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208214\Desktop\"/>
    </mc:Choice>
  </mc:AlternateContent>
  <xr:revisionPtr revIDLastSave="0" documentId="13_ncr:1_{9E3601E6-EAF4-477F-8A43-F0BFF360614F}" xr6:coauthVersionLast="36" xr6:coauthVersionMax="36" xr10:uidLastSave="{00000000-0000-0000-0000-000000000000}"/>
  <bookViews>
    <workbookView xWindow="0" yWindow="0" windowWidth="24000" windowHeight="9435" firstSheet="3" activeTab="5" xr2:uid="{00000000-000D-0000-FFFF-FFFF00000000}"/>
  </bookViews>
  <sheets>
    <sheet name="ブドウ糖" sheetId="35" r:id="rId1"/>
    <sheet name="入札札(ブドウ糖)内訳書" sheetId="36" r:id="rId2"/>
    <sheet name="納品内訳書（ブドウ糖）" sheetId="37" r:id="rId3"/>
    <sheet name="代金内訳書（ブドウ糖）" sheetId="38" r:id="rId4"/>
    <sheet name="アイトロール錠" sheetId="17" r:id="rId5"/>
    <sheet name="入札札(アイトロール錠)内訳書" sheetId="23" r:id="rId6"/>
    <sheet name="納品内訳（アイトロール錠）" sheetId="18" r:id="rId7"/>
    <sheet name="代金内訳書（アイトロール錠）" sheetId="24" r:id="rId8"/>
    <sheet name="10%中性" sheetId="6" r:id="rId9"/>
    <sheet name="入札札(10%中性)内訳書" sheetId="20" r:id="rId10"/>
    <sheet name="納品内訳書（10%中性）" sheetId="8" r:id="rId11"/>
    <sheet name="代金内訳書（10%中性）" sheetId="29" r:id="rId12"/>
    <sheet name="ｷｬﾘﾌﾞ" sheetId="9" r:id="rId13"/>
    <sheet name="入札札(ｷｬﾘﾌﾞ)内訳書" sheetId="21" r:id="rId14"/>
    <sheet name="納品内訳書（ｷｬﾘﾌﾞ）" sheetId="13" r:id="rId15"/>
    <sheet name="代金内訳書（ｷｬﾘﾌﾞ）" sheetId="28" r:id="rId16"/>
    <sheet name="ＡＲ" sheetId="12" r:id="rId17"/>
    <sheet name="入札札(ＡＲ)内訳書" sheetId="22" r:id="rId18"/>
    <sheet name="納品内訳書（ＡＲ)" sheetId="15" r:id="rId19"/>
    <sheet name="代金内訳書（ＡＲ）" sheetId="26" r:id="rId20"/>
    <sheet name="ｽｲｯﾁﾍﾟﾝ" sheetId="48" r:id="rId21"/>
    <sheet name="入札札(ｽｲｯﾁﾍﾟﾝ)内訳書" sheetId="49" r:id="rId22"/>
    <sheet name="納品内訳書（ｽｲｯﾁﾍﾟﾝ）" sheetId="50" r:id="rId23"/>
    <sheet name="代金内訳書（ｽｲｯﾁﾍﾟﾝ）" sheetId="51" r:id="rId24"/>
  </sheets>
  <externalReferences>
    <externalReference r:id="rId25"/>
    <externalReference r:id="rId26"/>
    <externalReference r:id="rId27"/>
    <externalReference r:id="rId28"/>
    <externalReference r:id="rId29"/>
  </externalReferences>
  <definedNames>
    <definedName name="_xlnm._FilterDatabase" localSheetId="8" hidden="1">'10%中性'!$A$4:$J$227</definedName>
    <definedName name="_xlnm._FilterDatabase" localSheetId="16" hidden="1">ＡＲ!$A$4:$J$4</definedName>
    <definedName name="_xlnm._FilterDatabase" localSheetId="4" hidden="1">アイトロール錠!$A$4:$J$459</definedName>
    <definedName name="_xlnm._FilterDatabase" localSheetId="12" hidden="1">ｷｬﾘﾌﾞ!$A$4:$J$185</definedName>
    <definedName name="_xlnm._FilterDatabase" localSheetId="20" hidden="1">ｽｲｯﾁﾍﾟﾝ!$A$4:$J$185</definedName>
    <definedName name="MASTER" localSheetId="4">#REF!</definedName>
    <definedName name="MASTER" localSheetId="0">#REF!</definedName>
    <definedName name="MASTER" localSheetId="3">#REF!</definedName>
    <definedName name="MASTER" localSheetId="1">#REF!</definedName>
    <definedName name="MASTER" localSheetId="2">#REF!</definedName>
    <definedName name="MASTER">#REF!</definedName>
    <definedName name="MASTER_調達要求単契" localSheetId="0">#REF!</definedName>
    <definedName name="MASTER_調達要求単契" localSheetId="3">#REF!</definedName>
    <definedName name="MASTER_調達要求単契" localSheetId="1">#REF!</definedName>
    <definedName name="MASTER_調達要求単契" localSheetId="2">#REF!</definedName>
    <definedName name="MASTER_調達要求単契">#REF!</definedName>
    <definedName name="_xlnm.Print_Area" localSheetId="8">'10%中性'!$A$1:$J$246</definedName>
    <definedName name="_xlnm.Print_Area" localSheetId="16">ＡＲ!$A$1:$J$172</definedName>
    <definedName name="_xlnm.Print_Area" localSheetId="4">アイトロール錠!$A$1:$J$514</definedName>
    <definedName name="_xlnm.Print_Area" localSheetId="12">ｷｬﾘﾌﾞ!$A$1:$J$260</definedName>
    <definedName name="_xlnm.Print_Area" localSheetId="20">ｽｲｯﾁﾍﾟﾝ!$A$1:$J$260</definedName>
    <definedName name="_xlnm.Print_Area" localSheetId="0">ブドウ糖!$A$1:$H$108</definedName>
    <definedName name="_xlnm.Print_Area" localSheetId="11">'代金内訳書（10%中性）'!$B$1:$S$74</definedName>
    <definedName name="_xlnm.Print_Area" localSheetId="19">'代金内訳書（ＡＲ）'!$B$1:$S$74</definedName>
    <definedName name="_xlnm.Print_Area" localSheetId="7">'代金内訳書（アイトロール錠）'!$B$1:$S$74</definedName>
    <definedName name="_xlnm.Print_Area" localSheetId="15">'代金内訳書（ｷｬﾘﾌﾞ）'!$B$1:$S$74</definedName>
    <definedName name="_xlnm.Print_Area" localSheetId="23">'代金内訳書（ｽｲｯﾁﾍﾟﾝ）'!$B$1:$S$74</definedName>
    <definedName name="_xlnm.Print_Area" localSheetId="3">'代金内訳書（ブドウ糖）'!$B$1:$S$74</definedName>
    <definedName name="_xlnm.Print_Area" localSheetId="9">'入札札(10%中性)内訳書'!$A$1:$H$231</definedName>
    <definedName name="_xlnm.Print_Area" localSheetId="21">'入札札(ｽｲｯﾁﾍﾟﾝ)内訳書'!$A$1:$H$203</definedName>
    <definedName name="_xlnm.Print_Titles" localSheetId="4">アイトロール錠!$1:$4</definedName>
    <definedName name="_xlnm.Print_Titles" localSheetId="0">ブドウ糖!$1:$5</definedName>
    <definedName name="あ１" localSheetId="0">#REF!</definedName>
    <definedName name="あ１" localSheetId="11">#REF!</definedName>
    <definedName name="あ１" localSheetId="19">#REF!</definedName>
    <definedName name="あ１" localSheetId="7">#REF!</definedName>
    <definedName name="あ１" localSheetId="15">#REF!</definedName>
    <definedName name="あ１" localSheetId="23">#REF!</definedName>
    <definedName name="あ１" localSheetId="3">#REF!</definedName>
    <definedName name="あ１" localSheetId="17">#REF!</definedName>
    <definedName name="あ１" localSheetId="5">#REF!</definedName>
    <definedName name="あ１" localSheetId="13">#REF!</definedName>
    <definedName name="あ１" localSheetId="21">#REF!</definedName>
    <definedName name="あ１" localSheetId="1">#REF!</definedName>
    <definedName name="あ１" localSheetId="2">#REF!</definedName>
    <definedName name="あ１">#REF!</definedName>
    <definedName name="あ７０" localSheetId="0">#REF!</definedName>
    <definedName name="あ７０" localSheetId="11">#REF!</definedName>
    <definedName name="あ７０" localSheetId="19">#REF!</definedName>
    <definedName name="あ７０" localSheetId="7">#REF!</definedName>
    <definedName name="あ７０" localSheetId="15">#REF!</definedName>
    <definedName name="あ７０" localSheetId="23">#REF!</definedName>
    <definedName name="あ７０" localSheetId="3">#REF!</definedName>
    <definedName name="あ７０" localSheetId="17">#REF!</definedName>
    <definedName name="あ７０" localSheetId="5">#REF!</definedName>
    <definedName name="あ７０" localSheetId="13">#REF!</definedName>
    <definedName name="あ７０" localSheetId="21">#REF!</definedName>
    <definedName name="あ７０" localSheetId="1">#REF!</definedName>
    <definedName name="あ７０" localSheetId="2">#REF!</definedName>
    <definedName name="あ７０">#REF!</definedName>
    <definedName name="ゴム印Ｐ１" localSheetId="0">[1]内訳表!#REF!</definedName>
    <definedName name="ゴム印Ｐ１" localSheetId="3">[1]内訳表!#REF!</definedName>
    <definedName name="ゴム印Ｐ１" localSheetId="1">[1]内訳表!#REF!</definedName>
    <definedName name="ゴム印Ｐ１" localSheetId="2">[1]内訳表!#REF!</definedName>
    <definedName name="ゴム印Ｐ１">[1]内訳表!#REF!</definedName>
    <definedName name="回転日付印Ｐ１" localSheetId="0">[1]内訳表!#REF!</definedName>
    <definedName name="回転日付印Ｐ１" localSheetId="3">[1]内訳表!#REF!</definedName>
    <definedName name="回転日付印Ｐ１" localSheetId="1">[1]内訳表!#REF!</definedName>
    <definedName name="回転日付印Ｐ１" localSheetId="2">[1]内訳表!#REF!</definedName>
    <definedName name="回転日付印Ｐ１">[1]内訳表!#REF!</definedName>
    <definedName name="計Ｐ１" localSheetId="0">[1]内訳表!#REF!</definedName>
    <definedName name="計Ｐ１" localSheetId="3">[1]内訳表!#REF!</definedName>
    <definedName name="計Ｐ１" localSheetId="1">[1]内訳表!#REF!</definedName>
    <definedName name="計Ｐ１" localSheetId="2">[1]内訳表!#REF!</definedName>
    <definedName name="計Ｐ１">[1]内訳表!#REF!</definedName>
    <definedName name="計Ｐ２" localSheetId="0">[1]内訳表!#REF!</definedName>
    <definedName name="計Ｐ２" localSheetId="3">[1]内訳表!#REF!</definedName>
    <definedName name="計Ｐ２" localSheetId="1">[1]内訳表!#REF!</definedName>
    <definedName name="計Ｐ２" localSheetId="2">[1]内訳表!#REF!</definedName>
    <definedName name="計Ｐ２">[1]内訳表!#REF!</definedName>
    <definedName name="計Ｐ３" localSheetId="0">[1]内訳表!#REF!</definedName>
    <definedName name="計Ｐ３" localSheetId="3">[1]内訳表!#REF!</definedName>
    <definedName name="計Ｐ３" localSheetId="1">[1]内訳表!#REF!</definedName>
    <definedName name="計Ｐ３" localSheetId="2">[1]内訳表!#REF!</definedName>
    <definedName name="計Ｐ３">[1]内訳表!#REF!</definedName>
    <definedName name="計Ｐ４" localSheetId="0">[1]内訳表!#REF!</definedName>
    <definedName name="計Ｐ４" localSheetId="3">[1]内訳表!#REF!</definedName>
    <definedName name="計Ｐ４" localSheetId="1">[1]内訳表!#REF!</definedName>
    <definedName name="計Ｐ４" localSheetId="2">[1]内訳表!#REF!</definedName>
    <definedName name="計Ｐ４">[1]内訳表!#REF!</definedName>
    <definedName name="計Ｐ５" localSheetId="0">[1]内訳表!#REF!</definedName>
    <definedName name="計Ｐ５" localSheetId="3">[1]内訳表!#REF!</definedName>
    <definedName name="計Ｐ５" localSheetId="1">[1]内訳表!#REF!</definedName>
    <definedName name="計Ｐ５" localSheetId="2">[1]内訳表!#REF!</definedName>
    <definedName name="計Ｐ５">[1]内訳表!#REF!</definedName>
    <definedName name="計Ｐ６" localSheetId="0">[1]内訳表!#REF!</definedName>
    <definedName name="計Ｐ６" localSheetId="3">[1]内訳表!#REF!</definedName>
    <definedName name="計Ｐ６" localSheetId="1">[1]内訳表!#REF!</definedName>
    <definedName name="計Ｐ６" localSheetId="2">[1]内訳表!#REF!</definedName>
    <definedName name="計Ｐ６">[1]内訳表!#REF!</definedName>
    <definedName name="計Ｐ７" localSheetId="0">[1]内訳表!#REF!</definedName>
    <definedName name="計Ｐ７" localSheetId="3">[1]内訳表!#REF!</definedName>
    <definedName name="計Ｐ７" localSheetId="1">[1]内訳表!#REF!</definedName>
    <definedName name="計Ｐ７" localSheetId="2">[1]内訳表!#REF!</definedName>
    <definedName name="計Ｐ７">[1]内訳表!#REF!</definedName>
    <definedName name="計Ｐ８" localSheetId="0">[1]内訳表!#REF!</definedName>
    <definedName name="計Ｐ８" localSheetId="3">[1]内訳表!#REF!</definedName>
    <definedName name="計Ｐ８" localSheetId="1">[1]内訳表!#REF!</definedName>
    <definedName name="計Ｐ８" localSheetId="2">[1]内訳表!#REF!</definedName>
    <definedName name="計Ｐ８">[1]内訳表!#REF!</definedName>
    <definedName name="計Ｐ９" localSheetId="0">[1]内訳表!#REF!</definedName>
    <definedName name="計Ｐ９" localSheetId="3">[1]内訳表!#REF!</definedName>
    <definedName name="計Ｐ９" localSheetId="1">[1]内訳表!#REF!</definedName>
    <definedName name="計Ｐ９" localSheetId="2">[1]内訳表!#REF!</definedName>
    <definedName name="計Ｐ９">[1]内訳表!#REF!</definedName>
    <definedName name="単価契約用" localSheetId="0">#REF!</definedName>
    <definedName name="単価契約用" localSheetId="3">#REF!</definedName>
    <definedName name="単価契約用" localSheetId="1">#REF!</definedName>
    <definedName name="単価契約用" localSheetId="2">#REF!</definedName>
    <definedName name="単価契約用">#REF!</definedName>
    <definedName name="未決" localSheetId="0">#REF!</definedName>
    <definedName name="未決" localSheetId="3">#REF!</definedName>
    <definedName name="未決" localSheetId="1">#REF!</definedName>
    <definedName name="未決" localSheetId="2">#REF!</definedName>
    <definedName name="未決">#REF!</definedName>
  </definedNames>
  <calcPr calcId="191029"/>
</workbook>
</file>

<file path=xl/calcChain.xml><?xml version="1.0" encoding="utf-8"?>
<calcChain xmlns="http://schemas.openxmlformats.org/spreadsheetml/2006/main">
  <c r="G64" i="24" l="1"/>
  <c r="H64" i="24" s="1"/>
  <c r="F64" i="24"/>
  <c r="E64" i="24"/>
  <c r="D64" i="24"/>
  <c r="G63" i="24"/>
  <c r="H63" i="24" s="1"/>
  <c r="F63" i="24"/>
  <c r="E63" i="24"/>
  <c r="D63" i="24"/>
  <c r="G62" i="24"/>
  <c r="H62" i="24" s="1"/>
  <c r="F62" i="24"/>
  <c r="E62" i="24"/>
  <c r="D62" i="24"/>
  <c r="H61" i="24"/>
  <c r="G61" i="24"/>
  <c r="F61" i="24"/>
  <c r="E61" i="24"/>
  <c r="D61" i="24"/>
  <c r="G60" i="24"/>
  <c r="H60" i="24" s="1"/>
  <c r="F60" i="24"/>
  <c r="E60" i="24"/>
  <c r="D60" i="24"/>
  <c r="G59" i="24"/>
  <c r="H59" i="24" s="1"/>
  <c r="F59" i="24"/>
  <c r="E59" i="24"/>
  <c r="D59" i="24"/>
  <c r="G58" i="24"/>
  <c r="H58" i="24" s="1"/>
  <c r="F58" i="24"/>
  <c r="E58" i="24"/>
  <c r="D58" i="24"/>
  <c r="H57" i="24"/>
  <c r="G57" i="24"/>
  <c r="F57" i="24"/>
  <c r="E57" i="24"/>
  <c r="D57" i="24"/>
  <c r="G56" i="24"/>
  <c r="H56" i="24" s="1"/>
  <c r="F56" i="24"/>
  <c r="E56" i="24"/>
  <c r="D56" i="24"/>
  <c r="G55" i="24"/>
  <c r="H55" i="24" s="1"/>
  <c r="F55" i="24"/>
  <c r="E55" i="24"/>
  <c r="D55" i="24"/>
  <c r="G54" i="24"/>
  <c r="H54" i="24" s="1"/>
  <c r="F54" i="24"/>
  <c r="E54" i="24"/>
  <c r="D54" i="24"/>
  <c r="H53" i="24"/>
  <c r="G53" i="24"/>
  <c r="F53" i="24"/>
  <c r="E53" i="24"/>
  <c r="D53" i="24"/>
  <c r="G52" i="24"/>
  <c r="H52" i="24" s="1"/>
  <c r="F52" i="24"/>
  <c r="E52" i="24"/>
  <c r="D52" i="24"/>
  <c r="G51" i="24"/>
  <c r="H51" i="24" s="1"/>
  <c r="F51" i="24"/>
  <c r="E51" i="24"/>
  <c r="D51" i="24"/>
  <c r="G50" i="24"/>
  <c r="H50" i="24" s="1"/>
  <c r="F50" i="24"/>
  <c r="E50" i="24"/>
  <c r="D50" i="24"/>
  <c r="H49" i="24"/>
  <c r="G49" i="24"/>
  <c r="F49" i="24"/>
  <c r="E49" i="24"/>
  <c r="D49" i="24"/>
  <c r="G48" i="24"/>
  <c r="H48" i="24" s="1"/>
  <c r="F48" i="24"/>
  <c r="E48" i="24"/>
  <c r="D48" i="24"/>
  <c r="G47" i="24"/>
  <c r="H47" i="24" s="1"/>
  <c r="F47" i="24"/>
  <c r="E47" i="24"/>
  <c r="D47" i="24"/>
  <c r="G46" i="24"/>
  <c r="H46" i="24" s="1"/>
  <c r="F46" i="24"/>
  <c r="E46" i="24"/>
  <c r="D46" i="24"/>
  <c r="G28" i="24"/>
  <c r="H28" i="24" s="1"/>
  <c r="F28" i="24"/>
  <c r="E28" i="24"/>
  <c r="D28" i="24"/>
  <c r="G27" i="24"/>
  <c r="H27" i="24" s="1"/>
  <c r="F27" i="24"/>
  <c r="E27" i="24"/>
  <c r="D27" i="24"/>
  <c r="G26" i="24"/>
  <c r="H26" i="24" s="1"/>
  <c r="F26" i="24"/>
  <c r="E26" i="24"/>
  <c r="D26" i="24"/>
  <c r="H25" i="24"/>
  <c r="G25" i="24"/>
  <c r="F25" i="24"/>
  <c r="E25" i="24"/>
  <c r="D25" i="24"/>
  <c r="G24" i="24"/>
  <c r="H24" i="24" s="1"/>
  <c r="F24" i="24"/>
  <c r="E24" i="24"/>
  <c r="D24" i="24"/>
  <c r="G23" i="24"/>
  <c r="H23" i="24" s="1"/>
  <c r="F23" i="24"/>
  <c r="E23" i="24"/>
  <c r="D23" i="24"/>
  <c r="G22" i="24"/>
  <c r="H22" i="24" s="1"/>
  <c r="F22" i="24"/>
  <c r="E22" i="24"/>
  <c r="D22" i="24"/>
  <c r="H21" i="24"/>
  <c r="G21" i="24"/>
  <c r="F21" i="24"/>
  <c r="E21" i="24"/>
  <c r="D21" i="24"/>
  <c r="G20" i="24"/>
  <c r="H20" i="24" s="1"/>
  <c r="F20" i="24"/>
  <c r="E20" i="24"/>
  <c r="D20" i="24"/>
  <c r="G19" i="24"/>
  <c r="H19" i="24" s="1"/>
  <c r="F19" i="24"/>
  <c r="E19" i="24"/>
  <c r="D19" i="24"/>
  <c r="G18" i="24"/>
  <c r="H18" i="24" s="1"/>
  <c r="F18" i="24"/>
  <c r="E18" i="24"/>
  <c r="D18" i="24"/>
  <c r="H17" i="24"/>
  <c r="G17" i="24"/>
  <c r="F17" i="24"/>
  <c r="E17" i="24"/>
  <c r="D17" i="24"/>
  <c r="G16" i="24"/>
  <c r="H16" i="24" s="1"/>
  <c r="F16" i="24"/>
  <c r="E16" i="24"/>
  <c r="D16" i="24"/>
  <c r="G15" i="24"/>
  <c r="H15" i="24" s="1"/>
  <c r="F15" i="24"/>
  <c r="E15" i="24"/>
  <c r="D15" i="24"/>
  <c r="G14" i="24"/>
  <c r="H14" i="24" s="1"/>
  <c r="F14" i="24"/>
  <c r="E14" i="24"/>
  <c r="D14" i="24"/>
  <c r="H13" i="24"/>
  <c r="G13" i="24"/>
  <c r="F13" i="24"/>
  <c r="E13" i="24"/>
  <c r="D13" i="24"/>
  <c r="G12" i="24"/>
  <c r="H12" i="24" s="1"/>
  <c r="F12" i="24"/>
  <c r="E12" i="24"/>
  <c r="D12" i="24"/>
  <c r="G11" i="24"/>
  <c r="H11" i="24" s="1"/>
  <c r="F11" i="24"/>
  <c r="E11" i="24"/>
  <c r="D11" i="24"/>
  <c r="G10" i="24"/>
  <c r="H10" i="24" s="1"/>
  <c r="F10" i="24"/>
  <c r="E10" i="24"/>
  <c r="D10" i="24"/>
  <c r="G9" i="24"/>
  <c r="F9" i="24"/>
  <c r="E9" i="24"/>
  <c r="D9" i="24"/>
  <c r="I48" i="18"/>
  <c r="H48" i="18"/>
  <c r="J48" i="18" s="1"/>
  <c r="G48" i="18"/>
  <c r="F48" i="18"/>
  <c r="E48" i="18"/>
  <c r="D48" i="18"/>
  <c r="C48" i="18"/>
  <c r="B48" i="18"/>
  <c r="I47" i="18"/>
  <c r="H47" i="18"/>
  <c r="J47" i="18" s="1"/>
  <c r="G47" i="18"/>
  <c r="F47" i="18"/>
  <c r="E47" i="18"/>
  <c r="D47" i="18"/>
  <c r="C47" i="18"/>
  <c r="B47" i="18"/>
  <c r="I46" i="18"/>
  <c r="J46" i="18" s="1"/>
  <c r="H46" i="18"/>
  <c r="G46" i="18"/>
  <c r="F46" i="18"/>
  <c r="E46" i="18"/>
  <c r="D46" i="18"/>
  <c r="C46" i="18"/>
  <c r="B46" i="18"/>
  <c r="J45" i="18"/>
  <c r="I45" i="18"/>
  <c r="H45" i="18"/>
  <c r="G45" i="18"/>
  <c r="F45" i="18"/>
  <c r="E45" i="18"/>
  <c r="D45" i="18"/>
  <c r="C45" i="18"/>
  <c r="B45" i="18"/>
  <c r="I44" i="18"/>
  <c r="H44" i="18"/>
  <c r="J44" i="18" s="1"/>
  <c r="G44" i="18"/>
  <c r="F44" i="18"/>
  <c r="E44" i="18"/>
  <c r="D44" i="18"/>
  <c r="C44" i="18"/>
  <c r="B44" i="18"/>
  <c r="I43" i="18"/>
  <c r="H43" i="18"/>
  <c r="J43" i="18" s="1"/>
  <c r="G43" i="18"/>
  <c r="F43" i="18"/>
  <c r="E43" i="18"/>
  <c r="D43" i="18"/>
  <c r="C43" i="18"/>
  <c r="B43" i="18"/>
  <c r="I42" i="18"/>
  <c r="J42" i="18" s="1"/>
  <c r="H42" i="18"/>
  <c r="G42" i="18"/>
  <c r="F42" i="18"/>
  <c r="E42" i="18"/>
  <c r="D42" i="18"/>
  <c r="C42" i="18"/>
  <c r="B42" i="18"/>
  <c r="J41" i="18"/>
  <c r="I41" i="18"/>
  <c r="H41" i="18"/>
  <c r="G41" i="18"/>
  <c r="F41" i="18"/>
  <c r="E41" i="18"/>
  <c r="D41" i="18"/>
  <c r="C41" i="18"/>
  <c r="B41" i="18"/>
  <c r="I40" i="18"/>
  <c r="H40" i="18"/>
  <c r="J40" i="18" s="1"/>
  <c r="G40" i="18"/>
  <c r="F40" i="18"/>
  <c r="E40" i="18"/>
  <c r="D40" i="18"/>
  <c r="C40" i="18"/>
  <c r="B40" i="18"/>
  <c r="I39" i="18"/>
  <c r="H39" i="18"/>
  <c r="J39" i="18" s="1"/>
  <c r="G39" i="18"/>
  <c r="F39" i="18"/>
  <c r="E39" i="18"/>
  <c r="D39" i="18"/>
  <c r="C39" i="18"/>
  <c r="B39" i="18"/>
  <c r="I38" i="18"/>
  <c r="J38" i="18" s="1"/>
  <c r="H38" i="18"/>
  <c r="G38" i="18"/>
  <c r="F38" i="18"/>
  <c r="E38" i="18"/>
  <c r="D38" i="18"/>
  <c r="C38" i="18"/>
  <c r="B38" i="18"/>
  <c r="J37" i="18"/>
  <c r="I37" i="18"/>
  <c r="H37" i="18"/>
  <c r="G37" i="18"/>
  <c r="F37" i="18"/>
  <c r="E37" i="18"/>
  <c r="D37" i="18"/>
  <c r="C37" i="18"/>
  <c r="B37" i="18"/>
  <c r="I36" i="18"/>
  <c r="H36" i="18"/>
  <c r="J36" i="18" s="1"/>
  <c r="G36" i="18"/>
  <c r="F36" i="18"/>
  <c r="E36" i="18"/>
  <c r="D36" i="18"/>
  <c r="C36" i="18"/>
  <c r="B36" i="18"/>
  <c r="I35" i="18"/>
  <c r="H35" i="18"/>
  <c r="J35" i="18" s="1"/>
  <c r="G35" i="18"/>
  <c r="F35" i="18"/>
  <c r="E35" i="18"/>
  <c r="D35" i="18"/>
  <c r="C35" i="18"/>
  <c r="B35" i="18"/>
  <c r="I34" i="18"/>
  <c r="J34" i="18" s="1"/>
  <c r="H34" i="18"/>
  <c r="G34" i="18"/>
  <c r="F34" i="18"/>
  <c r="E34" i="18"/>
  <c r="D34" i="18"/>
  <c r="C34" i="18"/>
  <c r="B34" i="18"/>
  <c r="J33" i="18"/>
  <c r="I33" i="18"/>
  <c r="H33" i="18"/>
  <c r="G33" i="18"/>
  <c r="F33" i="18"/>
  <c r="E33" i="18"/>
  <c r="D33" i="18"/>
  <c r="C33" i="18"/>
  <c r="B33" i="18"/>
  <c r="I32" i="18"/>
  <c r="H32" i="18"/>
  <c r="J32" i="18" s="1"/>
  <c r="G32" i="18"/>
  <c r="F32" i="18"/>
  <c r="E32" i="18"/>
  <c r="D32" i="18"/>
  <c r="C32" i="18"/>
  <c r="B32" i="18"/>
  <c r="I31" i="18"/>
  <c r="H31" i="18"/>
  <c r="J31" i="18" s="1"/>
  <c r="G31" i="18"/>
  <c r="F31" i="18"/>
  <c r="E31" i="18"/>
  <c r="D31" i="18"/>
  <c r="C31" i="18"/>
  <c r="B31" i="18"/>
  <c r="I30" i="18"/>
  <c r="J30" i="18" s="1"/>
  <c r="H30" i="18"/>
  <c r="G30" i="18"/>
  <c r="F30" i="18"/>
  <c r="E30" i="18"/>
  <c r="D30" i="18"/>
  <c r="C30" i="18"/>
  <c r="B30" i="18"/>
  <c r="I24" i="18"/>
  <c r="H24" i="18"/>
  <c r="J24" i="18" s="1"/>
  <c r="G24" i="18"/>
  <c r="F24" i="18"/>
  <c r="E24" i="18"/>
  <c r="D24" i="18"/>
  <c r="C24" i="18"/>
  <c r="B24" i="18"/>
  <c r="I23" i="18"/>
  <c r="H23" i="18"/>
  <c r="J23" i="18" s="1"/>
  <c r="G23" i="18"/>
  <c r="F23" i="18"/>
  <c r="E23" i="18"/>
  <c r="D23" i="18"/>
  <c r="C23" i="18"/>
  <c r="B23" i="18"/>
  <c r="I22" i="18"/>
  <c r="H22" i="18"/>
  <c r="J22" i="18" s="1"/>
  <c r="G22" i="18"/>
  <c r="F22" i="18"/>
  <c r="E22" i="18"/>
  <c r="D22" i="18"/>
  <c r="C22" i="18"/>
  <c r="B22" i="18"/>
  <c r="J21" i="18"/>
  <c r="I21" i="18"/>
  <c r="H21" i="18"/>
  <c r="G21" i="18"/>
  <c r="F21" i="18"/>
  <c r="E21" i="18"/>
  <c r="D21" i="18"/>
  <c r="C21" i="18"/>
  <c r="B21" i="18"/>
  <c r="J20" i="18"/>
  <c r="I20" i="18"/>
  <c r="H20" i="18"/>
  <c r="G20" i="18"/>
  <c r="F20" i="18"/>
  <c r="E20" i="18"/>
  <c r="D20" i="18"/>
  <c r="C20" i="18"/>
  <c r="B20" i="18"/>
  <c r="I19" i="18"/>
  <c r="H19" i="18"/>
  <c r="J19" i="18" s="1"/>
  <c r="G19" i="18"/>
  <c r="F19" i="18"/>
  <c r="E19" i="18"/>
  <c r="D19" i="18"/>
  <c r="C19" i="18"/>
  <c r="B19" i="18"/>
  <c r="I18" i="18"/>
  <c r="H18" i="18"/>
  <c r="J18" i="18" s="1"/>
  <c r="G18" i="18"/>
  <c r="F18" i="18"/>
  <c r="E18" i="18"/>
  <c r="D18" i="18"/>
  <c r="C18" i="18"/>
  <c r="B18" i="18"/>
  <c r="I17" i="18"/>
  <c r="J17" i="18" s="1"/>
  <c r="H17" i="18"/>
  <c r="G17" i="18"/>
  <c r="F17" i="18"/>
  <c r="E17" i="18"/>
  <c r="D17" i="18"/>
  <c r="C17" i="18"/>
  <c r="B17" i="18"/>
  <c r="J16" i="18"/>
  <c r="I16" i="18"/>
  <c r="H16" i="18"/>
  <c r="G16" i="18"/>
  <c r="F16" i="18"/>
  <c r="E16" i="18"/>
  <c r="D16" i="18"/>
  <c r="C16" i="18"/>
  <c r="B16" i="18"/>
  <c r="I15" i="18"/>
  <c r="H15" i="18"/>
  <c r="J15" i="18" s="1"/>
  <c r="G15" i="18"/>
  <c r="F15" i="18"/>
  <c r="E15" i="18"/>
  <c r="D15" i="18"/>
  <c r="C15" i="18"/>
  <c r="B15" i="18"/>
  <c r="I14" i="18"/>
  <c r="H14" i="18"/>
  <c r="J14" i="18" s="1"/>
  <c r="G14" i="18"/>
  <c r="F14" i="18"/>
  <c r="E14" i="18"/>
  <c r="D14" i="18"/>
  <c r="C14" i="18"/>
  <c r="B14" i="18"/>
  <c r="I13" i="18"/>
  <c r="J13" i="18" s="1"/>
  <c r="H13" i="18"/>
  <c r="G13" i="18"/>
  <c r="F13" i="18"/>
  <c r="E13" i="18"/>
  <c r="D13" i="18"/>
  <c r="C13" i="18"/>
  <c r="B13" i="18"/>
  <c r="J12" i="18"/>
  <c r="I12" i="18"/>
  <c r="H12" i="18"/>
  <c r="G12" i="18"/>
  <c r="F12" i="18"/>
  <c r="E12" i="18"/>
  <c r="D12" i="18"/>
  <c r="C12" i="18"/>
  <c r="B12" i="18"/>
  <c r="I11" i="18"/>
  <c r="H11" i="18"/>
  <c r="J11" i="18" s="1"/>
  <c r="G11" i="18"/>
  <c r="F11" i="18"/>
  <c r="E11" i="18"/>
  <c r="D11" i="18"/>
  <c r="C11" i="18"/>
  <c r="B11" i="18"/>
  <c r="I10" i="18"/>
  <c r="H10" i="18"/>
  <c r="J10" i="18" s="1"/>
  <c r="G10" i="18"/>
  <c r="F10" i="18"/>
  <c r="E10" i="18"/>
  <c r="D10" i="18"/>
  <c r="C10" i="18"/>
  <c r="B10" i="18"/>
  <c r="I9" i="18"/>
  <c r="J9" i="18" s="1"/>
  <c r="H9" i="18"/>
  <c r="G9" i="18"/>
  <c r="F9" i="18"/>
  <c r="E9" i="18"/>
  <c r="D9" i="18"/>
  <c r="C9" i="18"/>
  <c r="B9" i="18"/>
  <c r="J8" i="18"/>
  <c r="I8" i="18"/>
  <c r="H8" i="18"/>
  <c r="G8" i="18"/>
  <c r="F8" i="18"/>
  <c r="E8" i="18"/>
  <c r="D8" i="18"/>
  <c r="C8" i="18"/>
  <c r="B8" i="18"/>
  <c r="I7" i="18"/>
  <c r="H7" i="18"/>
  <c r="J7" i="18" s="1"/>
  <c r="G7" i="18"/>
  <c r="F7" i="18"/>
  <c r="E7" i="18"/>
  <c r="D7" i="18"/>
  <c r="C7" i="18"/>
  <c r="B7" i="18"/>
  <c r="I6" i="18"/>
  <c r="H6" i="18"/>
  <c r="J6" i="18" s="1"/>
  <c r="G6" i="18"/>
  <c r="F6" i="18"/>
  <c r="E6" i="18"/>
  <c r="D6" i="18"/>
  <c r="C6" i="18"/>
  <c r="B6" i="18"/>
  <c r="I5" i="18"/>
  <c r="H5" i="18"/>
  <c r="G5" i="18"/>
  <c r="F5" i="18"/>
  <c r="E5" i="18"/>
  <c r="D5" i="18"/>
  <c r="C5" i="18"/>
  <c r="B5" i="18"/>
  <c r="E608" i="23"/>
  <c r="D608" i="23"/>
  <c r="B608" i="23"/>
  <c r="E607" i="23"/>
  <c r="D607" i="23"/>
  <c r="B607" i="23"/>
  <c r="E606" i="23"/>
  <c r="D606" i="23"/>
  <c r="B606" i="23"/>
  <c r="E605" i="23"/>
  <c r="D605" i="23"/>
  <c r="B605" i="23"/>
  <c r="E604" i="23"/>
  <c r="D604" i="23"/>
  <c r="B604" i="23"/>
  <c r="E603" i="23"/>
  <c r="D603" i="23"/>
  <c r="B603" i="23"/>
  <c r="E602" i="23"/>
  <c r="D602" i="23"/>
  <c r="B602" i="23"/>
  <c r="E601" i="23"/>
  <c r="D601" i="23"/>
  <c r="B601" i="23"/>
  <c r="E600" i="23"/>
  <c r="D600" i="23"/>
  <c r="B600" i="23"/>
  <c r="E599" i="23"/>
  <c r="D599" i="23"/>
  <c r="B599" i="23"/>
  <c r="E598" i="23"/>
  <c r="D598" i="23"/>
  <c r="B598" i="23"/>
  <c r="E597" i="23"/>
  <c r="D597" i="23"/>
  <c r="B597" i="23"/>
  <c r="E596" i="23"/>
  <c r="D596" i="23"/>
  <c r="B596" i="23"/>
  <c r="E595" i="23"/>
  <c r="D595" i="23"/>
  <c r="B595" i="23"/>
  <c r="E594" i="23"/>
  <c r="D594" i="23"/>
  <c r="B594" i="23"/>
  <c r="E593" i="23"/>
  <c r="D593" i="23"/>
  <c r="B593" i="23"/>
  <c r="E592" i="23"/>
  <c r="D592" i="23"/>
  <c r="B592" i="23"/>
  <c r="E591" i="23"/>
  <c r="D591" i="23"/>
  <c r="B591" i="23"/>
  <c r="E590" i="23"/>
  <c r="D590" i="23"/>
  <c r="B590" i="23"/>
  <c r="E589" i="23"/>
  <c r="D589" i="23"/>
  <c r="B589" i="23"/>
  <c r="E588" i="23"/>
  <c r="D588" i="23"/>
  <c r="B588" i="23"/>
  <c r="E587" i="23"/>
  <c r="D587" i="23"/>
  <c r="B587" i="23"/>
  <c r="E586" i="23"/>
  <c r="D586" i="23"/>
  <c r="B586" i="23"/>
  <c r="E585" i="23"/>
  <c r="D585" i="23"/>
  <c r="B585" i="23"/>
  <c r="E584" i="23"/>
  <c r="D584" i="23"/>
  <c r="B584" i="23"/>
  <c r="E579" i="23"/>
  <c r="D579" i="23"/>
  <c r="B579" i="23"/>
  <c r="E578" i="23"/>
  <c r="D578" i="23"/>
  <c r="B578" i="23"/>
  <c r="E577" i="23"/>
  <c r="D577" i="23"/>
  <c r="B577" i="23"/>
  <c r="E576" i="23"/>
  <c r="D576" i="23"/>
  <c r="B576" i="23"/>
  <c r="E575" i="23"/>
  <c r="D575" i="23"/>
  <c r="B575" i="23"/>
  <c r="E574" i="23"/>
  <c r="D574" i="23"/>
  <c r="B574" i="23"/>
  <c r="E573" i="23"/>
  <c r="D573" i="23"/>
  <c r="B573" i="23"/>
  <c r="E572" i="23"/>
  <c r="D572" i="23"/>
  <c r="B572" i="23"/>
  <c r="E571" i="23"/>
  <c r="D571" i="23"/>
  <c r="B571" i="23"/>
  <c r="E570" i="23"/>
  <c r="D570" i="23"/>
  <c r="B570" i="23"/>
  <c r="E569" i="23"/>
  <c r="D569" i="23"/>
  <c r="B569" i="23"/>
  <c r="E568" i="23"/>
  <c r="D568" i="23"/>
  <c r="B568" i="23"/>
  <c r="E567" i="23"/>
  <c r="D567" i="23"/>
  <c r="B567" i="23"/>
  <c r="E566" i="23"/>
  <c r="D566" i="23"/>
  <c r="B566" i="23"/>
  <c r="E565" i="23"/>
  <c r="D565" i="23"/>
  <c r="B565" i="23"/>
  <c r="E564" i="23"/>
  <c r="D564" i="23"/>
  <c r="B564" i="23"/>
  <c r="E563" i="23"/>
  <c r="D563" i="23"/>
  <c r="B563" i="23"/>
  <c r="E562" i="23"/>
  <c r="D562" i="23"/>
  <c r="B562" i="23"/>
  <c r="E561" i="23"/>
  <c r="D561" i="23"/>
  <c r="B561" i="23"/>
  <c r="E560" i="23"/>
  <c r="D560" i="23"/>
  <c r="B560" i="23"/>
  <c r="E559" i="23"/>
  <c r="D559" i="23"/>
  <c r="B559" i="23"/>
  <c r="E558" i="23"/>
  <c r="D558" i="23"/>
  <c r="B558" i="23"/>
  <c r="E557" i="23"/>
  <c r="D557" i="23"/>
  <c r="B557" i="23"/>
  <c r="E556" i="23"/>
  <c r="D556" i="23"/>
  <c r="B556" i="23"/>
  <c r="E555" i="23"/>
  <c r="D555" i="23"/>
  <c r="B555" i="23"/>
  <c r="G64" i="51" l="1"/>
  <c r="H64" i="51" s="1"/>
  <c r="F64" i="51"/>
  <c r="E64" i="51"/>
  <c r="D64" i="51"/>
  <c r="G63" i="51"/>
  <c r="H63" i="51" s="1"/>
  <c r="F63" i="51"/>
  <c r="E63" i="51"/>
  <c r="D63" i="51"/>
  <c r="G62" i="51"/>
  <c r="H62" i="51" s="1"/>
  <c r="F62" i="51"/>
  <c r="E62" i="51"/>
  <c r="D62" i="51"/>
  <c r="G61" i="51"/>
  <c r="F61" i="51"/>
  <c r="H61" i="51" s="1"/>
  <c r="E61" i="51"/>
  <c r="D61" i="51"/>
  <c r="G60" i="51"/>
  <c r="F60" i="51"/>
  <c r="E60" i="51"/>
  <c r="D60" i="51"/>
  <c r="G59" i="51"/>
  <c r="F59" i="51"/>
  <c r="H59" i="51" s="1"/>
  <c r="E59" i="51"/>
  <c r="D59" i="51"/>
  <c r="G58" i="51"/>
  <c r="F58" i="51"/>
  <c r="E58" i="51"/>
  <c r="D58" i="51"/>
  <c r="G57" i="51"/>
  <c r="H57" i="51" s="1"/>
  <c r="F57" i="51"/>
  <c r="E57" i="51"/>
  <c r="D57" i="51"/>
  <c r="G56" i="51"/>
  <c r="H56" i="51" s="1"/>
  <c r="F56" i="51"/>
  <c r="E56" i="51"/>
  <c r="D56" i="51"/>
  <c r="G55" i="51"/>
  <c r="F55" i="51"/>
  <c r="E55" i="51"/>
  <c r="D55" i="51"/>
  <c r="G54" i="51"/>
  <c r="H54" i="51" s="1"/>
  <c r="F54" i="51"/>
  <c r="E54" i="51"/>
  <c r="D54" i="51"/>
  <c r="H53" i="51"/>
  <c r="G53" i="51"/>
  <c r="F53" i="51"/>
  <c r="E53" i="51"/>
  <c r="D53" i="51"/>
  <c r="G52" i="51"/>
  <c r="F52" i="51"/>
  <c r="E52" i="51"/>
  <c r="D52" i="51"/>
  <c r="G51" i="51"/>
  <c r="F51" i="51"/>
  <c r="H51" i="51" s="1"/>
  <c r="E51" i="51"/>
  <c r="D51" i="51"/>
  <c r="G50" i="51"/>
  <c r="F50" i="51"/>
  <c r="E50" i="51"/>
  <c r="D50" i="51"/>
  <c r="G49" i="51"/>
  <c r="H49" i="51" s="1"/>
  <c r="F49" i="51"/>
  <c r="E49" i="51"/>
  <c r="D49" i="51"/>
  <c r="G48" i="51"/>
  <c r="H48" i="51" s="1"/>
  <c r="F48" i="51"/>
  <c r="E48" i="51"/>
  <c r="D48" i="51"/>
  <c r="G47" i="51"/>
  <c r="F47" i="51"/>
  <c r="E47" i="51"/>
  <c r="D47" i="51"/>
  <c r="G46" i="51"/>
  <c r="H46" i="51" s="1"/>
  <c r="F46" i="51"/>
  <c r="E46" i="51"/>
  <c r="D46" i="51"/>
  <c r="G28" i="51"/>
  <c r="H28" i="51" s="1"/>
  <c r="F28" i="51"/>
  <c r="E28" i="51"/>
  <c r="D28" i="51"/>
  <c r="G27" i="51"/>
  <c r="F27" i="51"/>
  <c r="E27" i="51"/>
  <c r="D27" i="51"/>
  <c r="G26" i="51"/>
  <c r="H26" i="51" s="1"/>
  <c r="F26" i="51"/>
  <c r="E26" i="51"/>
  <c r="D26" i="51"/>
  <c r="G25" i="51"/>
  <c r="F25" i="51"/>
  <c r="H25" i="51" s="1"/>
  <c r="E25" i="51"/>
  <c r="D25" i="51"/>
  <c r="G24" i="51"/>
  <c r="F24" i="51"/>
  <c r="E24" i="51"/>
  <c r="D24" i="51"/>
  <c r="G23" i="51"/>
  <c r="F23" i="51"/>
  <c r="H23" i="51" s="1"/>
  <c r="E23" i="51"/>
  <c r="D23" i="51"/>
  <c r="G22" i="51"/>
  <c r="F22" i="51"/>
  <c r="E22" i="51"/>
  <c r="D22" i="51"/>
  <c r="G21" i="51"/>
  <c r="H21" i="51" s="1"/>
  <c r="F21" i="51"/>
  <c r="E21" i="51"/>
  <c r="D21" i="51"/>
  <c r="G20" i="51"/>
  <c r="H20" i="51" s="1"/>
  <c r="F20" i="51"/>
  <c r="E20" i="51"/>
  <c r="D20" i="51"/>
  <c r="G19" i="51"/>
  <c r="F19" i="51"/>
  <c r="E19" i="51"/>
  <c r="D19" i="51"/>
  <c r="G18" i="51"/>
  <c r="H18" i="51" s="1"/>
  <c r="F18" i="51"/>
  <c r="E18" i="51"/>
  <c r="D18" i="51"/>
  <c r="H17" i="51"/>
  <c r="G17" i="51"/>
  <c r="F17" i="51"/>
  <c r="E17" i="51"/>
  <c r="D17" i="51"/>
  <c r="G16" i="51"/>
  <c r="F16" i="51"/>
  <c r="E16" i="51"/>
  <c r="D16" i="51"/>
  <c r="G15" i="51"/>
  <c r="F15" i="51"/>
  <c r="H15" i="51" s="1"/>
  <c r="E15" i="51"/>
  <c r="D15" i="51"/>
  <c r="G14" i="51"/>
  <c r="F14" i="51"/>
  <c r="E14" i="51"/>
  <c r="D14" i="51"/>
  <c r="G13" i="51"/>
  <c r="H13" i="51" s="1"/>
  <c r="F13" i="51"/>
  <c r="E13" i="51"/>
  <c r="D13" i="51"/>
  <c r="G12" i="51"/>
  <c r="H12" i="51" s="1"/>
  <c r="F12" i="51"/>
  <c r="E12" i="51"/>
  <c r="D12" i="51"/>
  <c r="G11" i="51"/>
  <c r="F11" i="51"/>
  <c r="E11" i="51"/>
  <c r="D11" i="51"/>
  <c r="G10" i="51"/>
  <c r="H10" i="51" s="1"/>
  <c r="F10" i="51"/>
  <c r="E10" i="51"/>
  <c r="D10" i="51"/>
  <c r="G9" i="51"/>
  <c r="F9" i="51"/>
  <c r="E9" i="51"/>
  <c r="D9" i="51"/>
  <c r="I48" i="50"/>
  <c r="H48" i="50"/>
  <c r="J48" i="50" s="1"/>
  <c r="G48" i="50"/>
  <c r="F48" i="50"/>
  <c r="E48" i="50"/>
  <c r="D48" i="50"/>
  <c r="C48" i="50"/>
  <c r="B48" i="50"/>
  <c r="I47" i="50"/>
  <c r="H47" i="50"/>
  <c r="J47" i="50" s="1"/>
  <c r="G47" i="50"/>
  <c r="F47" i="50"/>
  <c r="E47" i="50"/>
  <c r="D47" i="50"/>
  <c r="C47" i="50"/>
  <c r="B47" i="50"/>
  <c r="I46" i="50"/>
  <c r="H46" i="50"/>
  <c r="J46" i="50" s="1"/>
  <c r="G46" i="50"/>
  <c r="F46" i="50"/>
  <c r="E46" i="50"/>
  <c r="D46" i="50"/>
  <c r="C46" i="50"/>
  <c r="B46" i="50"/>
  <c r="I45" i="50"/>
  <c r="H45" i="50"/>
  <c r="J45" i="50" s="1"/>
  <c r="G45" i="50"/>
  <c r="F45" i="50"/>
  <c r="E45" i="50"/>
  <c r="D45" i="50"/>
  <c r="C45" i="50"/>
  <c r="B45" i="50"/>
  <c r="J44" i="50"/>
  <c r="I44" i="50"/>
  <c r="H44" i="50"/>
  <c r="G44" i="50"/>
  <c r="F44" i="50"/>
  <c r="E44" i="50"/>
  <c r="D44" i="50"/>
  <c r="C44" i="50"/>
  <c r="B44" i="50"/>
  <c r="I43" i="50"/>
  <c r="H43" i="50"/>
  <c r="J43" i="50" s="1"/>
  <c r="G43" i="50"/>
  <c r="F43" i="50"/>
  <c r="E43" i="50"/>
  <c r="D43" i="50"/>
  <c r="C43" i="50"/>
  <c r="B43" i="50"/>
  <c r="I42" i="50"/>
  <c r="H42" i="50"/>
  <c r="J42" i="50" s="1"/>
  <c r="G42" i="50"/>
  <c r="F42" i="50"/>
  <c r="E42" i="50"/>
  <c r="D42" i="50"/>
  <c r="C42" i="50"/>
  <c r="B42" i="50"/>
  <c r="I41" i="50"/>
  <c r="H41" i="50"/>
  <c r="J41" i="50" s="1"/>
  <c r="G41" i="50"/>
  <c r="F41" i="50"/>
  <c r="E41" i="50"/>
  <c r="D41" i="50"/>
  <c r="C41" i="50"/>
  <c r="B41" i="50"/>
  <c r="I40" i="50"/>
  <c r="H40" i="50"/>
  <c r="J40" i="50" s="1"/>
  <c r="G40" i="50"/>
  <c r="F40" i="50"/>
  <c r="E40" i="50"/>
  <c r="D40" i="50"/>
  <c r="C40" i="50"/>
  <c r="B40" i="50"/>
  <c r="I39" i="50"/>
  <c r="H39" i="50"/>
  <c r="J39" i="50" s="1"/>
  <c r="G39" i="50"/>
  <c r="F39" i="50"/>
  <c r="E39" i="50"/>
  <c r="D39" i="50"/>
  <c r="C39" i="50"/>
  <c r="B39" i="50"/>
  <c r="I38" i="50"/>
  <c r="H38" i="50"/>
  <c r="J38" i="50" s="1"/>
  <c r="G38" i="50"/>
  <c r="F38" i="50"/>
  <c r="E38" i="50"/>
  <c r="D38" i="50"/>
  <c r="C38" i="50"/>
  <c r="B38" i="50"/>
  <c r="I37" i="50"/>
  <c r="H37" i="50"/>
  <c r="J37" i="50" s="1"/>
  <c r="G37" i="50"/>
  <c r="F37" i="50"/>
  <c r="E37" i="50"/>
  <c r="D37" i="50"/>
  <c r="C37" i="50"/>
  <c r="B37" i="50"/>
  <c r="J36" i="50"/>
  <c r="I36" i="50"/>
  <c r="H36" i="50"/>
  <c r="G36" i="50"/>
  <c r="F36" i="50"/>
  <c r="E36" i="50"/>
  <c r="D36" i="50"/>
  <c r="C36" i="50"/>
  <c r="B36" i="50"/>
  <c r="I35" i="50"/>
  <c r="H35" i="50"/>
  <c r="J35" i="50" s="1"/>
  <c r="G35" i="50"/>
  <c r="F35" i="50"/>
  <c r="E35" i="50"/>
  <c r="D35" i="50"/>
  <c r="C35" i="50"/>
  <c r="B35" i="50"/>
  <c r="I34" i="50"/>
  <c r="H34" i="50"/>
  <c r="J34" i="50" s="1"/>
  <c r="G34" i="50"/>
  <c r="F34" i="50"/>
  <c r="E34" i="50"/>
  <c r="D34" i="50"/>
  <c r="C34" i="50"/>
  <c r="B34" i="50"/>
  <c r="I33" i="50"/>
  <c r="H33" i="50"/>
  <c r="J33" i="50" s="1"/>
  <c r="G33" i="50"/>
  <c r="F33" i="50"/>
  <c r="E33" i="50"/>
  <c r="D33" i="50"/>
  <c r="C33" i="50"/>
  <c r="B33" i="50"/>
  <c r="I32" i="50"/>
  <c r="H32" i="50"/>
  <c r="J32" i="50" s="1"/>
  <c r="G32" i="50"/>
  <c r="F32" i="50"/>
  <c r="E32" i="50"/>
  <c r="D32" i="50"/>
  <c r="C32" i="50"/>
  <c r="B32" i="50"/>
  <c r="I31" i="50"/>
  <c r="H31" i="50"/>
  <c r="J31" i="50" s="1"/>
  <c r="G31" i="50"/>
  <c r="F31" i="50"/>
  <c r="E31" i="50"/>
  <c r="D31" i="50"/>
  <c r="C31" i="50"/>
  <c r="B31" i="50"/>
  <c r="I30" i="50"/>
  <c r="H30" i="50"/>
  <c r="J30" i="50" s="1"/>
  <c r="G30" i="50"/>
  <c r="F30" i="50"/>
  <c r="E30" i="50"/>
  <c r="D30" i="50"/>
  <c r="C30" i="50"/>
  <c r="B30" i="50"/>
  <c r="I24" i="50"/>
  <c r="H24" i="50"/>
  <c r="J24" i="50" s="1"/>
  <c r="G24" i="50"/>
  <c r="F24" i="50"/>
  <c r="E24" i="50"/>
  <c r="D24" i="50"/>
  <c r="C24" i="50"/>
  <c r="B24" i="50"/>
  <c r="I23" i="50"/>
  <c r="H23" i="50"/>
  <c r="J23" i="50" s="1"/>
  <c r="G23" i="50"/>
  <c r="F23" i="50"/>
  <c r="E23" i="50"/>
  <c r="D23" i="50"/>
  <c r="C23" i="50"/>
  <c r="B23" i="50"/>
  <c r="I22" i="50"/>
  <c r="H22" i="50"/>
  <c r="G22" i="50"/>
  <c r="F22" i="50"/>
  <c r="E22" i="50"/>
  <c r="D22" i="50"/>
  <c r="C22" i="50"/>
  <c r="B22" i="50"/>
  <c r="I21" i="50"/>
  <c r="J21" i="50" s="1"/>
  <c r="H21" i="50"/>
  <c r="G21" i="50"/>
  <c r="F21" i="50"/>
  <c r="E21" i="50"/>
  <c r="D21" i="50"/>
  <c r="C21" i="50"/>
  <c r="B21" i="50"/>
  <c r="I20" i="50"/>
  <c r="H20" i="50"/>
  <c r="G20" i="50"/>
  <c r="F20" i="50"/>
  <c r="E20" i="50"/>
  <c r="D20" i="50"/>
  <c r="C20" i="50"/>
  <c r="B20" i="50"/>
  <c r="I19" i="50"/>
  <c r="H19" i="50"/>
  <c r="G19" i="50"/>
  <c r="F19" i="50"/>
  <c r="E19" i="50"/>
  <c r="D19" i="50"/>
  <c r="C19" i="50"/>
  <c r="B19" i="50"/>
  <c r="I18" i="50"/>
  <c r="J18" i="50" s="1"/>
  <c r="H18" i="50"/>
  <c r="G18" i="50"/>
  <c r="F18" i="50"/>
  <c r="E18" i="50"/>
  <c r="D18" i="50"/>
  <c r="C18" i="50"/>
  <c r="B18" i="50"/>
  <c r="J17" i="50"/>
  <c r="I17" i="50"/>
  <c r="H17" i="50"/>
  <c r="G17" i="50"/>
  <c r="F17" i="50"/>
  <c r="E17" i="50"/>
  <c r="D17" i="50"/>
  <c r="C17" i="50"/>
  <c r="B17" i="50"/>
  <c r="I16" i="50"/>
  <c r="H16" i="50"/>
  <c r="J16" i="50" s="1"/>
  <c r="G16" i="50"/>
  <c r="F16" i="50"/>
  <c r="E16" i="50"/>
  <c r="D16" i="50"/>
  <c r="C16" i="50"/>
  <c r="B16" i="50"/>
  <c r="I15" i="50"/>
  <c r="H15" i="50"/>
  <c r="J15" i="50" s="1"/>
  <c r="G15" i="50"/>
  <c r="F15" i="50"/>
  <c r="E15" i="50"/>
  <c r="D15" i="50"/>
  <c r="C15" i="50"/>
  <c r="B15" i="50"/>
  <c r="I14" i="50"/>
  <c r="H14" i="50"/>
  <c r="G14" i="50"/>
  <c r="F14" i="50"/>
  <c r="E14" i="50"/>
  <c r="D14" i="50"/>
  <c r="C14" i="50"/>
  <c r="B14" i="50"/>
  <c r="I13" i="50"/>
  <c r="H13" i="50"/>
  <c r="J13" i="50" s="1"/>
  <c r="G13" i="50"/>
  <c r="F13" i="50"/>
  <c r="E13" i="50"/>
  <c r="D13" i="50"/>
  <c r="C13" i="50"/>
  <c r="B13" i="50"/>
  <c r="I12" i="50"/>
  <c r="H12" i="50"/>
  <c r="G12" i="50"/>
  <c r="F12" i="50"/>
  <c r="E12" i="50"/>
  <c r="D12" i="50"/>
  <c r="C12" i="50"/>
  <c r="B12" i="50"/>
  <c r="I11" i="50"/>
  <c r="H11" i="50"/>
  <c r="G11" i="50"/>
  <c r="F11" i="50"/>
  <c r="E11" i="50"/>
  <c r="D11" i="50"/>
  <c r="C11" i="50"/>
  <c r="B11" i="50"/>
  <c r="I10" i="50"/>
  <c r="J10" i="50" s="1"/>
  <c r="H10" i="50"/>
  <c r="G10" i="50"/>
  <c r="F10" i="50"/>
  <c r="E10" i="50"/>
  <c r="D10" i="50"/>
  <c r="C10" i="50"/>
  <c r="B10" i="50"/>
  <c r="I9" i="50"/>
  <c r="H9" i="50"/>
  <c r="J9" i="50" s="1"/>
  <c r="G9" i="50"/>
  <c r="F9" i="50"/>
  <c r="E9" i="50"/>
  <c r="D9" i="50"/>
  <c r="C9" i="50"/>
  <c r="B9" i="50"/>
  <c r="I8" i="50"/>
  <c r="H8" i="50"/>
  <c r="J8" i="50" s="1"/>
  <c r="G8" i="50"/>
  <c r="F8" i="50"/>
  <c r="E8" i="50"/>
  <c r="D8" i="50"/>
  <c r="C8" i="50"/>
  <c r="B8" i="50"/>
  <c r="I7" i="50"/>
  <c r="H7" i="50"/>
  <c r="J7" i="50" s="1"/>
  <c r="G7" i="50"/>
  <c r="F7" i="50"/>
  <c r="E7" i="50"/>
  <c r="D7" i="50"/>
  <c r="C7" i="50"/>
  <c r="B7" i="50"/>
  <c r="I6" i="50"/>
  <c r="H6" i="50"/>
  <c r="J6" i="50" s="1"/>
  <c r="G6" i="50"/>
  <c r="F6" i="50"/>
  <c r="E6" i="50"/>
  <c r="D6" i="50"/>
  <c r="C6" i="50"/>
  <c r="B6" i="50"/>
  <c r="I5" i="50"/>
  <c r="H5" i="50"/>
  <c r="G5" i="50"/>
  <c r="F5" i="50"/>
  <c r="E5" i="50"/>
  <c r="D5" i="50"/>
  <c r="C5" i="50"/>
  <c r="E202" i="49"/>
  <c r="D202" i="49"/>
  <c r="B202" i="49"/>
  <c r="E201" i="49"/>
  <c r="D201" i="49"/>
  <c r="B201" i="49"/>
  <c r="E200" i="49"/>
  <c r="D200" i="49"/>
  <c r="B200" i="49"/>
  <c r="E199" i="49"/>
  <c r="D199" i="49"/>
  <c r="B199" i="49"/>
  <c r="E198" i="49"/>
  <c r="D198" i="49"/>
  <c r="B198" i="49"/>
  <c r="E197" i="49"/>
  <c r="D197" i="49"/>
  <c r="B197" i="49"/>
  <c r="E196" i="49"/>
  <c r="D196" i="49"/>
  <c r="B196" i="49"/>
  <c r="E195" i="49"/>
  <c r="D195" i="49"/>
  <c r="B195" i="49"/>
  <c r="E194" i="49"/>
  <c r="D194" i="49"/>
  <c r="B194" i="49"/>
  <c r="E193" i="49"/>
  <c r="D193" i="49"/>
  <c r="B193" i="49"/>
  <c r="E192" i="49"/>
  <c r="D192" i="49"/>
  <c r="B192" i="49"/>
  <c r="E191" i="49"/>
  <c r="D191" i="49"/>
  <c r="B191" i="49"/>
  <c r="E190" i="49"/>
  <c r="D190" i="49"/>
  <c r="B190" i="49"/>
  <c r="E189" i="49"/>
  <c r="D189" i="49"/>
  <c r="B189" i="49"/>
  <c r="E188" i="49"/>
  <c r="D188" i="49"/>
  <c r="B188" i="49"/>
  <c r="E187" i="49"/>
  <c r="D187" i="49"/>
  <c r="B187" i="49"/>
  <c r="E186" i="49"/>
  <c r="D186" i="49"/>
  <c r="B186" i="49"/>
  <c r="E185" i="49"/>
  <c r="D185" i="49"/>
  <c r="B185" i="49"/>
  <c r="E184" i="49"/>
  <c r="D184" i="49"/>
  <c r="B184" i="49"/>
  <c r="E183" i="49"/>
  <c r="D183" i="49"/>
  <c r="B183" i="49"/>
  <c r="E182" i="49"/>
  <c r="D182" i="49"/>
  <c r="B182" i="49"/>
  <c r="E181" i="49"/>
  <c r="D181" i="49"/>
  <c r="B181" i="49"/>
  <c r="E180" i="49"/>
  <c r="D180" i="49"/>
  <c r="B180" i="49"/>
  <c r="E179" i="49"/>
  <c r="D179" i="49"/>
  <c r="B179" i="49"/>
  <c r="E178" i="49"/>
  <c r="D178" i="49"/>
  <c r="B178" i="49"/>
  <c r="E173" i="49"/>
  <c r="D173" i="49"/>
  <c r="B173" i="49"/>
  <c r="E172" i="49"/>
  <c r="D172" i="49"/>
  <c r="B172" i="49"/>
  <c r="E171" i="49"/>
  <c r="D171" i="49"/>
  <c r="B171" i="49"/>
  <c r="E170" i="49"/>
  <c r="D170" i="49"/>
  <c r="B170" i="49"/>
  <c r="E169" i="49"/>
  <c r="D169" i="49"/>
  <c r="B169" i="49"/>
  <c r="E168" i="49"/>
  <c r="D168" i="49"/>
  <c r="B168" i="49"/>
  <c r="E167" i="49"/>
  <c r="D167" i="49"/>
  <c r="B167" i="49"/>
  <c r="E166" i="49"/>
  <c r="D166" i="49"/>
  <c r="B166" i="49"/>
  <c r="E165" i="49"/>
  <c r="D165" i="49"/>
  <c r="B165" i="49"/>
  <c r="E164" i="49"/>
  <c r="D164" i="49"/>
  <c r="B164" i="49"/>
  <c r="E163" i="49"/>
  <c r="D163" i="49"/>
  <c r="B163" i="49"/>
  <c r="E162" i="49"/>
  <c r="D162" i="49"/>
  <c r="B162" i="49"/>
  <c r="E161" i="49"/>
  <c r="D161" i="49"/>
  <c r="B161" i="49"/>
  <c r="E160" i="49"/>
  <c r="D160" i="49"/>
  <c r="B160" i="49"/>
  <c r="E159" i="49"/>
  <c r="D159" i="49"/>
  <c r="B159" i="49"/>
  <c r="E158" i="49"/>
  <c r="D158" i="49"/>
  <c r="B158" i="49"/>
  <c r="E157" i="49"/>
  <c r="D157" i="49"/>
  <c r="B157" i="49"/>
  <c r="E156" i="49"/>
  <c r="D156" i="49"/>
  <c r="B156" i="49"/>
  <c r="E155" i="49"/>
  <c r="D155" i="49"/>
  <c r="B155" i="49"/>
  <c r="E154" i="49"/>
  <c r="D154" i="49"/>
  <c r="B154" i="49"/>
  <c r="E153" i="49"/>
  <c r="D153" i="49"/>
  <c r="B153" i="49"/>
  <c r="E152" i="49"/>
  <c r="D152" i="49"/>
  <c r="B152" i="49"/>
  <c r="E151" i="49"/>
  <c r="D151" i="49"/>
  <c r="B151" i="49"/>
  <c r="E150" i="49"/>
  <c r="D150" i="49"/>
  <c r="B150" i="49"/>
  <c r="E149" i="49"/>
  <c r="D149" i="49"/>
  <c r="B149" i="49"/>
  <c r="E144" i="49"/>
  <c r="D144" i="49"/>
  <c r="B144" i="49"/>
  <c r="E143" i="49"/>
  <c r="D143" i="49"/>
  <c r="B143" i="49"/>
  <c r="E142" i="49"/>
  <c r="D142" i="49"/>
  <c r="B142" i="49"/>
  <c r="E141" i="49"/>
  <c r="D141" i="49"/>
  <c r="B141" i="49"/>
  <c r="E140" i="49"/>
  <c r="D140" i="49"/>
  <c r="B140" i="49"/>
  <c r="E139" i="49"/>
  <c r="D139" i="49"/>
  <c r="B139" i="49"/>
  <c r="E138" i="49"/>
  <c r="D138" i="49"/>
  <c r="B138" i="49"/>
  <c r="E137" i="49"/>
  <c r="D137" i="49"/>
  <c r="B137" i="49"/>
  <c r="E136" i="49"/>
  <c r="D136" i="49"/>
  <c r="B136" i="49"/>
  <c r="E135" i="49"/>
  <c r="D135" i="49"/>
  <c r="B135" i="49"/>
  <c r="E134" i="49"/>
  <c r="D134" i="49"/>
  <c r="B134" i="49"/>
  <c r="E133" i="49"/>
  <c r="D133" i="49"/>
  <c r="B133" i="49"/>
  <c r="E132" i="49"/>
  <c r="D132" i="49"/>
  <c r="B132" i="49"/>
  <c r="E131" i="49"/>
  <c r="D131" i="49"/>
  <c r="B131" i="49"/>
  <c r="E130" i="49"/>
  <c r="D130" i="49"/>
  <c r="B130" i="49"/>
  <c r="E129" i="49"/>
  <c r="D129" i="49"/>
  <c r="B129" i="49"/>
  <c r="E128" i="49"/>
  <c r="D128" i="49"/>
  <c r="B128" i="49"/>
  <c r="E127" i="49"/>
  <c r="D127" i="49"/>
  <c r="B127" i="49"/>
  <c r="E126" i="49"/>
  <c r="D126" i="49"/>
  <c r="B126" i="49"/>
  <c r="E125" i="49"/>
  <c r="D125" i="49"/>
  <c r="B125" i="49"/>
  <c r="E124" i="49"/>
  <c r="D124" i="49"/>
  <c r="B124" i="49"/>
  <c r="E123" i="49"/>
  <c r="D123" i="49"/>
  <c r="B123" i="49"/>
  <c r="E122" i="49"/>
  <c r="D122" i="49"/>
  <c r="B122" i="49"/>
  <c r="E121" i="49"/>
  <c r="D121" i="49"/>
  <c r="B121" i="49"/>
  <c r="E120" i="49"/>
  <c r="D120" i="49"/>
  <c r="B120" i="49"/>
  <c r="E115" i="49"/>
  <c r="D115" i="49"/>
  <c r="B115" i="49"/>
  <c r="E114" i="49"/>
  <c r="D114" i="49"/>
  <c r="B114" i="49"/>
  <c r="E113" i="49"/>
  <c r="D113" i="49"/>
  <c r="B113" i="49"/>
  <c r="E112" i="49"/>
  <c r="D112" i="49"/>
  <c r="B112" i="49"/>
  <c r="E111" i="49"/>
  <c r="D111" i="49"/>
  <c r="B111" i="49"/>
  <c r="E110" i="49"/>
  <c r="D110" i="49"/>
  <c r="B110" i="49"/>
  <c r="E109" i="49"/>
  <c r="D109" i="49"/>
  <c r="B109" i="49"/>
  <c r="E108" i="49"/>
  <c r="D108" i="49"/>
  <c r="B108" i="49"/>
  <c r="E107" i="49"/>
  <c r="D107" i="49"/>
  <c r="B107" i="49"/>
  <c r="E106" i="49"/>
  <c r="D106" i="49"/>
  <c r="B106" i="49"/>
  <c r="E105" i="49"/>
  <c r="D105" i="49"/>
  <c r="B105" i="49"/>
  <c r="E104" i="49"/>
  <c r="D104" i="49"/>
  <c r="B104" i="49"/>
  <c r="E103" i="49"/>
  <c r="D103" i="49"/>
  <c r="B103" i="49"/>
  <c r="E102" i="49"/>
  <c r="D102" i="49"/>
  <c r="B102" i="49"/>
  <c r="E101" i="49"/>
  <c r="D101" i="49"/>
  <c r="B101" i="49"/>
  <c r="E100" i="49"/>
  <c r="D100" i="49"/>
  <c r="B100" i="49"/>
  <c r="E99" i="49"/>
  <c r="D99" i="49"/>
  <c r="B99" i="49"/>
  <c r="E98" i="49"/>
  <c r="D98" i="49"/>
  <c r="B98" i="49"/>
  <c r="E97" i="49"/>
  <c r="D97" i="49"/>
  <c r="B97" i="49"/>
  <c r="E96" i="49"/>
  <c r="D96" i="49"/>
  <c r="B96" i="49"/>
  <c r="E95" i="49"/>
  <c r="D95" i="49"/>
  <c r="B95" i="49"/>
  <c r="E94" i="49"/>
  <c r="D94" i="49"/>
  <c r="B94" i="49"/>
  <c r="E93" i="49"/>
  <c r="D93" i="49"/>
  <c r="B93" i="49"/>
  <c r="E92" i="49"/>
  <c r="D92" i="49"/>
  <c r="B92" i="49"/>
  <c r="E91" i="49"/>
  <c r="D91" i="49"/>
  <c r="B91" i="49"/>
  <c r="E86" i="49"/>
  <c r="D86" i="49"/>
  <c r="B86" i="49"/>
  <c r="E85" i="49"/>
  <c r="D85" i="49"/>
  <c r="B85" i="49"/>
  <c r="E84" i="49"/>
  <c r="D84" i="49"/>
  <c r="B84" i="49"/>
  <c r="E83" i="49"/>
  <c r="D83" i="49"/>
  <c r="B83" i="49"/>
  <c r="E82" i="49"/>
  <c r="D82" i="49"/>
  <c r="B82" i="49"/>
  <c r="E81" i="49"/>
  <c r="D81" i="49"/>
  <c r="B81" i="49"/>
  <c r="E80" i="49"/>
  <c r="D80" i="49"/>
  <c r="B80" i="49"/>
  <c r="E79" i="49"/>
  <c r="D79" i="49"/>
  <c r="B79" i="49"/>
  <c r="E78" i="49"/>
  <c r="D78" i="49"/>
  <c r="B78" i="49"/>
  <c r="E77" i="49"/>
  <c r="D77" i="49"/>
  <c r="B77" i="49"/>
  <c r="E76" i="49"/>
  <c r="D76" i="49"/>
  <c r="B76" i="49"/>
  <c r="E75" i="49"/>
  <c r="D75" i="49"/>
  <c r="B75" i="49"/>
  <c r="E74" i="49"/>
  <c r="D74" i="49"/>
  <c r="B74" i="49"/>
  <c r="E73" i="49"/>
  <c r="D73" i="49"/>
  <c r="B73" i="49"/>
  <c r="E72" i="49"/>
  <c r="D72" i="49"/>
  <c r="B72" i="49"/>
  <c r="E71" i="49"/>
  <c r="D71" i="49"/>
  <c r="B71" i="49"/>
  <c r="E70" i="49"/>
  <c r="D70" i="49"/>
  <c r="B70" i="49"/>
  <c r="E69" i="49"/>
  <c r="D69" i="49"/>
  <c r="B69" i="49"/>
  <c r="E68" i="49"/>
  <c r="D68" i="49"/>
  <c r="B68" i="49"/>
  <c r="E67" i="49"/>
  <c r="D67" i="49"/>
  <c r="B67" i="49"/>
  <c r="E66" i="49"/>
  <c r="D66" i="49"/>
  <c r="B66" i="49"/>
  <c r="E65" i="49"/>
  <c r="D65" i="49"/>
  <c r="B65" i="49"/>
  <c r="E64" i="49"/>
  <c r="D64" i="49"/>
  <c r="B64" i="49"/>
  <c r="E63" i="49"/>
  <c r="D63" i="49"/>
  <c r="B63" i="49"/>
  <c r="E62" i="49"/>
  <c r="D62" i="49"/>
  <c r="B62" i="49"/>
  <c r="E57" i="49"/>
  <c r="D57" i="49"/>
  <c r="B57" i="49"/>
  <c r="E56" i="49"/>
  <c r="D56" i="49"/>
  <c r="B56" i="49"/>
  <c r="E55" i="49"/>
  <c r="D55" i="49"/>
  <c r="B55" i="49"/>
  <c r="E54" i="49"/>
  <c r="D54" i="49"/>
  <c r="B54" i="49"/>
  <c r="E53" i="49"/>
  <c r="D53" i="49"/>
  <c r="B53" i="49"/>
  <c r="E52" i="49"/>
  <c r="D52" i="49"/>
  <c r="B52" i="49"/>
  <c r="E51" i="49"/>
  <c r="D51" i="49"/>
  <c r="B51" i="49"/>
  <c r="E50" i="49"/>
  <c r="D50" i="49"/>
  <c r="B50" i="49"/>
  <c r="E49" i="49"/>
  <c r="D49" i="49"/>
  <c r="B49" i="49"/>
  <c r="E48" i="49"/>
  <c r="D48" i="49"/>
  <c r="B48" i="49"/>
  <c r="E47" i="49"/>
  <c r="D47" i="49"/>
  <c r="B47" i="49"/>
  <c r="E46" i="49"/>
  <c r="D46" i="49"/>
  <c r="B46" i="49"/>
  <c r="E45" i="49"/>
  <c r="D45" i="49"/>
  <c r="B45" i="49"/>
  <c r="E44" i="49"/>
  <c r="D44" i="49"/>
  <c r="B44" i="49"/>
  <c r="E43" i="49"/>
  <c r="D43" i="49"/>
  <c r="B43" i="49"/>
  <c r="E42" i="49"/>
  <c r="D42" i="49"/>
  <c r="B42" i="49"/>
  <c r="E41" i="49"/>
  <c r="D41" i="49"/>
  <c r="B41" i="49"/>
  <c r="E40" i="49"/>
  <c r="D40" i="49"/>
  <c r="B40" i="49"/>
  <c r="E39" i="49"/>
  <c r="D39" i="49"/>
  <c r="B39" i="49"/>
  <c r="E38" i="49"/>
  <c r="D38" i="49"/>
  <c r="B38" i="49"/>
  <c r="E37" i="49"/>
  <c r="D37" i="49"/>
  <c r="B37" i="49"/>
  <c r="E36" i="49"/>
  <c r="D36" i="49"/>
  <c r="B36" i="49"/>
  <c r="E35" i="49"/>
  <c r="D35" i="49"/>
  <c r="B35" i="49"/>
  <c r="E34" i="49"/>
  <c r="D34" i="49"/>
  <c r="B34" i="49"/>
  <c r="E33" i="49"/>
  <c r="D33" i="49"/>
  <c r="B33" i="49"/>
  <c r="E28" i="49"/>
  <c r="D28" i="49"/>
  <c r="B28" i="49"/>
  <c r="E27" i="49"/>
  <c r="D27" i="49"/>
  <c r="B27" i="49"/>
  <c r="E26" i="49"/>
  <c r="D26" i="49"/>
  <c r="B26" i="49"/>
  <c r="E25" i="49"/>
  <c r="D25" i="49"/>
  <c r="B25" i="49"/>
  <c r="E24" i="49"/>
  <c r="D24" i="49"/>
  <c r="B24" i="49"/>
  <c r="E23" i="49"/>
  <c r="D23" i="49"/>
  <c r="B23" i="49"/>
  <c r="E22" i="49"/>
  <c r="D22" i="49"/>
  <c r="B22" i="49"/>
  <c r="E21" i="49"/>
  <c r="D21" i="49"/>
  <c r="B21" i="49"/>
  <c r="E20" i="49"/>
  <c r="D20" i="49"/>
  <c r="B20" i="49"/>
  <c r="E19" i="49"/>
  <c r="D19" i="49"/>
  <c r="B19" i="49"/>
  <c r="E18" i="49"/>
  <c r="D18" i="49"/>
  <c r="B18" i="49"/>
  <c r="E17" i="49"/>
  <c r="D17" i="49"/>
  <c r="B17" i="49"/>
  <c r="E16" i="49"/>
  <c r="D16" i="49"/>
  <c r="B16" i="49"/>
  <c r="E15" i="49"/>
  <c r="D15" i="49"/>
  <c r="B15" i="49"/>
  <c r="E14" i="49"/>
  <c r="D14" i="49"/>
  <c r="B14" i="49"/>
  <c r="E13" i="49"/>
  <c r="D13" i="49"/>
  <c r="B13" i="49"/>
  <c r="E12" i="49"/>
  <c r="D12" i="49"/>
  <c r="B12" i="49"/>
  <c r="E11" i="49"/>
  <c r="D11" i="49"/>
  <c r="B11" i="49"/>
  <c r="E10" i="49"/>
  <c r="D10" i="49"/>
  <c r="B10" i="49"/>
  <c r="E9" i="49"/>
  <c r="D9" i="49"/>
  <c r="B9" i="49"/>
  <c r="E8" i="49"/>
  <c r="D8" i="49"/>
  <c r="B8" i="49"/>
  <c r="E7" i="49"/>
  <c r="D7" i="49"/>
  <c r="B7" i="49"/>
  <c r="E6" i="49"/>
  <c r="D6" i="49"/>
  <c r="B6" i="49"/>
  <c r="E5" i="49"/>
  <c r="D5" i="49"/>
  <c r="B5" i="49"/>
  <c r="E4" i="49"/>
  <c r="D4" i="49"/>
  <c r="B4" i="49"/>
  <c r="B163" i="48"/>
  <c r="B162" i="48"/>
  <c r="B161" i="48"/>
  <c r="B160" i="48"/>
  <c r="B159" i="48"/>
  <c r="B158" i="48"/>
  <c r="B157" i="48"/>
  <c r="B156" i="48"/>
  <c r="B155" i="48"/>
  <c r="B154" i="48"/>
  <c r="B153" i="48"/>
  <c r="B152" i="48"/>
  <c r="B151" i="48"/>
  <c r="B150" i="48"/>
  <c r="B149" i="48"/>
  <c r="B148" i="48"/>
  <c r="B147" i="48"/>
  <c r="B146" i="48"/>
  <c r="B145" i="48"/>
  <c r="B144" i="48"/>
  <c r="B143" i="48"/>
  <c r="B142" i="48"/>
  <c r="B141" i="48"/>
  <c r="B140" i="48"/>
  <c r="B139" i="48"/>
  <c r="B138" i="48"/>
  <c r="B137" i="48"/>
  <c r="B136" i="48"/>
  <c r="B135" i="48"/>
  <c r="B134" i="48"/>
  <c r="B133" i="48"/>
  <c r="B132" i="48"/>
  <c r="B131" i="48"/>
  <c r="B130" i="48"/>
  <c r="B129" i="48"/>
  <c r="B128" i="48"/>
  <c r="B127" i="48"/>
  <c r="B126" i="48"/>
  <c r="B125" i="48"/>
  <c r="B124" i="48"/>
  <c r="B123" i="48"/>
  <c r="B122" i="48"/>
  <c r="B121" i="48"/>
  <c r="B120" i="48"/>
  <c r="B119" i="48"/>
  <c r="B118" i="48"/>
  <c r="B117" i="48"/>
  <c r="B116" i="48"/>
  <c r="B115" i="48"/>
  <c r="B114" i="48"/>
  <c r="B113" i="48"/>
  <c r="B112" i="48"/>
  <c r="B111" i="48"/>
  <c r="B110" i="48"/>
  <c r="B109" i="48"/>
  <c r="B108" i="48"/>
  <c r="B107" i="48"/>
  <c r="B106" i="48"/>
  <c r="B105" i="48"/>
  <c r="B104" i="48"/>
  <c r="B103" i="48"/>
  <c r="B102" i="48"/>
  <c r="B101" i="48"/>
  <c r="B100" i="48"/>
  <c r="B99" i="48"/>
  <c r="B98" i="48"/>
  <c r="B97" i="48"/>
  <c r="B96" i="48"/>
  <c r="B95" i="48"/>
  <c r="B94" i="48"/>
  <c r="B93" i="48"/>
  <c r="B92" i="48"/>
  <c r="B91" i="48"/>
  <c r="B90" i="48"/>
  <c r="B89" i="48"/>
  <c r="B88"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5" i="50" s="1"/>
  <c r="B9" i="48"/>
  <c r="B8" i="48"/>
  <c r="B7" i="48"/>
  <c r="B6" i="48"/>
  <c r="B5" i="48"/>
  <c r="G64" i="29"/>
  <c r="H64" i="29" s="1"/>
  <c r="F64" i="29"/>
  <c r="E64" i="29"/>
  <c r="D64" i="29"/>
  <c r="G63" i="29"/>
  <c r="H63" i="29" s="1"/>
  <c r="F63" i="29"/>
  <c r="E63" i="29"/>
  <c r="D63" i="29"/>
  <c r="G62" i="29"/>
  <c r="H62" i="29" s="1"/>
  <c r="F62" i="29"/>
  <c r="E62" i="29"/>
  <c r="D62" i="29"/>
  <c r="H61" i="29"/>
  <c r="G61" i="29"/>
  <c r="F61" i="29"/>
  <c r="E61" i="29"/>
  <c r="D61" i="29"/>
  <c r="G60" i="29"/>
  <c r="H60" i="29" s="1"/>
  <c r="F60" i="29"/>
  <c r="E60" i="29"/>
  <c r="D60" i="29"/>
  <c r="G59" i="29"/>
  <c r="H59" i="29" s="1"/>
  <c r="F59" i="29"/>
  <c r="E59" i="29"/>
  <c r="D59" i="29"/>
  <c r="G58" i="29"/>
  <c r="H58" i="29" s="1"/>
  <c r="F58" i="29"/>
  <c r="E58" i="29"/>
  <c r="D58" i="29"/>
  <c r="G57" i="29"/>
  <c r="F57" i="29"/>
  <c r="H57" i="29" s="1"/>
  <c r="E57" i="29"/>
  <c r="D57" i="29"/>
  <c r="G56" i="29"/>
  <c r="F56" i="29"/>
  <c r="E56" i="29"/>
  <c r="D56" i="29"/>
  <c r="G55" i="29"/>
  <c r="F55" i="29"/>
  <c r="E55" i="29"/>
  <c r="D55" i="29"/>
  <c r="G54" i="29"/>
  <c r="F54" i="29"/>
  <c r="E54" i="29"/>
  <c r="D54" i="29"/>
  <c r="G53" i="29"/>
  <c r="F53" i="29"/>
  <c r="H53" i="29" s="1"/>
  <c r="E53" i="29"/>
  <c r="D53" i="29"/>
  <c r="G52" i="29"/>
  <c r="F52" i="29"/>
  <c r="E52" i="29"/>
  <c r="D52" i="29"/>
  <c r="G51" i="29"/>
  <c r="F51" i="29"/>
  <c r="E51" i="29"/>
  <c r="D51" i="29"/>
  <c r="G50" i="29"/>
  <c r="F50" i="29"/>
  <c r="E50" i="29"/>
  <c r="D50" i="29"/>
  <c r="G49" i="29"/>
  <c r="F49" i="29"/>
  <c r="E49" i="29"/>
  <c r="D49" i="29"/>
  <c r="G48" i="29"/>
  <c r="F48" i="29"/>
  <c r="E48" i="29"/>
  <c r="D48" i="29"/>
  <c r="G47" i="29"/>
  <c r="F47" i="29"/>
  <c r="E47" i="29"/>
  <c r="D47" i="29"/>
  <c r="G46" i="29"/>
  <c r="F46" i="29"/>
  <c r="E46" i="29"/>
  <c r="D46" i="29"/>
  <c r="G28" i="29"/>
  <c r="F28" i="29"/>
  <c r="E28" i="29"/>
  <c r="D28" i="29"/>
  <c r="G27" i="29"/>
  <c r="F27" i="29"/>
  <c r="E27" i="29"/>
  <c r="D27" i="29"/>
  <c r="G26" i="29"/>
  <c r="F26" i="29"/>
  <c r="E26" i="29"/>
  <c r="D26" i="29"/>
  <c r="G25" i="29"/>
  <c r="H25" i="29" s="1"/>
  <c r="F25" i="29"/>
  <c r="E25" i="29"/>
  <c r="D25" i="29"/>
  <c r="G24" i="29"/>
  <c r="F24" i="29"/>
  <c r="E24" i="29"/>
  <c r="D24" i="29"/>
  <c r="G23" i="29"/>
  <c r="F23" i="29"/>
  <c r="E23" i="29"/>
  <c r="D23" i="29"/>
  <c r="G22" i="29"/>
  <c r="F22" i="29"/>
  <c r="E22" i="29"/>
  <c r="D22" i="29"/>
  <c r="G21" i="29"/>
  <c r="H21" i="29" s="1"/>
  <c r="F21" i="29"/>
  <c r="E21" i="29"/>
  <c r="D21" i="29"/>
  <c r="G20" i="29"/>
  <c r="H20" i="29" s="1"/>
  <c r="F20" i="29"/>
  <c r="E20" i="29"/>
  <c r="D20" i="29"/>
  <c r="G19" i="29"/>
  <c r="F19" i="29"/>
  <c r="E19" i="29"/>
  <c r="D19" i="29"/>
  <c r="G18" i="29"/>
  <c r="H18" i="29" s="1"/>
  <c r="F18" i="29"/>
  <c r="E18" i="29"/>
  <c r="D18" i="29"/>
  <c r="G17" i="29"/>
  <c r="F17" i="29"/>
  <c r="E17" i="29"/>
  <c r="D17" i="29"/>
  <c r="G16" i="29"/>
  <c r="F16" i="29"/>
  <c r="E16" i="29"/>
  <c r="D16" i="29"/>
  <c r="G15" i="29"/>
  <c r="F15" i="29"/>
  <c r="E15" i="29"/>
  <c r="D15" i="29"/>
  <c r="G14" i="29"/>
  <c r="F14" i="29"/>
  <c r="E14" i="29"/>
  <c r="D14" i="29"/>
  <c r="G13" i="29"/>
  <c r="H13" i="29" s="1"/>
  <c r="F13" i="29"/>
  <c r="E13" i="29"/>
  <c r="D13" i="29"/>
  <c r="G12" i="29"/>
  <c r="H12" i="29" s="1"/>
  <c r="F12" i="29"/>
  <c r="E12" i="29"/>
  <c r="D12" i="29"/>
  <c r="G11" i="29"/>
  <c r="F11" i="29"/>
  <c r="E11" i="29"/>
  <c r="D11" i="29"/>
  <c r="G10" i="29"/>
  <c r="H10" i="29" s="1"/>
  <c r="F10" i="29"/>
  <c r="E10" i="29"/>
  <c r="D10" i="29"/>
  <c r="G9" i="29"/>
  <c r="F9" i="29"/>
  <c r="E9" i="29"/>
  <c r="D9" i="29"/>
  <c r="I48" i="8"/>
  <c r="H48" i="8"/>
  <c r="G48" i="8"/>
  <c r="F48" i="8"/>
  <c r="E48" i="8"/>
  <c r="D48" i="8"/>
  <c r="C48" i="8"/>
  <c r="B48" i="8"/>
  <c r="I47" i="8"/>
  <c r="H47" i="8"/>
  <c r="G47" i="8"/>
  <c r="F47" i="8"/>
  <c r="E47" i="8"/>
  <c r="D47" i="8"/>
  <c r="C47" i="8"/>
  <c r="B47" i="8"/>
  <c r="I46" i="8"/>
  <c r="J46" i="8" s="1"/>
  <c r="H46" i="8"/>
  <c r="G46" i="8"/>
  <c r="F46" i="8"/>
  <c r="E46" i="8"/>
  <c r="D46" i="8"/>
  <c r="C46" i="8"/>
  <c r="B46" i="8"/>
  <c r="J45" i="8"/>
  <c r="I45" i="8"/>
  <c r="H45" i="8"/>
  <c r="G45" i="8"/>
  <c r="F45" i="8"/>
  <c r="E45" i="8"/>
  <c r="D45" i="8"/>
  <c r="C45" i="8"/>
  <c r="B45" i="8"/>
  <c r="I44" i="8"/>
  <c r="H44" i="8"/>
  <c r="G44" i="8"/>
  <c r="F44" i="8"/>
  <c r="E44" i="8"/>
  <c r="D44" i="8"/>
  <c r="C44" i="8"/>
  <c r="B44" i="8"/>
  <c r="I43" i="8"/>
  <c r="H43" i="8"/>
  <c r="G43" i="8"/>
  <c r="F43" i="8"/>
  <c r="E43" i="8"/>
  <c r="D43" i="8"/>
  <c r="C43" i="8"/>
  <c r="B43" i="8"/>
  <c r="I42" i="8"/>
  <c r="H42" i="8"/>
  <c r="G42" i="8"/>
  <c r="F42" i="8"/>
  <c r="E42" i="8"/>
  <c r="D42" i="8"/>
  <c r="C42" i="8"/>
  <c r="B42" i="8"/>
  <c r="I41" i="8"/>
  <c r="H41" i="8"/>
  <c r="G41" i="8"/>
  <c r="F41" i="8"/>
  <c r="E41" i="8"/>
  <c r="D41" i="8"/>
  <c r="C41" i="8"/>
  <c r="B41" i="8"/>
  <c r="I40" i="8"/>
  <c r="H40" i="8"/>
  <c r="G40" i="8"/>
  <c r="F40" i="8"/>
  <c r="E40" i="8"/>
  <c r="D40" i="8"/>
  <c r="C40" i="8"/>
  <c r="B40" i="8"/>
  <c r="I39" i="8"/>
  <c r="H39" i="8"/>
  <c r="G39" i="8"/>
  <c r="F39" i="8"/>
  <c r="E39" i="8"/>
  <c r="D39" i="8"/>
  <c r="C39" i="8"/>
  <c r="B39" i="8"/>
  <c r="I38" i="8"/>
  <c r="H38" i="8"/>
  <c r="G38" i="8"/>
  <c r="F38" i="8"/>
  <c r="E38" i="8"/>
  <c r="D38" i="8"/>
  <c r="C38" i="8"/>
  <c r="B38" i="8"/>
  <c r="I37" i="8"/>
  <c r="H37" i="8"/>
  <c r="G37" i="8"/>
  <c r="F37" i="8"/>
  <c r="E37" i="8"/>
  <c r="D37" i="8"/>
  <c r="C37" i="8"/>
  <c r="B37" i="8"/>
  <c r="I36" i="8"/>
  <c r="H36" i="8"/>
  <c r="G36" i="8"/>
  <c r="F36" i="8"/>
  <c r="E36" i="8"/>
  <c r="D36" i="8"/>
  <c r="C36" i="8"/>
  <c r="B36" i="8"/>
  <c r="I35" i="8"/>
  <c r="H35" i="8"/>
  <c r="G35" i="8"/>
  <c r="F35" i="8"/>
  <c r="E35" i="8"/>
  <c r="D35" i="8"/>
  <c r="C35" i="8"/>
  <c r="B35" i="8"/>
  <c r="I34" i="8"/>
  <c r="H34" i="8"/>
  <c r="G34" i="8"/>
  <c r="F34" i="8"/>
  <c r="E34" i="8"/>
  <c r="D34" i="8"/>
  <c r="C34" i="8"/>
  <c r="B34" i="8"/>
  <c r="I33" i="8"/>
  <c r="J33" i="8" s="1"/>
  <c r="H33" i="8"/>
  <c r="G33" i="8"/>
  <c r="F33" i="8"/>
  <c r="E33" i="8"/>
  <c r="D33" i="8"/>
  <c r="C33" i="8"/>
  <c r="B33" i="8"/>
  <c r="I32" i="8"/>
  <c r="H32" i="8"/>
  <c r="G32" i="8"/>
  <c r="F32" i="8"/>
  <c r="E32" i="8"/>
  <c r="D32" i="8"/>
  <c r="C32" i="8"/>
  <c r="B32" i="8"/>
  <c r="I31" i="8"/>
  <c r="H31" i="8"/>
  <c r="G31" i="8"/>
  <c r="F31" i="8"/>
  <c r="E31" i="8"/>
  <c r="D31" i="8"/>
  <c r="C31" i="8"/>
  <c r="B31" i="8"/>
  <c r="I30" i="8"/>
  <c r="J30" i="8" s="1"/>
  <c r="H30" i="8"/>
  <c r="G30" i="8"/>
  <c r="F30" i="8"/>
  <c r="E30" i="8"/>
  <c r="D30" i="8"/>
  <c r="C30" i="8"/>
  <c r="B30" i="8"/>
  <c r="I24" i="8"/>
  <c r="H24" i="8"/>
  <c r="G24" i="8"/>
  <c r="F24" i="8"/>
  <c r="E24" i="8"/>
  <c r="D24" i="8"/>
  <c r="C24" i="8"/>
  <c r="B24" i="8"/>
  <c r="I23" i="8"/>
  <c r="H23" i="8"/>
  <c r="G23" i="8"/>
  <c r="F23" i="8"/>
  <c r="E23" i="8"/>
  <c r="D23" i="8"/>
  <c r="C23" i="8"/>
  <c r="B23" i="8"/>
  <c r="I22" i="8"/>
  <c r="H22" i="8"/>
  <c r="G22" i="8"/>
  <c r="F22" i="8"/>
  <c r="E22" i="8"/>
  <c r="D22" i="8"/>
  <c r="C22" i="8"/>
  <c r="B22" i="8"/>
  <c r="I21" i="8"/>
  <c r="H21" i="8"/>
  <c r="J21" i="8" s="1"/>
  <c r="G21" i="8"/>
  <c r="F21" i="8"/>
  <c r="E21" i="8"/>
  <c r="D21" i="8"/>
  <c r="C21" i="8"/>
  <c r="B21" i="8"/>
  <c r="I20" i="8"/>
  <c r="H20" i="8"/>
  <c r="G20" i="8"/>
  <c r="F20" i="8"/>
  <c r="E20" i="8"/>
  <c r="D20" i="8"/>
  <c r="C20" i="8"/>
  <c r="B20" i="8"/>
  <c r="I19" i="8"/>
  <c r="H19" i="8"/>
  <c r="G19" i="8"/>
  <c r="F19" i="8"/>
  <c r="E19" i="8"/>
  <c r="D19" i="8"/>
  <c r="C19" i="8"/>
  <c r="B19" i="8"/>
  <c r="I18" i="8"/>
  <c r="H18" i="8"/>
  <c r="G18" i="8"/>
  <c r="F18" i="8"/>
  <c r="E18" i="8"/>
  <c r="D18" i="8"/>
  <c r="C18" i="8"/>
  <c r="B18" i="8"/>
  <c r="I17" i="8"/>
  <c r="H17" i="8"/>
  <c r="J17" i="8" s="1"/>
  <c r="G17" i="8"/>
  <c r="F17" i="8"/>
  <c r="E17" i="8"/>
  <c r="D17" i="8"/>
  <c r="C17" i="8"/>
  <c r="B17" i="8"/>
  <c r="I16" i="8"/>
  <c r="H16" i="8"/>
  <c r="J16" i="8" s="1"/>
  <c r="G16" i="8"/>
  <c r="F16" i="8"/>
  <c r="E16" i="8"/>
  <c r="D16" i="8"/>
  <c r="C16" i="8"/>
  <c r="B16" i="8"/>
  <c r="I15" i="8"/>
  <c r="H15" i="8"/>
  <c r="J15" i="8" s="1"/>
  <c r="G15" i="8"/>
  <c r="F15" i="8"/>
  <c r="E15" i="8"/>
  <c r="D15" i="8"/>
  <c r="C15" i="8"/>
  <c r="B15" i="8"/>
  <c r="I14" i="8"/>
  <c r="H14" i="8"/>
  <c r="J14" i="8" s="1"/>
  <c r="G14" i="8"/>
  <c r="F14" i="8"/>
  <c r="E14" i="8"/>
  <c r="D14" i="8"/>
  <c r="C14" i="8"/>
  <c r="B14" i="8"/>
  <c r="I13" i="8"/>
  <c r="H13" i="8"/>
  <c r="G13" i="8"/>
  <c r="F13" i="8"/>
  <c r="E13" i="8"/>
  <c r="D13" i="8"/>
  <c r="C13" i="8"/>
  <c r="B13" i="8"/>
  <c r="I12" i="8"/>
  <c r="H12" i="8"/>
  <c r="J12" i="8" s="1"/>
  <c r="G12" i="8"/>
  <c r="F12" i="8"/>
  <c r="E12" i="8"/>
  <c r="D12" i="8"/>
  <c r="C12" i="8"/>
  <c r="B12" i="8"/>
  <c r="I11" i="8"/>
  <c r="H11" i="8"/>
  <c r="J11" i="8" s="1"/>
  <c r="G11" i="8"/>
  <c r="F11" i="8"/>
  <c r="E11" i="8"/>
  <c r="D11" i="8"/>
  <c r="C11" i="8"/>
  <c r="B11" i="8"/>
  <c r="I10" i="8"/>
  <c r="H10" i="8"/>
  <c r="J10" i="8" s="1"/>
  <c r="G10" i="8"/>
  <c r="F10" i="8"/>
  <c r="E10" i="8"/>
  <c r="D10" i="8"/>
  <c r="C10" i="8"/>
  <c r="B10" i="8"/>
  <c r="I9" i="8"/>
  <c r="H9" i="8"/>
  <c r="J9" i="8" s="1"/>
  <c r="G9" i="8"/>
  <c r="F9" i="8"/>
  <c r="E9" i="8"/>
  <c r="D9" i="8"/>
  <c r="C9" i="8"/>
  <c r="B9" i="8"/>
  <c r="I8" i="8"/>
  <c r="H8" i="8"/>
  <c r="J8" i="8" s="1"/>
  <c r="G8" i="8"/>
  <c r="F8" i="8"/>
  <c r="E8" i="8"/>
  <c r="D8" i="8"/>
  <c r="C8" i="8"/>
  <c r="B8" i="8"/>
  <c r="I7" i="8"/>
  <c r="H7" i="8"/>
  <c r="J7" i="8" s="1"/>
  <c r="G7" i="8"/>
  <c r="F7" i="8"/>
  <c r="E7" i="8"/>
  <c r="D7" i="8"/>
  <c r="C7" i="8"/>
  <c r="B7" i="8"/>
  <c r="I6" i="8"/>
  <c r="H6" i="8"/>
  <c r="J6" i="8" s="1"/>
  <c r="G6" i="8"/>
  <c r="F6" i="8"/>
  <c r="E6" i="8"/>
  <c r="D6" i="8"/>
  <c r="C6" i="8"/>
  <c r="B6" i="8"/>
  <c r="I5" i="8"/>
  <c r="H5" i="8"/>
  <c r="G5" i="8"/>
  <c r="F5" i="8"/>
  <c r="E5" i="8"/>
  <c r="D5" i="8"/>
  <c r="C5" i="8"/>
  <c r="B5" i="8"/>
  <c r="E231" i="20"/>
  <c r="D231" i="20"/>
  <c r="B231" i="20"/>
  <c r="E230" i="20"/>
  <c r="D230" i="20"/>
  <c r="B230" i="20"/>
  <c r="E229" i="20"/>
  <c r="D229" i="20"/>
  <c r="B229" i="20"/>
  <c r="E228" i="20"/>
  <c r="D228" i="20"/>
  <c r="B228" i="20"/>
  <c r="E227" i="20"/>
  <c r="D227" i="20"/>
  <c r="B227" i="20"/>
  <c r="E226" i="20"/>
  <c r="D226" i="20"/>
  <c r="B226" i="20"/>
  <c r="E225" i="20"/>
  <c r="D225" i="20"/>
  <c r="B225" i="20"/>
  <c r="E224" i="20"/>
  <c r="D224" i="20"/>
  <c r="B224" i="20"/>
  <c r="E223" i="20"/>
  <c r="D223" i="20"/>
  <c r="B223" i="20"/>
  <c r="E222" i="20"/>
  <c r="D222" i="20"/>
  <c r="B222" i="20"/>
  <c r="E221" i="20"/>
  <c r="D221" i="20"/>
  <c r="B221" i="20"/>
  <c r="E220" i="20"/>
  <c r="D220" i="20"/>
  <c r="B220" i="20"/>
  <c r="E219" i="20"/>
  <c r="D219" i="20"/>
  <c r="B219" i="20"/>
  <c r="E218" i="20"/>
  <c r="D218" i="20"/>
  <c r="B218" i="20"/>
  <c r="E217" i="20"/>
  <c r="D217" i="20"/>
  <c r="B217" i="20"/>
  <c r="E216" i="20"/>
  <c r="D216" i="20"/>
  <c r="B216" i="20"/>
  <c r="E215" i="20"/>
  <c r="D215" i="20"/>
  <c r="B215" i="20"/>
  <c r="E214" i="20"/>
  <c r="D214" i="20"/>
  <c r="B214" i="20"/>
  <c r="E213" i="20"/>
  <c r="D213" i="20"/>
  <c r="B213" i="20"/>
  <c r="E212" i="20"/>
  <c r="D212" i="20"/>
  <c r="B212" i="20"/>
  <c r="E211" i="20"/>
  <c r="D211" i="20"/>
  <c r="B211" i="20"/>
  <c r="E210" i="20"/>
  <c r="D210" i="20"/>
  <c r="B210" i="20"/>
  <c r="E209" i="20"/>
  <c r="D209" i="20"/>
  <c r="B209" i="20"/>
  <c r="E208" i="20"/>
  <c r="D208" i="20"/>
  <c r="B208" i="20"/>
  <c r="E207" i="20"/>
  <c r="D207" i="20"/>
  <c r="B207" i="20"/>
  <c r="E202" i="20"/>
  <c r="D202" i="20"/>
  <c r="B202" i="20"/>
  <c r="E201" i="20"/>
  <c r="D201" i="20"/>
  <c r="B201" i="20"/>
  <c r="E200" i="20"/>
  <c r="D200" i="20"/>
  <c r="B200" i="20"/>
  <c r="E199" i="20"/>
  <c r="D199" i="20"/>
  <c r="B199" i="20"/>
  <c r="E198" i="20"/>
  <c r="D198" i="20"/>
  <c r="B198" i="20"/>
  <c r="E197" i="20"/>
  <c r="D197" i="20"/>
  <c r="B197" i="20"/>
  <c r="E196" i="20"/>
  <c r="D196" i="20"/>
  <c r="B196" i="20"/>
  <c r="E195" i="20"/>
  <c r="D195" i="20"/>
  <c r="B195" i="20"/>
  <c r="E194" i="20"/>
  <c r="D194" i="20"/>
  <c r="B194" i="20"/>
  <c r="E193" i="20"/>
  <c r="D193" i="20"/>
  <c r="B193" i="20"/>
  <c r="E192" i="20"/>
  <c r="D192" i="20"/>
  <c r="B192" i="20"/>
  <c r="E191" i="20"/>
  <c r="D191" i="20"/>
  <c r="B191" i="20"/>
  <c r="E190" i="20"/>
  <c r="D190" i="20"/>
  <c r="B190" i="20"/>
  <c r="E189" i="20"/>
  <c r="D189" i="20"/>
  <c r="B189" i="20"/>
  <c r="E188" i="20"/>
  <c r="D188" i="20"/>
  <c r="B188" i="20"/>
  <c r="E187" i="20"/>
  <c r="D187" i="20"/>
  <c r="B187" i="20"/>
  <c r="E186" i="20"/>
  <c r="D186" i="20"/>
  <c r="B186" i="20"/>
  <c r="E185" i="20"/>
  <c r="D185" i="20"/>
  <c r="B185" i="20"/>
  <c r="E184" i="20"/>
  <c r="D184" i="20"/>
  <c r="B184" i="20"/>
  <c r="E183" i="20"/>
  <c r="D183" i="20"/>
  <c r="B183" i="20"/>
  <c r="E182" i="20"/>
  <c r="D182" i="20"/>
  <c r="B182" i="20"/>
  <c r="E181" i="20"/>
  <c r="D181" i="20"/>
  <c r="B181" i="20"/>
  <c r="E180" i="20"/>
  <c r="D180" i="20"/>
  <c r="B180" i="20"/>
  <c r="E179" i="20"/>
  <c r="D179" i="20"/>
  <c r="B179" i="20"/>
  <c r="E178" i="20"/>
  <c r="D178" i="20"/>
  <c r="B178" i="20"/>
  <c r="E173" i="20"/>
  <c r="D173" i="20"/>
  <c r="B173" i="20"/>
  <c r="E172" i="20"/>
  <c r="D172" i="20"/>
  <c r="B172" i="20"/>
  <c r="E171" i="20"/>
  <c r="D171" i="20"/>
  <c r="B171" i="20"/>
  <c r="E170" i="20"/>
  <c r="D170" i="20"/>
  <c r="B170" i="20"/>
  <c r="E169" i="20"/>
  <c r="D169" i="20"/>
  <c r="B169" i="20"/>
  <c r="E168" i="20"/>
  <c r="D168" i="20"/>
  <c r="B168" i="20"/>
  <c r="E167" i="20"/>
  <c r="D167" i="20"/>
  <c r="B167" i="20"/>
  <c r="E166" i="20"/>
  <c r="D166" i="20"/>
  <c r="B166" i="20"/>
  <c r="E165" i="20"/>
  <c r="D165" i="20"/>
  <c r="B165" i="20"/>
  <c r="E164" i="20"/>
  <c r="D164" i="20"/>
  <c r="B164" i="20"/>
  <c r="E163" i="20"/>
  <c r="D163" i="20"/>
  <c r="B163" i="20"/>
  <c r="E162" i="20"/>
  <c r="D162" i="20"/>
  <c r="B162" i="20"/>
  <c r="E161" i="20"/>
  <c r="D161" i="20"/>
  <c r="B161" i="20"/>
  <c r="E160" i="20"/>
  <c r="D160" i="20"/>
  <c r="B160" i="20"/>
  <c r="E159" i="20"/>
  <c r="D159" i="20"/>
  <c r="B159" i="20"/>
  <c r="E158" i="20"/>
  <c r="D158" i="20"/>
  <c r="B158" i="20"/>
  <c r="E157" i="20"/>
  <c r="D157" i="20"/>
  <c r="B157" i="20"/>
  <c r="E156" i="20"/>
  <c r="D156" i="20"/>
  <c r="B156" i="20"/>
  <c r="E155" i="20"/>
  <c r="D155" i="20"/>
  <c r="B155" i="20"/>
  <c r="E154" i="20"/>
  <c r="D154" i="20"/>
  <c r="B154" i="20"/>
  <c r="E153" i="20"/>
  <c r="D153" i="20"/>
  <c r="B153" i="20"/>
  <c r="E152" i="20"/>
  <c r="D152" i="20"/>
  <c r="B152" i="20"/>
  <c r="E151" i="20"/>
  <c r="D151" i="20"/>
  <c r="B151" i="20"/>
  <c r="E150" i="20"/>
  <c r="D150" i="20"/>
  <c r="B150" i="20"/>
  <c r="E149" i="20"/>
  <c r="D149" i="20"/>
  <c r="B149" i="20"/>
  <c r="E144" i="20"/>
  <c r="D144" i="20"/>
  <c r="B144" i="20"/>
  <c r="E143" i="20"/>
  <c r="D143" i="20"/>
  <c r="B143" i="20"/>
  <c r="E142" i="20"/>
  <c r="D142" i="20"/>
  <c r="B142" i="20"/>
  <c r="E141" i="20"/>
  <c r="D141" i="20"/>
  <c r="B141" i="20"/>
  <c r="E140" i="20"/>
  <c r="D140" i="20"/>
  <c r="B140" i="20"/>
  <c r="E139" i="20"/>
  <c r="D139" i="20"/>
  <c r="B139" i="20"/>
  <c r="E138" i="20"/>
  <c r="D138" i="20"/>
  <c r="B138" i="20"/>
  <c r="E137" i="20"/>
  <c r="D137" i="20"/>
  <c r="B137" i="20"/>
  <c r="E136" i="20"/>
  <c r="D136" i="20"/>
  <c r="B136" i="20"/>
  <c r="E135" i="20"/>
  <c r="D135" i="20"/>
  <c r="B135" i="20"/>
  <c r="E134" i="20"/>
  <c r="D134" i="20"/>
  <c r="B134" i="20"/>
  <c r="E133" i="20"/>
  <c r="D133" i="20"/>
  <c r="B133" i="20"/>
  <c r="E132" i="20"/>
  <c r="D132" i="20"/>
  <c r="B132" i="20"/>
  <c r="E131" i="20"/>
  <c r="D131" i="20"/>
  <c r="B131" i="20"/>
  <c r="E130" i="20"/>
  <c r="D130" i="20"/>
  <c r="B130" i="20"/>
  <c r="E129" i="20"/>
  <c r="D129" i="20"/>
  <c r="B129" i="20"/>
  <c r="E128" i="20"/>
  <c r="D128" i="20"/>
  <c r="B128" i="20"/>
  <c r="E127" i="20"/>
  <c r="D127" i="20"/>
  <c r="B127" i="20"/>
  <c r="E126" i="20"/>
  <c r="D126" i="20"/>
  <c r="B126" i="20"/>
  <c r="E125" i="20"/>
  <c r="D125" i="20"/>
  <c r="B125" i="20"/>
  <c r="E124" i="20"/>
  <c r="D124" i="20"/>
  <c r="B124" i="20"/>
  <c r="E123" i="20"/>
  <c r="D123" i="20"/>
  <c r="B123" i="20"/>
  <c r="E122" i="20"/>
  <c r="D122" i="20"/>
  <c r="B122" i="20"/>
  <c r="E121" i="20"/>
  <c r="D121" i="20"/>
  <c r="B121" i="20"/>
  <c r="E120" i="20"/>
  <c r="D120" i="20"/>
  <c r="B120" i="20"/>
  <c r="E115" i="20"/>
  <c r="D115" i="20"/>
  <c r="B115" i="20"/>
  <c r="E114" i="20"/>
  <c r="D114" i="20"/>
  <c r="B114" i="20"/>
  <c r="E113" i="20"/>
  <c r="D113" i="20"/>
  <c r="B113" i="20"/>
  <c r="E112" i="20"/>
  <c r="D112" i="20"/>
  <c r="B112" i="20"/>
  <c r="E111" i="20"/>
  <c r="D111" i="20"/>
  <c r="B111" i="20"/>
  <c r="E110" i="20"/>
  <c r="D110" i="20"/>
  <c r="B110" i="20"/>
  <c r="E109" i="20"/>
  <c r="D109" i="20"/>
  <c r="B109" i="20"/>
  <c r="E108" i="20"/>
  <c r="D108" i="20"/>
  <c r="B108" i="20"/>
  <c r="E107" i="20"/>
  <c r="D107" i="20"/>
  <c r="B107" i="20"/>
  <c r="E106" i="20"/>
  <c r="D106" i="20"/>
  <c r="B106" i="20"/>
  <c r="E105" i="20"/>
  <c r="D105" i="20"/>
  <c r="B105" i="20"/>
  <c r="E104" i="20"/>
  <c r="D104" i="20"/>
  <c r="B104" i="20"/>
  <c r="E103" i="20"/>
  <c r="D103" i="20"/>
  <c r="B103" i="20"/>
  <c r="E102" i="20"/>
  <c r="D102" i="20"/>
  <c r="B102" i="20"/>
  <c r="E101" i="20"/>
  <c r="D101" i="20"/>
  <c r="B101" i="20"/>
  <c r="E100" i="20"/>
  <c r="D100" i="20"/>
  <c r="B100" i="20"/>
  <c r="E99" i="20"/>
  <c r="D99" i="20"/>
  <c r="B99" i="20"/>
  <c r="E98" i="20"/>
  <c r="D98" i="20"/>
  <c r="B98" i="20"/>
  <c r="E97" i="20"/>
  <c r="D97" i="20"/>
  <c r="B97" i="20"/>
  <c r="E96" i="20"/>
  <c r="D96" i="20"/>
  <c r="B96" i="20"/>
  <c r="E95" i="20"/>
  <c r="D95" i="20"/>
  <c r="B95" i="20"/>
  <c r="E94" i="20"/>
  <c r="D94" i="20"/>
  <c r="B94" i="20"/>
  <c r="E93" i="20"/>
  <c r="D93" i="20"/>
  <c r="B93" i="20"/>
  <c r="E92" i="20"/>
  <c r="D92" i="20"/>
  <c r="B92" i="20"/>
  <c r="E91" i="20"/>
  <c r="D91" i="20"/>
  <c r="B91" i="20"/>
  <c r="E86" i="20"/>
  <c r="D86" i="20"/>
  <c r="B86" i="20"/>
  <c r="E85" i="20"/>
  <c r="D85" i="20"/>
  <c r="B85" i="20"/>
  <c r="E84" i="20"/>
  <c r="D84" i="20"/>
  <c r="B84" i="20"/>
  <c r="E83" i="20"/>
  <c r="D83" i="20"/>
  <c r="B83" i="20"/>
  <c r="E82" i="20"/>
  <c r="D82" i="20"/>
  <c r="B82" i="20"/>
  <c r="E81" i="20"/>
  <c r="D81" i="20"/>
  <c r="B81" i="20"/>
  <c r="E80" i="20"/>
  <c r="D80" i="20"/>
  <c r="B80" i="20"/>
  <c r="E79" i="20"/>
  <c r="D79" i="20"/>
  <c r="B79" i="20"/>
  <c r="E78" i="20"/>
  <c r="D78" i="20"/>
  <c r="B78" i="20"/>
  <c r="E77" i="20"/>
  <c r="D77" i="20"/>
  <c r="B77" i="20"/>
  <c r="E76" i="20"/>
  <c r="D76" i="20"/>
  <c r="B76" i="20"/>
  <c r="E75" i="20"/>
  <c r="D75" i="20"/>
  <c r="B75" i="20"/>
  <c r="E74" i="20"/>
  <c r="D74" i="20"/>
  <c r="B74" i="20"/>
  <c r="E73" i="20"/>
  <c r="D73" i="20"/>
  <c r="B73" i="20"/>
  <c r="E72" i="20"/>
  <c r="D72" i="20"/>
  <c r="B72" i="20"/>
  <c r="E71" i="20"/>
  <c r="D71" i="20"/>
  <c r="B71" i="20"/>
  <c r="E70" i="20"/>
  <c r="D70" i="20"/>
  <c r="B70" i="20"/>
  <c r="E69" i="20"/>
  <c r="D69" i="20"/>
  <c r="B69" i="20"/>
  <c r="E68" i="20"/>
  <c r="D68" i="20"/>
  <c r="B68" i="20"/>
  <c r="E67" i="20"/>
  <c r="D67" i="20"/>
  <c r="B67" i="20"/>
  <c r="E66" i="20"/>
  <c r="D66" i="20"/>
  <c r="B66" i="20"/>
  <c r="E65" i="20"/>
  <c r="D65" i="20"/>
  <c r="B65" i="20"/>
  <c r="E64" i="20"/>
  <c r="D64" i="20"/>
  <c r="B64" i="20"/>
  <c r="E63" i="20"/>
  <c r="D63" i="20"/>
  <c r="B63" i="20"/>
  <c r="E62" i="20"/>
  <c r="D62" i="20"/>
  <c r="B62" i="20"/>
  <c r="E57" i="20"/>
  <c r="D57" i="20"/>
  <c r="B57" i="20"/>
  <c r="E56" i="20"/>
  <c r="D56" i="20"/>
  <c r="B56" i="20"/>
  <c r="E55" i="20"/>
  <c r="D55" i="20"/>
  <c r="B55" i="20"/>
  <c r="E54" i="20"/>
  <c r="D54" i="20"/>
  <c r="B54" i="20"/>
  <c r="E53" i="20"/>
  <c r="D53" i="20"/>
  <c r="B53" i="20"/>
  <c r="E52" i="20"/>
  <c r="D52" i="20"/>
  <c r="B52" i="20"/>
  <c r="E51" i="20"/>
  <c r="D51" i="20"/>
  <c r="B51" i="20"/>
  <c r="E50" i="20"/>
  <c r="D50" i="20"/>
  <c r="B50" i="20"/>
  <c r="E49" i="20"/>
  <c r="D49" i="20"/>
  <c r="B49" i="20"/>
  <c r="E48" i="20"/>
  <c r="D48" i="20"/>
  <c r="B48" i="20"/>
  <c r="E47" i="20"/>
  <c r="D47" i="20"/>
  <c r="B47" i="20"/>
  <c r="E46" i="20"/>
  <c r="D46" i="20"/>
  <c r="B46" i="20"/>
  <c r="E45" i="20"/>
  <c r="D45" i="20"/>
  <c r="B45" i="20"/>
  <c r="E44" i="20"/>
  <c r="D44" i="20"/>
  <c r="B44" i="20"/>
  <c r="E43" i="20"/>
  <c r="D43" i="20"/>
  <c r="B43" i="20"/>
  <c r="E42" i="20"/>
  <c r="D42" i="20"/>
  <c r="B42" i="20"/>
  <c r="E41" i="20"/>
  <c r="D41" i="20"/>
  <c r="B41" i="20"/>
  <c r="E40" i="20"/>
  <c r="D40" i="20"/>
  <c r="B40" i="20"/>
  <c r="E39" i="20"/>
  <c r="D39" i="20"/>
  <c r="B39" i="20"/>
  <c r="E38" i="20"/>
  <c r="D38" i="20"/>
  <c r="B38" i="20"/>
  <c r="E37" i="20"/>
  <c r="D37" i="20"/>
  <c r="B37" i="20"/>
  <c r="E36" i="20"/>
  <c r="D36" i="20"/>
  <c r="B36" i="20"/>
  <c r="E35" i="20"/>
  <c r="D35" i="20"/>
  <c r="B35" i="20"/>
  <c r="E34" i="20"/>
  <c r="D34" i="20"/>
  <c r="B34" i="20"/>
  <c r="E33" i="20"/>
  <c r="D33" i="20"/>
  <c r="B33" i="20"/>
  <c r="E28" i="20"/>
  <c r="D28" i="20"/>
  <c r="B28" i="20"/>
  <c r="E27" i="20"/>
  <c r="D27" i="20"/>
  <c r="B27" i="20"/>
  <c r="E26" i="20"/>
  <c r="D26" i="20"/>
  <c r="B26" i="20"/>
  <c r="E25" i="20"/>
  <c r="D25" i="20"/>
  <c r="B25" i="20"/>
  <c r="E24" i="20"/>
  <c r="D24" i="20"/>
  <c r="B24" i="20"/>
  <c r="E23" i="20"/>
  <c r="D23" i="20"/>
  <c r="B23" i="20"/>
  <c r="E22" i="20"/>
  <c r="D22" i="20"/>
  <c r="B22" i="20"/>
  <c r="E21" i="20"/>
  <c r="D21" i="20"/>
  <c r="B21" i="20"/>
  <c r="E20" i="20"/>
  <c r="D20" i="20"/>
  <c r="B20" i="20"/>
  <c r="E19" i="20"/>
  <c r="D19" i="20"/>
  <c r="B19" i="20"/>
  <c r="E18" i="20"/>
  <c r="D18" i="20"/>
  <c r="B18" i="20"/>
  <c r="E17" i="20"/>
  <c r="D17" i="20"/>
  <c r="B17" i="20"/>
  <c r="E16" i="20"/>
  <c r="D16" i="20"/>
  <c r="B16" i="20"/>
  <c r="E15" i="20"/>
  <c r="D15" i="20"/>
  <c r="B15" i="20"/>
  <c r="E14" i="20"/>
  <c r="D14" i="20"/>
  <c r="B14" i="20"/>
  <c r="E13" i="20"/>
  <c r="D13" i="20"/>
  <c r="B13" i="20"/>
  <c r="E12" i="20"/>
  <c r="D12" i="20"/>
  <c r="B12" i="20"/>
  <c r="E11" i="20"/>
  <c r="D11" i="20"/>
  <c r="B11" i="20"/>
  <c r="E10" i="20"/>
  <c r="D10" i="20"/>
  <c r="B10" i="20"/>
  <c r="E9" i="20"/>
  <c r="D9" i="20"/>
  <c r="B9" i="20"/>
  <c r="E8" i="20"/>
  <c r="D8" i="20"/>
  <c r="B8" i="20"/>
  <c r="E7" i="20"/>
  <c r="D7" i="20"/>
  <c r="B7" i="20"/>
  <c r="E6" i="20"/>
  <c r="D6" i="20"/>
  <c r="B6" i="20"/>
  <c r="E5" i="20"/>
  <c r="D5" i="20"/>
  <c r="B5" i="20"/>
  <c r="E4" i="20"/>
  <c r="D4" i="20"/>
  <c r="B4" i="20"/>
  <c r="H22" i="29" l="1"/>
  <c r="H24" i="29"/>
  <c r="J13" i="8"/>
  <c r="J35" i="8"/>
  <c r="J36" i="8"/>
  <c r="J37" i="8"/>
  <c r="J39" i="8"/>
  <c r="J40" i="8"/>
  <c r="J41" i="8"/>
  <c r="J43" i="8"/>
  <c r="J44" i="8"/>
  <c r="H26" i="29"/>
  <c r="H28" i="29"/>
  <c r="H46" i="29"/>
  <c r="H47" i="29"/>
  <c r="H48" i="29"/>
  <c r="H49" i="29"/>
  <c r="H54" i="29"/>
  <c r="H55" i="29"/>
  <c r="H56" i="29"/>
  <c r="H15" i="29"/>
  <c r="H17" i="29"/>
  <c r="J34" i="8"/>
  <c r="H14" i="29"/>
  <c r="H16" i="29"/>
  <c r="H19" i="29"/>
  <c r="H50" i="29"/>
  <c r="H51" i="29"/>
  <c r="H52" i="29"/>
  <c r="J18" i="8"/>
  <c r="J19" i="8"/>
  <c r="J20" i="8"/>
  <c r="J38" i="8"/>
  <c r="H23" i="29"/>
  <c r="J22" i="8"/>
  <c r="J23" i="8"/>
  <c r="J24" i="8"/>
  <c r="J31" i="8"/>
  <c r="J32" i="8"/>
  <c r="J42" i="8"/>
  <c r="J47" i="8"/>
  <c r="J48" i="8"/>
  <c r="H11" i="29"/>
  <c r="H27" i="29"/>
  <c r="J14" i="50"/>
  <c r="J19" i="50"/>
  <c r="J20" i="50"/>
  <c r="H14" i="51"/>
  <c r="H16" i="51"/>
  <c r="H19" i="51"/>
  <c r="H50" i="51"/>
  <c r="H52" i="51"/>
  <c r="H55" i="51"/>
  <c r="J11" i="50"/>
  <c r="J12" i="50"/>
  <c r="J22" i="50"/>
  <c r="H11" i="51"/>
  <c r="H22" i="51"/>
  <c r="H24" i="51"/>
  <c r="H27" i="51"/>
  <c r="H47" i="51"/>
  <c r="H58" i="51"/>
  <c r="H60" i="51"/>
  <c r="E550" i="23"/>
  <c r="D550" i="23"/>
  <c r="B550" i="23"/>
  <c r="E549" i="23"/>
  <c r="D549" i="23"/>
  <c r="B549" i="23"/>
  <c r="E548" i="23"/>
  <c r="D548" i="23"/>
  <c r="B548" i="23"/>
  <c r="E547" i="23"/>
  <c r="D547" i="23"/>
  <c r="B547" i="23"/>
  <c r="E546" i="23"/>
  <c r="D546" i="23"/>
  <c r="B546" i="23"/>
  <c r="E545" i="23"/>
  <c r="D545" i="23"/>
  <c r="B545" i="23"/>
  <c r="E544" i="23"/>
  <c r="D544" i="23"/>
  <c r="B544" i="23"/>
  <c r="E543" i="23"/>
  <c r="D543" i="23"/>
  <c r="B543" i="23"/>
  <c r="E542" i="23"/>
  <c r="D542" i="23"/>
  <c r="B542" i="23"/>
  <c r="E541" i="23"/>
  <c r="D541" i="23"/>
  <c r="B541" i="23"/>
  <c r="E540" i="23"/>
  <c r="D540" i="23"/>
  <c r="B540" i="23"/>
  <c r="E539" i="23"/>
  <c r="D539" i="23"/>
  <c r="B539" i="23"/>
  <c r="E538" i="23"/>
  <c r="D538" i="23"/>
  <c r="B538" i="23"/>
  <c r="E537" i="23"/>
  <c r="D537" i="23"/>
  <c r="B537" i="23"/>
  <c r="E536" i="23"/>
  <c r="D536" i="23"/>
  <c r="B536" i="23"/>
  <c r="E535" i="23"/>
  <c r="D535" i="23"/>
  <c r="B535" i="23"/>
  <c r="E534" i="23"/>
  <c r="D534" i="23"/>
  <c r="B534" i="23"/>
  <c r="E533" i="23"/>
  <c r="D533" i="23"/>
  <c r="B533" i="23"/>
  <c r="E532" i="23"/>
  <c r="D532" i="23"/>
  <c r="B532" i="23"/>
  <c r="E531" i="23"/>
  <c r="D531" i="23"/>
  <c r="B531" i="23"/>
  <c r="E530" i="23"/>
  <c r="D530" i="23"/>
  <c r="B530" i="23"/>
  <c r="E529" i="23"/>
  <c r="D529" i="23"/>
  <c r="B529" i="23"/>
  <c r="E528" i="23"/>
  <c r="D528" i="23"/>
  <c r="B528" i="23"/>
  <c r="E527" i="23"/>
  <c r="D527" i="23"/>
  <c r="B527" i="23"/>
  <c r="E526" i="23"/>
  <c r="D526" i="23"/>
  <c r="B526" i="23"/>
  <c r="E521" i="23"/>
  <c r="D521" i="23"/>
  <c r="B521" i="23"/>
  <c r="E520" i="23"/>
  <c r="D520" i="23"/>
  <c r="B520" i="23"/>
  <c r="E519" i="23"/>
  <c r="D519" i="23"/>
  <c r="B519" i="23"/>
  <c r="E518" i="23"/>
  <c r="D518" i="23"/>
  <c r="B518" i="23"/>
  <c r="E517" i="23"/>
  <c r="D517" i="23"/>
  <c r="B517" i="23"/>
  <c r="E516" i="23"/>
  <c r="D516" i="23"/>
  <c r="B516" i="23"/>
  <c r="E515" i="23"/>
  <c r="D515" i="23"/>
  <c r="B515" i="23"/>
  <c r="E514" i="23"/>
  <c r="D514" i="23"/>
  <c r="B514" i="23"/>
  <c r="E513" i="23"/>
  <c r="D513" i="23"/>
  <c r="B513" i="23"/>
  <c r="E512" i="23"/>
  <c r="D512" i="23"/>
  <c r="B512" i="23"/>
  <c r="E511" i="23"/>
  <c r="D511" i="23"/>
  <c r="B511" i="23"/>
  <c r="E510" i="23"/>
  <c r="D510" i="23"/>
  <c r="B510" i="23"/>
  <c r="E509" i="23"/>
  <c r="D509" i="23"/>
  <c r="B509" i="23"/>
  <c r="E508" i="23"/>
  <c r="D508" i="23"/>
  <c r="B508" i="23"/>
  <c r="E507" i="23"/>
  <c r="D507" i="23"/>
  <c r="B507" i="23"/>
  <c r="E506" i="23"/>
  <c r="D506" i="23"/>
  <c r="B506" i="23"/>
  <c r="E505" i="23"/>
  <c r="D505" i="23"/>
  <c r="B505" i="23"/>
  <c r="E504" i="23"/>
  <c r="D504" i="23"/>
  <c r="B504" i="23"/>
  <c r="E503" i="23"/>
  <c r="D503" i="23"/>
  <c r="B503" i="23"/>
  <c r="E502" i="23"/>
  <c r="D502" i="23"/>
  <c r="B502" i="23"/>
  <c r="E501" i="23"/>
  <c r="D501" i="23"/>
  <c r="B501" i="23"/>
  <c r="E500" i="23"/>
  <c r="D500" i="23"/>
  <c r="B500" i="23"/>
  <c r="E499" i="23"/>
  <c r="D499" i="23"/>
  <c r="B499" i="23"/>
  <c r="E498" i="23"/>
  <c r="D498" i="23"/>
  <c r="B498" i="23"/>
  <c r="E497" i="23"/>
  <c r="D497" i="23"/>
  <c r="B497" i="23"/>
  <c r="E492" i="23"/>
  <c r="D492" i="23"/>
  <c r="B492" i="23"/>
  <c r="E491" i="23"/>
  <c r="D491" i="23"/>
  <c r="B491" i="23"/>
  <c r="E490" i="23"/>
  <c r="D490" i="23"/>
  <c r="B490" i="23"/>
  <c r="E489" i="23"/>
  <c r="D489" i="23"/>
  <c r="B489" i="23"/>
  <c r="E488" i="23"/>
  <c r="D488" i="23"/>
  <c r="B488" i="23"/>
  <c r="E487" i="23"/>
  <c r="D487" i="23"/>
  <c r="B487" i="23"/>
  <c r="E486" i="23"/>
  <c r="D486" i="23"/>
  <c r="B486" i="23"/>
  <c r="E485" i="23"/>
  <c r="D485" i="23"/>
  <c r="B485" i="23"/>
  <c r="E484" i="23"/>
  <c r="D484" i="23"/>
  <c r="B484" i="23"/>
  <c r="E483" i="23"/>
  <c r="D483" i="23"/>
  <c r="B483" i="23"/>
  <c r="E482" i="23"/>
  <c r="D482" i="23"/>
  <c r="B482" i="23"/>
  <c r="E481" i="23"/>
  <c r="D481" i="23"/>
  <c r="B481" i="23"/>
  <c r="E480" i="23"/>
  <c r="D480" i="23"/>
  <c r="B480" i="23"/>
  <c r="E479" i="23"/>
  <c r="D479" i="23"/>
  <c r="B479" i="23"/>
  <c r="E478" i="23"/>
  <c r="D478" i="23"/>
  <c r="B478" i="23"/>
  <c r="E477" i="23"/>
  <c r="D477" i="23"/>
  <c r="B477" i="23"/>
  <c r="E476" i="23"/>
  <c r="D476" i="23"/>
  <c r="B476" i="23"/>
  <c r="E475" i="23"/>
  <c r="D475" i="23"/>
  <c r="B475" i="23"/>
  <c r="E474" i="23"/>
  <c r="D474" i="23"/>
  <c r="B474" i="23"/>
  <c r="E473" i="23"/>
  <c r="D473" i="23"/>
  <c r="B473" i="23"/>
  <c r="E472" i="23"/>
  <c r="D472" i="23"/>
  <c r="B472" i="23"/>
  <c r="E471" i="23"/>
  <c r="D471" i="23"/>
  <c r="B471" i="23"/>
  <c r="E470" i="23"/>
  <c r="D470" i="23"/>
  <c r="B470" i="23"/>
  <c r="E469" i="23"/>
  <c r="D469" i="23"/>
  <c r="B469" i="23"/>
  <c r="E468" i="23"/>
  <c r="D468" i="23"/>
  <c r="B468" i="23"/>
  <c r="E463" i="23"/>
  <c r="D463" i="23"/>
  <c r="B463" i="23"/>
  <c r="E462" i="23"/>
  <c r="D462" i="23"/>
  <c r="B462" i="23"/>
  <c r="E461" i="23"/>
  <c r="D461" i="23"/>
  <c r="B461" i="23"/>
  <c r="E460" i="23"/>
  <c r="D460" i="23"/>
  <c r="B460" i="23"/>
  <c r="E459" i="23"/>
  <c r="D459" i="23"/>
  <c r="B459" i="23"/>
  <c r="E458" i="23"/>
  <c r="D458" i="23"/>
  <c r="B458" i="23"/>
  <c r="E457" i="23"/>
  <c r="D457" i="23"/>
  <c r="B457" i="23"/>
  <c r="E456" i="23"/>
  <c r="D456" i="23"/>
  <c r="B456" i="23"/>
  <c r="E455" i="23"/>
  <c r="D455" i="23"/>
  <c r="B455" i="23"/>
  <c r="E454" i="23"/>
  <c r="D454" i="23"/>
  <c r="B454" i="23"/>
  <c r="E453" i="23"/>
  <c r="D453" i="23"/>
  <c r="B453" i="23"/>
  <c r="E452" i="23"/>
  <c r="D452" i="23"/>
  <c r="B452" i="23"/>
  <c r="E451" i="23"/>
  <c r="D451" i="23"/>
  <c r="B451" i="23"/>
  <c r="E450" i="23"/>
  <c r="D450" i="23"/>
  <c r="B450" i="23"/>
  <c r="E449" i="23"/>
  <c r="D449" i="23"/>
  <c r="B449" i="23"/>
  <c r="E448" i="23"/>
  <c r="D448" i="23"/>
  <c r="B448" i="23"/>
  <c r="E447" i="23"/>
  <c r="D447" i="23"/>
  <c r="B447" i="23"/>
  <c r="E446" i="23"/>
  <c r="D446" i="23"/>
  <c r="B446" i="23"/>
  <c r="E445" i="23"/>
  <c r="D445" i="23"/>
  <c r="B445" i="23"/>
  <c r="E444" i="23"/>
  <c r="D444" i="23"/>
  <c r="B444" i="23"/>
  <c r="E443" i="23"/>
  <c r="D443" i="23"/>
  <c r="B443" i="23"/>
  <c r="E442" i="23"/>
  <c r="D442" i="23"/>
  <c r="B442" i="23"/>
  <c r="E441" i="23"/>
  <c r="D441" i="23"/>
  <c r="B441" i="23"/>
  <c r="E440" i="23"/>
  <c r="D440" i="23"/>
  <c r="B440" i="23"/>
  <c r="E439" i="23"/>
  <c r="D439" i="23"/>
  <c r="B439" i="23"/>
  <c r="E434" i="23"/>
  <c r="D434" i="23"/>
  <c r="B434" i="23"/>
  <c r="E433" i="23"/>
  <c r="D433" i="23"/>
  <c r="B433" i="23"/>
  <c r="E432" i="23"/>
  <c r="D432" i="23"/>
  <c r="B432" i="23"/>
  <c r="E431" i="23"/>
  <c r="D431" i="23"/>
  <c r="B431" i="23"/>
  <c r="E430" i="23"/>
  <c r="D430" i="23"/>
  <c r="B430" i="23"/>
  <c r="E429" i="23"/>
  <c r="D429" i="23"/>
  <c r="B429" i="23"/>
  <c r="E428" i="23"/>
  <c r="D428" i="23"/>
  <c r="B428" i="23"/>
  <c r="E427" i="23"/>
  <c r="D427" i="23"/>
  <c r="B427" i="23"/>
  <c r="E426" i="23"/>
  <c r="D426" i="23"/>
  <c r="B426" i="23"/>
  <c r="E425" i="23"/>
  <c r="D425" i="23"/>
  <c r="B425" i="23"/>
  <c r="E424" i="23"/>
  <c r="D424" i="23"/>
  <c r="B424" i="23"/>
  <c r="E423" i="23"/>
  <c r="D423" i="23"/>
  <c r="B423" i="23"/>
  <c r="E422" i="23"/>
  <c r="D422" i="23"/>
  <c r="B422" i="23"/>
  <c r="E421" i="23"/>
  <c r="D421" i="23"/>
  <c r="B421" i="23"/>
  <c r="E420" i="23"/>
  <c r="D420" i="23"/>
  <c r="B420" i="23"/>
  <c r="E419" i="23"/>
  <c r="D419" i="23"/>
  <c r="B419" i="23"/>
  <c r="E418" i="23"/>
  <c r="D418" i="23"/>
  <c r="B418" i="23"/>
  <c r="E417" i="23"/>
  <c r="D417" i="23"/>
  <c r="B417" i="23"/>
  <c r="E416" i="23"/>
  <c r="D416" i="23"/>
  <c r="B416" i="23"/>
  <c r="E415" i="23"/>
  <c r="D415" i="23"/>
  <c r="B415" i="23"/>
  <c r="E414" i="23"/>
  <c r="D414" i="23"/>
  <c r="B414" i="23"/>
  <c r="E413" i="23"/>
  <c r="D413" i="23"/>
  <c r="B413" i="23"/>
  <c r="E412" i="23"/>
  <c r="D412" i="23"/>
  <c r="B412" i="23"/>
  <c r="E411" i="23"/>
  <c r="D411" i="23"/>
  <c r="B411" i="23"/>
  <c r="E410" i="23"/>
  <c r="D410" i="23"/>
  <c r="B410" i="23"/>
  <c r="E405" i="23"/>
  <c r="D405" i="23"/>
  <c r="B405" i="23"/>
  <c r="E404" i="23"/>
  <c r="D404" i="23"/>
  <c r="B404" i="23"/>
  <c r="E403" i="23"/>
  <c r="D403" i="23"/>
  <c r="B403" i="23"/>
  <c r="E402" i="23"/>
  <c r="D402" i="23"/>
  <c r="B402" i="23"/>
  <c r="E401" i="23"/>
  <c r="D401" i="23"/>
  <c r="B401" i="23"/>
  <c r="E400" i="23"/>
  <c r="D400" i="23"/>
  <c r="B400" i="23"/>
  <c r="E399" i="23"/>
  <c r="D399" i="23"/>
  <c r="B399" i="23"/>
  <c r="E398" i="23"/>
  <c r="D398" i="23"/>
  <c r="B398" i="23"/>
  <c r="E397" i="23"/>
  <c r="D397" i="23"/>
  <c r="B397" i="23"/>
  <c r="E396" i="23"/>
  <c r="D396" i="23"/>
  <c r="B396" i="23"/>
  <c r="E395" i="23"/>
  <c r="D395" i="23"/>
  <c r="B395" i="23"/>
  <c r="E394" i="23"/>
  <c r="D394" i="23"/>
  <c r="B394" i="23"/>
  <c r="E393" i="23"/>
  <c r="D393" i="23"/>
  <c r="B393" i="23"/>
  <c r="E392" i="23"/>
  <c r="D392" i="23"/>
  <c r="B392" i="23"/>
  <c r="E391" i="23"/>
  <c r="D391" i="23"/>
  <c r="B391" i="23"/>
  <c r="E390" i="23"/>
  <c r="D390" i="23"/>
  <c r="B390" i="23"/>
  <c r="E389" i="23"/>
  <c r="D389" i="23"/>
  <c r="B389" i="23"/>
  <c r="E388" i="23"/>
  <c r="D388" i="23"/>
  <c r="B388" i="23"/>
  <c r="E387" i="23"/>
  <c r="D387" i="23"/>
  <c r="B387" i="23"/>
  <c r="E386" i="23"/>
  <c r="D386" i="23"/>
  <c r="B386" i="23"/>
  <c r="E385" i="23"/>
  <c r="D385" i="23"/>
  <c r="B385" i="23"/>
  <c r="E384" i="23"/>
  <c r="D384" i="23"/>
  <c r="B384" i="23"/>
  <c r="E383" i="23"/>
  <c r="D383" i="23"/>
  <c r="B383" i="23"/>
  <c r="E382" i="23"/>
  <c r="D382" i="23"/>
  <c r="B382" i="23"/>
  <c r="E381" i="23"/>
  <c r="D381" i="23"/>
  <c r="B381" i="23"/>
  <c r="E376" i="23"/>
  <c r="D376" i="23"/>
  <c r="B376" i="23"/>
  <c r="E375" i="23"/>
  <c r="D375" i="23"/>
  <c r="B375" i="23"/>
  <c r="E374" i="23"/>
  <c r="D374" i="23"/>
  <c r="B374" i="23"/>
  <c r="E373" i="23"/>
  <c r="D373" i="23"/>
  <c r="B373" i="23"/>
  <c r="E372" i="23"/>
  <c r="D372" i="23"/>
  <c r="B372" i="23"/>
  <c r="E371" i="23"/>
  <c r="D371" i="23"/>
  <c r="B371" i="23"/>
  <c r="E370" i="23"/>
  <c r="D370" i="23"/>
  <c r="B370" i="23"/>
  <c r="E369" i="23"/>
  <c r="D369" i="23"/>
  <c r="B369" i="23"/>
  <c r="E368" i="23"/>
  <c r="D368" i="23"/>
  <c r="B368" i="23"/>
  <c r="E367" i="23"/>
  <c r="D367" i="23"/>
  <c r="B367" i="23"/>
  <c r="E366" i="23"/>
  <c r="D366" i="23"/>
  <c r="B366" i="23"/>
  <c r="E365" i="23"/>
  <c r="D365" i="23"/>
  <c r="B365" i="23"/>
  <c r="E364" i="23"/>
  <c r="D364" i="23"/>
  <c r="B364" i="23"/>
  <c r="E363" i="23"/>
  <c r="D363" i="23"/>
  <c r="B363" i="23"/>
  <c r="E362" i="23"/>
  <c r="D362" i="23"/>
  <c r="B362" i="23"/>
  <c r="E361" i="23"/>
  <c r="D361" i="23"/>
  <c r="B361" i="23"/>
  <c r="E360" i="23"/>
  <c r="D360" i="23"/>
  <c r="B360" i="23"/>
  <c r="E359" i="23"/>
  <c r="D359" i="23"/>
  <c r="B359" i="23"/>
  <c r="E358" i="23"/>
  <c r="D358" i="23"/>
  <c r="B358" i="23"/>
  <c r="E357" i="23"/>
  <c r="D357" i="23"/>
  <c r="B357" i="23"/>
  <c r="E356" i="23"/>
  <c r="D356" i="23"/>
  <c r="B356" i="23"/>
  <c r="E355" i="23"/>
  <c r="D355" i="23"/>
  <c r="B355" i="23"/>
  <c r="E354" i="23"/>
  <c r="D354" i="23"/>
  <c r="B354" i="23"/>
  <c r="E353" i="23"/>
  <c r="D353" i="23"/>
  <c r="B353" i="23"/>
  <c r="E352" i="23"/>
  <c r="D352" i="23"/>
  <c r="B352" i="23"/>
  <c r="E347" i="23"/>
  <c r="D347" i="23"/>
  <c r="B347" i="23"/>
  <c r="E346" i="23"/>
  <c r="D346" i="23"/>
  <c r="B346" i="23"/>
  <c r="E345" i="23"/>
  <c r="D345" i="23"/>
  <c r="B345" i="23"/>
  <c r="E344" i="23"/>
  <c r="D344" i="23"/>
  <c r="B344" i="23"/>
  <c r="E343" i="23"/>
  <c r="D343" i="23"/>
  <c r="B343" i="23"/>
  <c r="E342" i="23"/>
  <c r="D342" i="23"/>
  <c r="B342" i="23"/>
  <c r="E341" i="23"/>
  <c r="D341" i="23"/>
  <c r="B341" i="23"/>
  <c r="E340" i="23"/>
  <c r="D340" i="23"/>
  <c r="B340" i="23"/>
  <c r="E339" i="23"/>
  <c r="D339" i="23"/>
  <c r="B339" i="23"/>
  <c r="E338" i="23"/>
  <c r="D338" i="23"/>
  <c r="B338" i="23"/>
  <c r="E337" i="23"/>
  <c r="D337" i="23"/>
  <c r="B337" i="23"/>
  <c r="E336" i="23"/>
  <c r="D336" i="23"/>
  <c r="B336" i="23"/>
  <c r="E335" i="23"/>
  <c r="D335" i="23"/>
  <c r="B335" i="23"/>
  <c r="E334" i="23"/>
  <c r="D334" i="23"/>
  <c r="B334" i="23"/>
  <c r="E333" i="23"/>
  <c r="D333" i="23"/>
  <c r="B333" i="23"/>
  <c r="E332" i="23"/>
  <c r="D332" i="23"/>
  <c r="B332" i="23"/>
  <c r="E331" i="23"/>
  <c r="D331" i="23"/>
  <c r="B331" i="23"/>
  <c r="E330" i="23"/>
  <c r="D330" i="23"/>
  <c r="B330" i="23"/>
  <c r="E329" i="23"/>
  <c r="D329" i="23"/>
  <c r="B329" i="23"/>
  <c r="E328" i="23"/>
  <c r="D328" i="23"/>
  <c r="B328" i="23"/>
  <c r="E327" i="23"/>
  <c r="D327" i="23"/>
  <c r="B327" i="23"/>
  <c r="E326" i="23"/>
  <c r="D326" i="23"/>
  <c r="B326" i="23"/>
  <c r="E325" i="23"/>
  <c r="D325" i="23"/>
  <c r="B325" i="23"/>
  <c r="E324" i="23"/>
  <c r="D324" i="23"/>
  <c r="B324" i="23"/>
  <c r="E323" i="23"/>
  <c r="D323" i="23"/>
  <c r="B323" i="23"/>
  <c r="E318" i="23"/>
  <c r="D318" i="23"/>
  <c r="B318" i="23"/>
  <c r="E317" i="23"/>
  <c r="D317" i="23"/>
  <c r="B317" i="23"/>
  <c r="E316" i="23"/>
  <c r="D316" i="23"/>
  <c r="B316" i="23"/>
  <c r="E315" i="23"/>
  <c r="D315" i="23"/>
  <c r="B315" i="23"/>
  <c r="E314" i="23"/>
  <c r="D314" i="23"/>
  <c r="B314" i="23"/>
  <c r="E313" i="23"/>
  <c r="D313" i="23"/>
  <c r="B313" i="23"/>
  <c r="E312" i="23"/>
  <c r="D312" i="23"/>
  <c r="B312" i="23"/>
  <c r="E311" i="23"/>
  <c r="D311" i="23"/>
  <c r="B311" i="23"/>
  <c r="E310" i="23"/>
  <c r="D310" i="23"/>
  <c r="B310" i="23"/>
  <c r="E309" i="23"/>
  <c r="D309" i="23"/>
  <c r="B309" i="23"/>
  <c r="E308" i="23"/>
  <c r="D308" i="23"/>
  <c r="B308" i="23"/>
  <c r="E307" i="23"/>
  <c r="D307" i="23"/>
  <c r="B307" i="23"/>
  <c r="E306" i="23"/>
  <c r="D306" i="23"/>
  <c r="B306" i="23"/>
  <c r="E305" i="23"/>
  <c r="D305" i="23"/>
  <c r="B305" i="23"/>
  <c r="E304" i="23"/>
  <c r="D304" i="23"/>
  <c r="B304" i="23"/>
  <c r="E303" i="23"/>
  <c r="D303" i="23"/>
  <c r="B303" i="23"/>
  <c r="E302" i="23"/>
  <c r="D302" i="23"/>
  <c r="B302" i="23"/>
  <c r="E301" i="23"/>
  <c r="D301" i="23"/>
  <c r="B301" i="23"/>
  <c r="E300" i="23"/>
  <c r="D300" i="23"/>
  <c r="B300" i="23"/>
  <c r="E299" i="23"/>
  <c r="D299" i="23"/>
  <c r="B299" i="23"/>
  <c r="E298" i="23"/>
  <c r="D298" i="23"/>
  <c r="B298" i="23"/>
  <c r="E297" i="23"/>
  <c r="D297" i="23"/>
  <c r="B297" i="23"/>
  <c r="E296" i="23"/>
  <c r="D296" i="23"/>
  <c r="B296" i="23"/>
  <c r="E295" i="23"/>
  <c r="D295" i="23"/>
  <c r="B295" i="23"/>
  <c r="E294" i="23"/>
  <c r="D294" i="23"/>
  <c r="B294" i="23"/>
  <c r="E289" i="23"/>
  <c r="D289" i="23"/>
  <c r="B289" i="23"/>
  <c r="E288" i="23"/>
  <c r="D288" i="23"/>
  <c r="B288" i="23"/>
  <c r="E287" i="23"/>
  <c r="D287" i="23"/>
  <c r="B287" i="23"/>
  <c r="E286" i="23"/>
  <c r="D286" i="23"/>
  <c r="B286" i="23"/>
  <c r="E285" i="23"/>
  <c r="D285" i="23"/>
  <c r="B285" i="23"/>
  <c r="E284" i="23"/>
  <c r="D284" i="23"/>
  <c r="B284" i="23"/>
  <c r="E283" i="23"/>
  <c r="D283" i="23"/>
  <c r="B283" i="23"/>
  <c r="E282" i="23"/>
  <c r="D282" i="23"/>
  <c r="B282" i="23"/>
  <c r="E281" i="23"/>
  <c r="D281" i="23"/>
  <c r="B281" i="23"/>
  <c r="E280" i="23"/>
  <c r="D280" i="23"/>
  <c r="B280" i="23"/>
  <c r="E279" i="23"/>
  <c r="D279" i="23"/>
  <c r="B279" i="23"/>
  <c r="E278" i="23"/>
  <c r="D278" i="23"/>
  <c r="B278" i="23"/>
  <c r="E277" i="23"/>
  <c r="D277" i="23"/>
  <c r="B277" i="23"/>
  <c r="E276" i="23"/>
  <c r="D276" i="23"/>
  <c r="B276" i="23"/>
  <c r="E275" i="23"/>
  <c r="D275" i="23"/>
  <c r="B275" i="23"/>
  <c r="E274" i="23"/>
  <c r="D274" i="23"/>
  <c r="B274" i="23"/>
  <c r="E273" i="23"/>
  <c r="D273" i="23"/>
  <c r="B273" i="23"/>
  <c r="E272" i="23"/>
  <c r="D272" i="23"/>
  <c r="B272" i="23"/>
  <c r="E271" i="23"/>
  <c r="D271" i="23"/>
  <c r="B271" i="23"/>
  <c r="E270" i="23"/>
  <c r="D270" i="23"/>
  <c r="B270" i="23"/>
  <c r="E269" i="23"/>
  <c r="D269" i="23"/>
  <c r="B269" i="23"/>
  <c r="E268" i="23"/>
  <c r="D268" i="23"/>
  <c r="B268" i="23"/>
  <c r="E267" i="23"/>
  <c r="D267" i="23"/>
  <c r="B267" i="23"/>
  <c r="E266" i="23"/>
  <c r="D266" i="23"/>
  <c r="B266" i="23"/>
  <c r="E265" i="23"/>
  <c r="D265" i="23"/>
  <c r="B265" i="23"/>
  <c r="E260" i="23"/>
  <c r="D260" i="23"/>
  <c r="B260" i="23"/>
  <c r="E259" i="23"/>
  <c r="D259" i="23"/>
  <c r="B259" i="23"/>
  <c r="E258" i="23"/>
  <c r="D258" i="23"/>
  <c r="B258" i="23"/>
  <c r="E257" i="23"/>
  <c r="D257" i="23"/>
  <c r="B257" i="23"/>
  <c r="E256" i="23"/>
  <c r="D256" i="23"/>
  <c r="B256" i="23"/>
  <c r="E255" i="23"/>
  <c r="D255" i="23"/>
  <c r="B255" i="23"/>
  <c r="E254" i="23"/>
  <c r="D254" i="23"/>
  <c r="B254" i="23"/>
  <c r="E253" i="23"/>
  <c r="D253" i="23"/>
  <c r="B253" i="23"/>
  <c r="E252" i="23"/>
  <c r="D252" i="23"/>
  <c r="B252" i="23"/>
  <c r="E251" i="23"/>
  <c r="D251" i="23"/>
  <c r="B251" i="23"/>
  <c r="E250" i="23"/>
  <c r="D250" i="23"/>
  <c r="B250" i="23"/>
  <c r="E249" i="23"/>
  <c r="D249" i="23"/>
  <c r="B249" i="23"/>
  <c r="E248" i="23"/>
  <c r="D248" i="23"/>
  <c r="B248" i="23"/>
  <c r="E247" i="23"/>
  <c r="D247" i="23"/>
  <c r="B247" i="23"/>
  <c r="E246" i="23"/>
  <c r="D246" i="23"/>
  <c r="B246" i="23"/>
  <c r="E245" i="23"/>
  <c r="D245" i="23"/>
  <c r="B245" i="23"/>
  <c r="E244" i="23"/>
  <c r="D244" i="23"/>
  <c r="B244" i="23"/>
  <c r="E243" i="23"/>
  <c r="D243" i="23"/>
  <c r="B243" i="23"/>
  <c r="E242" i="23"/>
  <c r="D242" i="23"/>
  <c r="B242" i="23"/>
  <c r="E241" i="23"/>
  <c r="D241" i="23"/>
  <c r="B241" i="23"/>
  <c r="E240" i="23"/>
  <c r="D240" i="23"/>
  <c r="B240" i="23"/>
  <c r="E239" i="23"/>
  <c r="D239" i="23"/>
  <c r="B239" i="23"/>
  <c r="E238" i="23"/>
  <c r="D238" i="23"/>
  <c r="B238" i="23"/>
  <c r="E237" i="23"/>
  <c r="D237" i="23"/>
  <c r="B237" i="23"/>
  <c r="E236" i="23"/>
  <c r="D236" i="23"/>
  <c r="B236" i="23"/>
  <c r="E231" i="23"/>
  <c r="D231" i="23"/>
  <c r="B231" i="23"/>
  <c r="E230" i="23"/>
  <c r="D230" i="23"/>
  <c r="B230" i="23"/>
  <c r="E229" i="23"/>
  <c r="D229" i="23"/>
  <c r="B229" i="23"/>
  <c r="E228" i="23"/>
  <c r="D228" i="23"/>
  <c r="B228" i="23"/>
  <c r="E227" i="23"/>
  <c r="D227" i="23"/>
  <c r="B227" i="23"/>
  <c r="E226" i="23"/>
  <c r="D226" i="23"/>
  <c r="B226" i="23"/>
  <c r="E225" i="23"/>
  <c r="D225" i="23"/>
  <c r="B225" i="23"/>
  <c r="E224" i="23"/>
  <c r="D224" i="23"/>
  <c r="B224" i="23"/>
  <c r="E223" i="23"/>
  <c r="D223" i="23"/>
  <c r="B223" i="23"/>
  <c r="E222" i="23"/>
  <c r="D222" i="23"/>
  <c r="B222" i="23"/>
  <c r="E221" i="23"/>
  <c r="D221" i="23"/>
  <c r="B221" i="23"/>
  <c r="E220" i="23"/>
  <c r="D220" i="23"/>
  <c r="B220" i="23"/>
  <c r="E219" i="23"/>
  <c r="D219" i="23"/>
  <c r="B219" i="23"/>
  <c r="E218" i="23"/>
  <c r="D218" i="23"/>
  <c r="B218" i="23"/>
  <c r="E217" i="23"/>
  <c r="D217" i="23"/>
  <c r="B217" i="23"/>
  <c r="E216" i="23"/>
  <c r="D216" i="23"/>
  <c r="B216" i="23"/>
  <c r="E215" i="23"/>
  <c r="D215" i="23"/>
  <c r="B215" i="23"/>
  <c r="E214" i="23"/>
  <c r="D214" i="23"/>
  <c r="B214" i="23"/>
  <c r="E213" i="23"/>
  <c r="D213" i="23"/>
  <c r="B213" i="23"/>
  <c r="E212" i="23"/>
  <c r="D212" i="23"/>
  <c r="B212" i="23"/>
  <c r="E211" i="23"/>
  <c r="D211" i="23"/>
  <c r="B211" i="23"/>
  <c r="E210" i="23"/>
  <c r="D210" i="23"/>
  <c r="B210" i="23"/>
  <c r="E209" i="23"/>
  <c r="D209" i="23"/>
  <c r="B209" i="23"/>
  <c r="E208" i="23"/>
  <c r="D208" i="23"/>
  <c r="B208" i="23"/>
  <c r="E207" i="23"/>
  <c r="D207" i="23"/>
  <c r="B207" i="23"/>
  <c r="E202" i="23"/>
  <c r="D202" i="23"/>
  <c r="B202" i="23"/>
  <c r="E201" i="23"/>
  <c r="D201" i="23"/>
  <c r="B201" i="23"/>
  <c r="E200" i="23"/>
  <c r="D200" i="23"/>
  <c r="B200" i="23"/>
  <c r="E199" i="23"/>
  <c r="D199" i="23"/>
  <c r="B199" i="23"/>
  <c r="E198" i="23"/>
  <c r="D198" i="23"/>
  <c r="B198" i="23"/>
  <c r="E197" i="23"/>
  <c r="D197" i="23"/>
  <c r="B197" i="23"/>
  <c r="E196" i="23"/>
  <c r="D196" i="23"/>
  <c r="B196" i="23"/>
  <c r="E195" i="23"/>
  <c r="D195" i="23"/>
  <c r="B195" i="23"/>
  <c r="E194" i="23"/>
  <c r="D194" i="23"/>
  <c r="B194" i="23"/>
  <c r="E193" i="23"/>
  <c r="D193" i="23"/>
  <c r="B193" i="23"/>
  <c r="E192" i="23"/>
  <c r="D192" i="23"/>
  <c r="B192" i="23"/>
  <c r="E191" i="23"/>
  <c r="D191" i="23"/>
  <c r="B191" i="23"/>
  <c r="E190" i="23"/>
  <c r="D190" i="23"/>
  <c r="B190" i="23"/>
  <c r="E189" i="23"/>
  <c r="D189" i="23"/>
  <c r="B189" i="23"/>
  <c r="E188" i="23"/>
  <c r="D188" i="23"/>
  <c r="B188" i="23"/>
  <c r="E187" i="23"/>
  <c r="D187" i="23"/>
  <c r="B187" i="23"/>
  <c r="E186" i="23"/>
  <c r="D186" i="23"/>
  <c r="B186" i="23"/>
  <c r="E185" i="23"/>
  <c r="D185" i="23"/>
  <c r="B185" i="23"/>
  <c r="E184" i="23"/>
  <c r="D184" i="23"/>
  <c r="B184" i="23"/>
  <c r="E183" i="23"/>
  <c r="D183" i="23"/>
  <c r="B183" i="23"/>
  <c r="E182" i="23"/>
  <c r="D182" i="23"/>
  <c r="B182" i="23"/>
  <c r="E181" i="23"/>
  <c r="D181" i="23"/>
  <c r="B181" i="23"/>
  <c r="E180" i="23"/>
  <c r="D180" i="23"/>
  <c r="B180" i="23"/>
  <c r="E179" i="23"/>
  <c r="D179" i="23"/>
  <c r="B179" i="23"/>
  <c r="E178" i="23"/>
  <c r="D178" i="23"/>
  <c r="B178" i="23"/>
  <c r="E173" i="23"/>
  <c r="D173" i="23"/>
  <c r="B173" i="23"/>
  <c r="E172" i="23"/>
  <c r="D172" i="23"/>
  <c r="B172" i="23"/>
  <c r="E171" i="23"/>
  <c r="D171" i="23"/>
  <c r="B171" i="23"/>
  <c r="E170" i="23"/>
  <c r="D170" i="23"/>
  <c r="B170" i="23"/>
  <c r="E169" i="23"/>
  <c r="D169" i="23"/>
  <c r="B169" i="23"/>
  <c r="E168" i="23"/>
  <c r="D168" i="23"/>
  <c r="B168" i="23"/>
  <c r="E167" i="23"/>
  <c r="D167" i="23"/>
  <c r="B167" i="23"/>
  <c r="E166" i="23"/>
  <c r="D166" i="23"/>
  <c r="B166" i="23"/>
  <c r="E165" i="23"/>
  <c r="D165" i="23"/>
  <c r="B165" i="23"/>
  <c r="E164" i="23"/>
  <c r="D164" i="23"/>
  <c r="B164" i="23"/>
  <c r="E163" i="23"/>
  <c r="D163" i="23"/>
  <c r="B163" i="23"/>
  <c r="E162" i="23"/>
  <c r="D162" i="23"/>
  <c r="B162" i="23"/>
  <c r="E161" i="23"/>
  <c r="D161" i="23"/>
  <c r="B161" i="23"/>
  <c r="E160" i="23"/>
  <c r="D160" i="23"/>
  <c r="B160" i="23"/>
  <c r="E159" i="23"/>
  <c r="D159" i="23"/>
  <c r="B159" i="23"/>
  <c r="E158" i="23"/>
  <c r="D158" i="23"/>
  <c r="B158" i="23"/>
  <c r="E157" i="23"/>
  <c r="D157" i="23"/>
  <c r="B157" i="23"/>
  <c r="E156" i="23"/>
  <c r="D156" i="23"/>
  <c r="B156" i="23"/>
  <c r="E155" i="23"/>
  <c r="D155" i="23"/>
  <c r="B155" i="23"/>
  <c r="E154" i="23"/>
  <c r="D154" i="23"/>
  <c r="B154" i="23"/>
  <c r="E153" i="23"/>
  <c r="D153" i="23"/>
  <c r="B153" i="23"/>
  <c r="E152" i="23"/>
  <c r="D152" i="23"/>
  <c r="B152" i="23"/>
  <c r="E151" i="23"/>
  <c r="D151" i="23"/>
  <c r="B151" i="23"/>
  <c r="E150" i="23"/>
  <c r="D150" i="23"/>
  <c r="B150" i="23"/>
  <c r="E149" i="23"/>
  <c r="D149" i="23"/>
  <c r="B149" i="23"/>
  <c r="E144" i="23"/>
  <c r="D144" i="23"/>
  <c r="B144" i="23"/>
  <c r="E143" i="23"/>
  <c r="D143" i="23"/>
  <c r="B143" i="23"/>
  <c r="E142" i="23"/>
  <c r="D142" i="23"/>
  <c r="B142" i="23"/>
  <c r="E141" i="23"/>
  <c r="D141" i="23"/>
  <c r="B141" i="23"/>
  <c r="E140" i="23"/>
  <c r="D140" i="23"/>
  <c r="B140" i="23"/>
  <c r="E139" i="23"/>
  <c r="D139" i="23"/>
  <c r="B139" i="23"/>
  <c r="E138" i="23"/>
  <c r="D138" i="23"/>
  <c r="B138" i="23"/>
  <c r="E137" i="23"/>
  <c r="D137" i="23"/>
  <c r="B137" i="23"/>
  <c r="E136" i="23"/>
  <c r="D136" i="23"/>
  <c r="B136" i="23"/>
  <c r="E135" i="23"/>
  <c r="D135" i="23"/>
  <c r="B135" i="23"/>
  <c r="E134" i="23"/>
  <c r="D134" i="23"/>
  <c r="B134" i="23"/>
  <c r="E133" i="23"/>
  <c r="D133" i="23"/>
  <c r="B133" i="23"/>
  <c r="E132" i="23"/>
  <c r="D132" i="23"/>
  <c r="B132" i="23"/>
  <c r="E131" i="23"/>
  <c r="D131" i="23"/>
  <c r="B131" i="23"/>
  <c r="E130" i="23"/>
  <c r="D130" i="23"/>
  <c r="B130" i="23"/>
  <c r="E129" i="23"/>
  <c r="D129" i="23"/>
  <c r="B129" i="23"/>
  <c r="E128" i="23"/>
  <c r="D128" i="23"/>
  <c r="B128" i="23"/>
  <c r="E127" i="23"/>
  <c r="D127" i="23"/>
  <c r="B127" i="23"/>
  <c r="E126" i="23"/>
  <c r="D126" i="23"/>
  <c r="B126" i="23"/>
  <c r="E125" i="23"/>
  <c r="D125" i="23"/>
  <c r="B125" i="23"/>
  <c r="E124" i="23"/>
  <c r="D124" i="23"/>
  <c r="B124" i="23"/>
  <c r="E123" i="23"/>
  <c r="D123" i="23"/>
  <c r="B123" i="23"/>
  <c r="E122" i="23"/>
  <c r="D122" i="23"/>
  <c r="B122" i="23"/>
  <c r="E121" i="23"/>
  <c r="D121" i="23"/>
  <c r="B121" i="23"/>
  <c r="E120" i="23"/>
  <c r="D120" i="23"/>
  <c r="B120" i="23"/>
  <c r="E115" i="23"/>
  <c r="D115" i="23"/>
  <c r="B115" i="23"/>
  <c r="E114" i="23"/>
  <c r="D114" i="23"/>
  <c r="B114" i="23"/>
  <c r="E113" i="23"/>
  <c r="D113" i="23"/>
  <c r="B113" i="23"/>
  <c r="E112" i="23"/>
  <c r="D112" i="23"/>
  <c r="B112" i="23"/>
  <c r="E111" i="23"/>
  <c r="D111" i="23"/>
  <c r="B111" i="23"/>
  <c r="E110" i="23"/>
  <c r="D110" i="23"/>
  <c r="B110" i="23"/>
  <c r="E109" i="23"/>
  <c r="D109" i="23"/>
  <c r="B109" i="23"/>
  <c r="E108" i="23"/>
  <c r="D108" i="23"/>
  <c r="B108" i="23"/>
  <c r="E107" i="23"/>
  <c r="D107" i="23"/>
  <c r="B107" i="23"/>
  <c r="E106" i="23"/>
  <c r="D106" i="23"/>
  <c r="B106" i="23"/>
  <c r="E105" i="23"/>
  <c r="D105" i="23"/>
  <c r="B105" i="23"/>
  <c r="E104" i="23"/>
  <c r="D104" i="23"/>
  <c r="B104" i="23"/>
  <c r="E103" i="23"/>
  <c r="D103" i="23"/>
  <c r="B103" i="23"/>
  <c r="E102" i="23"/>
  <c r="D102" i="23"/>
  <c r="B102" i="23"/>
  <c r="E101" i="23"/>
  <c r="D101" i="23"/>
  <c r="B101" i="23"/>
  <c r="E100" i="23"/>
  <c r="D100" i="23"/>
  <c r="B100" i="23"/>
  <c r="E99" i="23"/>
  <c r="D99" i="23"/>
  <c r="B99" i="23"/>
  <c r="E98" i="23"/>
  <c r="D98" i="23"/>
  <c r="B98" i="23"/>
  <c r="E97" i="23"/>
  <c r="D97" i="23"/>
  <c r="B97" i="23"/>
  <c r="E96" i="23"/>
  <c r="D96" i="23"/>
  <c r="B96" i="23"/>
  <c r="E95" i="23"/>
  <c r="D95" i="23"/>
  <c r="B95" i="23"/>
  <c r="E94" i="23"/>
  <c r="D94" i="23"/>
  <c r="B94" i="23"/>
  <c r="E93" i="23"/>
  <c r="D93" i="23"/>
  <c r="B93" i="23"/>
  <c r="E92" i="23"/>
  <c r="D92" i="23"/>
  <c r="B92" i="23"/>
  <c r="E91" i="23"/>
  <c r="D91" i="23"/>
  <c r="B91" i="23"/>
  <c r="E86" i="23"/>
  <c r="D86" i="23"/>
  <c r="B86" i="23"/>
  <c r="E85" i="23"/>
  <c r="D85" i="23"/>
  <c r="B85" i="23"/>
  <c r="E84" i="23"/>
  <c r="D84" i="23"/>
  <c r="B84" i="23"/>
  <c r="E83" i="23"/>
  <c r="D83" i="23"/>
  <c r="B83" i="23"/>
  <c r="E82" i="23"/>
  <c r="D82" i="23"/>
  <c r="B82" i="23"/>
  <c r="E81" i="23"/>
  <c r="D81" i="23"/>
  <c r="B81" i="23"/>
  <c r="E80" i="23"/>
  <c r="D80" i="23"/>
  <c r="B80" i="23"/>
  <c r="E79" i="23"/>
  <c r="D79" i="23"/>
  <c r="B79" i="23"/>
  <c r="E78" i="23"/>
  <c r="D78" i="23"/>
  <c r="B78" i="23"/>
  <c r="E77" i="23"/>
  <c r="D77" i="23"/>
  <c r="B77" i="23"/>
  <c r="E76" i="23"/>
  <c r="D76" i="23"/>
  <c r="B76" i="23"/>
  <c r="E75" i="23"/>
  <c r="D75" i="23"/>
  <c r="B75" i="23"/>
  <c r="E74" i="23"/>
  <c r="D74" i="23"/>
  <c r="B74" i="23"/>
  <c r="E73" i="23"/>
  <c r="D73" i="23"/>
  <c r="B73" i="23"/>
  <c r="E72" i="23"/>
  <c r="D72" i="23"/>
  <c r="B72" i="23"/>
  <c r="E71" i="23"/>
  <c r="D71" i="23"/>
  <c r="B71" i="23"/>
  <c r="E70" i="23"/>
  <c r="D70" i="23"/>
  <c r="B70" i="23"/>
  <c r="E69" i="23"/>
  <c r="D69" i="23"/>
  <c r="B69" i="23"/>
  <c r="E68" i="23"/>
  <c r="D68" i="23"/>
  <c r="B68" i="23"/>
  <c r="E67" i="23"/>
  <c r="D67" i="23"/>
  <c r="B67" i="23"/>
  <c r="E66" i="23"/>
  <c r="D66" i="23"/>
  <c r="B66" i="23"/>
  <c r="E65" i="23"/>
  <c r="D65" i="23"/>
  <c r="B65" i="23"/>
  <c r="E64" i="23"/>
  <c r="D64" i="23"/>
  <c r="B64" i="23"/>
  <c r="E63" i="23"/>
  <c r="D63" i="23"/>
  <c r="B63" i="23"/>
  <c r="E62" i="23"/>
  <c r="D62" i="23"/>
  <c r="B62" i="23"/>
  <c r="E57" i="23"/>
  <c r="D57" i="23"/>
  <c r="B57" i="23"/>
  <c r="E56" i="23"/>
  <c r="D56" i="23"/>
  <c r="B56" i="23"/>
  <c r="E55" i="23"/>
  <c r="D55" i="23"/>
  <c r="B55" i="23"/>
  <c r="E54" i="23"/>
  <c r="D54" i="23"/>
  <c r="B54" i="23"/>
  <c r="E53" i="23"/>
  <c r="D53" i="23"/>
  <c r="B53" i="23"/>
  <c r="E52" i="23"/>
  <c r="D52" i="23"/>
  <c r="B52" i="23"/>
  <c r="E51" i="23"/>
  <c r="D51" i="23"/>
  <c r="B51" i="23"/>
  <c r="E50" i="23"/>
  <c r="D50" i="23"/>
  <c r="B50" i="23"/>
  <c r="E49" i="23"/>
  <c r="D49" i="23"/>
  <c r="B49" i="23"/>
  <c r="E48" i="23"/>
  <c r="D48" i="23"/>
  <c r="B48" i="23"/>
  <c r="E47" i="23"/>
  <c r="D47" i="23"/>
  <c r="B47" i="23"/>
  <c r="E46" i="23"/>
  <c r="D46" i="23"/>
  <c r="B46" i="23"/>
  <c r="E45" i="23"/>
  <c r="D45" i="23"/>
  <c r="B45" i="23"/>
  <c r="E44" i="23"/>
  <c r="D44" i="23"/>
  <c r="B44" i="23"/>
  <c r="E43" i="23"/>
  <c r="D43" i="23"/>
  <c r="B43" i="23"/>
  <c r="E42" i="23"/>
  <c r="D42" i="23"/>
  <c r="B42" i="23"/>
  <c r="E41" i="23"/>
  <c r="D41" i="23"/>
  <c r="B41" i="23"/>
  <c r="E40" i="23"/>
  <c r="D40" i="23"/>
  <c r="B40" i="23"/>
  <c r="E39" i="23"/>
  <c r="D39" i="23"/>
  <c r="B39" i="23"/>
  <c r="E38" i="23"/>
  <c r="D38" i="23"/>
  <c r="B38" i="23"/>
  <c r="E37" i="23"/>
  <c r="D37" i="23"/>
  <c r="B37" i="23"/>
  <c r="E36" i="23"/>
  <c r="D36" i="23"/>
  <c r="B36" i="23"/>
  <c r="E35" i="23"/>
  <c r="D35" i="23"/>
  <c r="B35" i="23"/>
  <c r="E34" i="23"/>
  <c r="D34" i="23"/>
  <c r="B34" i="23"/>
  <c r="E33" i="23"/>
  <c r="D33" i="23"/>
  <c r="B33" i="23"/>
  <c r="E28" i="23"/>
  <c r="D28" i="23"/>
  <c r="B28" i="23"/>
  <c r="E27" i="23"/>
  <c r="D27" i="23"/>
  <c r="B27" i="23"/>
  <c r="E26" i="23"/>
  <c r="D26" i="23"/>
  <c r="B26" i="23"/>
  <c r="E25" i="23"/>
  <c r="D25" i="23"/>
  <c r="B25" i="23"/>
  <c r="E24" i="23"/>
  <c r="D24" i="23"/>
  <c r="B24" i="23"/>
  <c r="E23" i="23"/>
  <c r="D23" i="23"/>
  <c r="B23" i="23"/>
  <c r="E22" i="23"/>
  <c r="D22" i="23"/>
  <c r="B22" i="23"/>
  <c r="E21" i="23"/>
  <c r="D21" i="23"/>
  <c r="B21" i="23"/>
  <c r="E20" i="23"/>
  <c r="D20" i="23"/>
  <c r="B20" i="23"/>
  <c r="E19" i="23"/>
  <c r="D19" i="23"/>
  <c r="B19" i="23"/>
  <c r="E18" i="23"/>
  <c r="D18" i="23"/>
  <c r="B18" i="23"/>
  <c r="E17" i="23"/>
  <c r="D17" i="23"/>
  <c r="B17" i="23"/>
  <c r="E16" i="23"/>
  <c r="D16" i="23"/>
  <c r="B16" i="23"/>
  <c r="E15" i="23"/>
  <c r="D15" i="23"/>
  <c r="B15" i="23"/>
  <c r="E14" i="23"/>
  <c r="D14" i="23"/>
  <c r="B14" i="23"/>
  <c r="E13" i="23"/>
  <c r="D13" i="23"/>
  <c r="B13" i="23"/>
  <c r="E12" i="23"/>
  <c r="D12" i="23"/>
  <c r="B12" i="23"/>
  <c r="E11" i="23"/>
  <c r="D11" i="23"/>
  <c r="B11" i="23"/>
  <c r="E10" i="23"/>
  <c r="D10" i="23"/>
  <c r="B10" i="23"/>
  <c r="E9" i="23"/>
  <c r="D9" i="23"/>
  <c r="B9" i="23"/>
  <c r="E8" i="23"/>
  <c r="D8" i="23"/>
  <c r="B8" i="23"/>
  <c r="E7" i="23"/>
  <c r="D7" i="23"/>
  <c r="B7" i="23"/>
  <c r="E6" i="23"/>
  <c r="D6" i="23"/>
  <c r="B6" i="23"/>
  <c r="E5" i="23"/>
  <c r="D5" i="23"/>
  <c r="B5" i="23"/>
  <c r="E4" i="23"/>
  <c r="D4" i="23"/>
  <c r="B4" i="23"/>
  <c r="B514" i="17"/>
  <c r="B513" i="17"/>
  <c r="B512" i="17"/>
  <c r="B511" i="17"/>
  <c r="B510" i="17"/>
  <c r="B509" i="17"/>
  <c r="B508" i="17"/>
  <c r="B507" i="17"/>
  <c r="B506" i="17"/>
  <c r="B505" i="17"/>
  <c r="B504" i="17"/>
  <c r="B503" i="17"/>
  <c r="B502" i="17"/>
  <c r="B501" i="17"/>
  <c r="B500" i="17"/>
  <c r="B499" i="17"/>
  <c r="B498" i="17"/>
  <c r="B497" i="17"/>
  <c r="B496" i="17"/>
  <c r="B495" i="17"/>
  <c r="B494" i="17"/>
  <c r="B493" i="17"/>
  <c r="B492" i="17"/>
  <c r="B491" i="17"/>
  <c r="B490" i="17"/>
  <c r="B489" i="17"/>
  <c r="B488" i="17"/>
  <c r="B487" i="17"/>
  <c r="B486" i="17"/>
  <c r="B485" i="17"/>
  <c r="B484" i="17"/>
  <c r="B483" i="17"/>
  <c r="B482" i="17"/>
  <c r="B481" i="17"/>
  <c r="B480" i="17"/>
  <c r="B479" i="17"/>
  <c r="B478" i="17"/>
  <c r="B477" i="17"/>
  <c r="B476" i="17"/>
  <c r="B475" i="17"/>
  <c r="B474" i="17"/>
  <c r="B473" i="17"/>
  <c r="B472" i="17"/>
  <c r="B471" i="17"/>
  <c r="B470" i="17"/>
  <c r="B469" i="17"/>
  <c r="B468" i="17"/>
  <c r="B467" i="17"/>
  <c r="B466" i="17"/>
  <c r="B465" i="17"/>
  <c r="B464" i="17"/>
  <c r="B463" i="17"/>
  <c r="B462" i="17"/>
  <c r="B461" i="17"/>
  <c r="B460" i="17"/>
  <c r="B459" i="17"/>
  <c r="B458" i="17"/>
  <c r="B457" i="17"/>
  <c r="B456" i="17"/>
  <c r="B455" i="17"/>
  <c r="B454" i="17"/>
  <c r="B453" i="17"/>
  <c r="B452" i="17"/>
  <c r="B451" i="17"/>
  <c r="B450" i="17"/>
  <c r="B449" i="17"/>
  <c r="B448" i="17"/>
  <c r="B447" i="17"/>
  <c r="B446" i="17"/>
  <c r="B445" i="17"/>
  <c r="B444" i="17"/>
  <c r="B443" i="17"/>
  <c r="B442" i="17"/>
  <c r="B441" i="17"/>
  <c r="B440" i="17"/>
  <c r="B439" i="17"/>
  <c r="B438" i="17"/>
  <c r="B437" i="17"/>
  <c r="B436" i="17"/>
  <c r="B435" i="17"/>
  <c r="B434" i="17"/>
  <c r="B433" i="17"/>
  <c r="B432" i="17"/>
  <c r="B431" i="17"/>
  <c r="B430" i="17"/>
  <c r="B429" i="17"/>
  <c r="B428" i="17"/>
  <c r="B427" i="17"/>
  <c r="B426" i="17"/>
  <c r="B425" i="17"/>
  <c r="B424" i="17"/>
  <c r="B423" i="17"/>
  <c r="B422" i="17"/>
  <c r="B421" i="17"/>
  <c r="B420" i="17"/>
  <c r="B419" i="17"/>
  <c r="B418" i="17"/>
  <c r="B417" i="17"/>
  <c r="B416" i="17"/>
  <c r="B415" i="17"/>
  <c r="B414" i="17"/>
  <c r="B413" i="17"/>
  <c r="B412" i="17"/>
  <c r="B411" i="17"/>
  <c r="B410" i="17"/>
  <c r="B409" i="17"/>
  <c r="B408" i="17"/>
  <c r="B407" i="17"/>
  <c r="B406" i="17"/>
  <c r="B405" i="17"/>
  <c r="B404" i="17"/>
  <c r="B403" i="17"/>
  <c r="B402" i="17"/>
  <c r="B401" i="17"/>
  <c r="B400" i="17"/>
  <c r="B399" i="17"/>
  <c r="B398" i="17"/>
  <c r="B397" i="17"/>
  <c r="B396" i="17"/>
  <c r="B395" i="17"/>
  <c r="B394" i="17"/>
  <c r="B393" i="17"/>
  <c r="B392" i="17"/>
  <c r="B391" i="17"/>
  <c r="B390" i="17"/>
  <c r="B389" i="17"/>
  <c r="B388" i="17"/>
  <c r="B387" i="17"/>
  <c r="B386" i="17"/>
  <c r="B385" i="17"/>
  <c r="B384" i="17"/>
  <c r="B383" i="17"/>
  <c r="B382" i="17"/>
  <c r="B381" i="17"/>
  <c r="B380" i="17"/>
  <c r="B379" i="17"/>
  <c r="B378" i="17"/>
  <c r="B377" i="17"/>
  <c r="B376" i="17"/>
  <c r="B375" i="17"/>
  <c r="B374" i="17"/>
  <c r="B373" i="17"/>
  <c r="B372" i="17"/>
  <c r="B371" i="17"/>
  <c r="B370" i="17"/>
  <c r="B369" i="17"/>
  <c r="B368" i="17"/>
  <c r="B367" i="17"/>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I48" i="13"/>
  <c r="H48" i="13"/>
  <c r="G48" i="13"/>
  <c r="F48" i="13"/>
  <c r="E48" i="13"/>
  <c r="D48" i="13"/>
  <c r="C48" i="13"/>
  <c r="B48" i="13"/>
  <c r="I47" i="13"/>
  <c r="H47" i="13"/>
  <c r="G47" i="13"/>
  <c r="F47" i="13"/>
  <c r="E47" i="13"/>
  <c r="D47" i="13"/>
  <c r="C47" i="13"/>
  <c r="B47" i="13"/>
  <c r="I46" i="13"/>
  <c r="H46" i="13"/>
  <c r="G46" i="13"/>
  <c r="F46" i="13"/>
  <c r="E46" i="13"/>
  <c r="D46" i="13"/>
  <c r="C46" i="13"/>
  <c r="B46" i="13"/>
  <c r="I45" i="13"/>
  <c r="J45" i="13" s="1"/>
  <c r="H45" i="13"/>
  <c r="G45" i="13"/>
  <c r="F45" i="13"/>
  <c r="E45" i="13"/>
  <c r="D45" i="13"/>
  <c r="C45" i="13"/>
  <c r="B45" i="13"/>
  <c r="I44" i="13"/>
  <c r="H44" i="13"/>
  <c r="G44" i="13"/>
  <c r="F44" i="13"/>
  <c r="E44" i="13"/>
  <c r="D44" i="13"/>
  <c r="C44" i="13"/>
  <c r="B44" i="13"/>
  <c r="I43" i="13"/>
  <c r="H43" i="13"/>
  <c r="G43" i="13"/>
  <c r="F43" i="13"/>
  <c r="E43" i="13"/>
  <c r="D43" i="13"/>
  <c r="C43" i="13"/>
  <c r="B43" i="13"/>
  <c r="I42" i="13"/>
  <c r="H42" i="13"/>
  <c r="G42" i="13"/>
  <c r="F42" i="13"/>
  <c r="E42" i="13"/>
  <c r="D42" i="13"/>
  <c r="C42" i="13"/>
  <c r="B42" i="13"/>
  <c r="J41" i="13"/>
  <c r="I41" i="13"/>
  <c r="H41" i="13"/>
  <c r="G41" i="13"/>
  <c r="F41" i="13"/>
  <c r="E41" i="13"/>
  <c r="D41" i="13"/>
  <c r="C41" i="13"/>
  <c r="B41" i="13"/>
  <c r="I40" i="13"/>
  <c r="H40" i="13"/>
  <c r="G40" i="13"/>
  <c r="F40" i="13"/>
  <c r="E40" i="13"/>
  <c r="D40" i="13"/>
  <c r="C40" i="13"/>
  <c r="B40" i="13"/>
  <c r="I39" i="13"/>
  <c r="H39" i="13"/>
  <c r="G39" i="13"/>
  <c r="F39" i="13"/>
  <c r="E39" i="13"/>
  <c r="D39" i="13"/>
  <c r="C39" i="13"/>
  <c r="B39" i="13"/>
  <c r="I38" i="13"/>
  <c r="H38" i="13"/>
  <c r="G38" i="13"/>
  <c r="F38" i="13"/>
  <c r="E38" i="13"/>
  <c r="D38" i="13"/>
  <c r="C38" i="13"/>
  <c r="B38" i="13"/>
  <c r="I37" i="13"/>
  <c r="H37" i="13"/>
  <c r="J37" i="13" s="1"/>
  <c r="G37" i="13"/>
  <c r="F37" i="13"/>
  <c r="E37" i="13"/>
  <c r="D37" i="13"/>
  <c r="C37" i="13"/>
  <c r="B37" i="13"/>
  <c r="I36" i="13"/>
  <c r="H36" i="13"/>
  <c r="J36" i="13" s="1"/>
  <c r="G36" i="13"/>
  <c r="F36" i="13"/>
  <c r="E36" i="13"/>
  <c r="D36" i="13"/>
  <c r="C36" i="13"/>
  <c r="B36" i="13"/>
  <c r="I35" i="13"/>
  <c r="H35" i="13"/>
  <c r="J35" i="13" s="1"/>
  <c r="G35" i="13"/>
  <c r="F35" i="13"/>
  <c r="E35" i="13"/>
  <c r="D35" i="13"/>
  <c r="C35" i="13"/>
  <c r="B35" i="13"/>
  <c r="I34" i="13"/>
  <c r="H34" i="13"/>
  <c r="G34" i="13"/>
  <c r="F34" i="13"/>
  <c r="E34" i="13"/>
  <c r="D34" i="13"/>
  <c r="C34" i="13"/>
  <c r="B34" i="13"/>
  <c r="I33" i="13"/>
  <c r="H33" i="13"/>
  <c r="J33" i="13" s="1"/>
  <c r="G33" i="13"/>
  <c r="F33" i="13"/>
  <c r="E33" i="13"/>
  <c r="D33" i="13"/>
  <c r="C33" i="13"/>
  <c r="B33" i="13"/>
  <c r="I32" i="13"/>
  <c r="H32" i="13"/>
  <c r="J32" i="13" s="1"/>
  <c r="G32" i="13"/>
  <c r="F32" i="13"/>
  <c r="E32" i="13"/>
  <c r="D32" i="13"/>
  <c r="C32" i="13"/>
  <c r="B32" i="13"/>
  <c r="I31" i="13"/>
  <c r="H31" i="13"/>
  <c r="J31" i="13" s="1"/>
  <c r="G31" i="13"/>
  <c r="F31" i="13"/>
  <c r="E31" i="13"/>
  <c r="D31" i="13"/>
  <c r="C31" i="13"/>
  <c r="B31" i="13"/>
  <c r="I30" i="13"/>
  <c r="H30" i="13"/>
  <c r="G30" i="13"/>
  <c r="F30" i="13"/>
  <c r="E30" i="13"/>
  <c r="D30" i="13"/>
  <c r="C30" i="13"/>
  <c r="B30" i="13"/>
  <c r="I24" i="13"/>
  <c r="H24" i="13"/>
  <c r="J24" i="13" s="1"/>
  <c r="G24" i="13"/>
  <c r="F24" i="13"/>
  <c r="E24" i="13"/>
  <c r="D24" i="13"/>
  <c r="C24" i="13"/>
  <c r="B24" i="13"/>
  <c r="I23" i="13"/>
  <c r="H23" i="13"/>
  <c r="J23" i="13" s="1"/>
  <c r="G23" i="13"/>
  <c r="F23" i="13"/>
  <c r="E23" i="13"/>
  <c r="D23" i="13"/>
  <c r="C23" i="13"/>
  <c r="B23" i="13"/>
  <c r="I22" i="13"/>
  <c r="H22" i="13"/>
  <c r="J22" i="13" s="1"/>
  <c r="G22" i="13"/>
  <c r="F22" i="13"/>
  <c r="E22" i="13"/>
  <c r="D22" i="13"/>
  <c r="C22" i="13"/>
  <c r="B22" i="13"/>
  <c r="I21" i="13"/>
  <c r="H21" i="13"/>
  <c r="G21" i="13"/>
  <c r="F21" i="13"/>
  <c r="E21" i="13"/>
  <c r="D21" i="13"/>
  <c r="C21" i="13"/>
  <c r="B21" i="13"/>
  <c r="I20" i="13"/>
  <c r="H20" i="13"/>
  <c r="G20" i="13"/>
  <c r="F20" i="13"/>
  <c r="E20" i="13"/>
  <c r="D20" i="13"/>
  <c r="C20" i="13"/>
  <c r="B20" i="13"/>
  <c r="I19" i="13"/>
  <c r="H19" i="13"/>
  <c r="G19" i="13"/>
  <c r="F19" i="13"/>
  <c r="E19" i="13"/>
  <c r="D19" i="13"/>
  <c r="C19" i="13"/>
  <c r="B19" i="13"/>
  <c r="I18" i="13"/>
  <c r="H18" i="13"/>
  <c r="G18" i="13"/>
  <c r="F18" i="13"/>
  <c r="E18" i="13"/>
  <c r="D18" i="13"/>
  <c r="C18" i="13"/>
  <c r="B18" i="13"/>
  <c r="I17" i="13"/>
  <c r="H17" i="13"/>
  <c r="J17" i="13" s="1"/>
  <c r="G17" i="13"/>
  <c r="F17" i="13"/>
  <c r="E17" i="13"/>
  <c r="D17" i="13"/>
  <c r="C17" i="13"/>
  <c r="B17" i="13"/>
  <c r="I16" i="13"/>
  <c r="H16" i="13"/>
  <c r="G16" i="13"/>
  <c r="F16" i="13"/>
  <c r="E16" i="13"/>
  <c r="D16" i="13"/>
  <c r="C16" i="13"/>
  <c r="B16" i="13"/>
  <c r="I15" i="13"/>
  <c r="H15" i="13"/>
  <c r="G15" i="13"/>
  <c r="F15" i="13"/>
  <c r="E15" i="13"/>
  <c r="D15" i="13"/>
  <c r="C15" i="13"/>
  <c r="B15" i="13"/>
  <c r="I14" i="13"/>
  <c r="H14" i="13"/>
  <c r="G14" i="13"/>
  <c r="F14" i="13"/>
  <c r="E14" i="13"/>
  <c r="D14" i="13"/>
  <c r="C14" i="13"/>
  <c r="B14" i="13"/>
  <c r="I13" i="13"/>
  <c r="H13" i="13"/>
  <c r="J13" i="13" s="1"/>
  <c r="G13" i="13"/>
  <c r="F13" i="13"/>
  <c r="E13" i="13"/>
  <c r="D13" i="13"/>
  <c r="C13" i="13"/>
  <c r="B13" i="13"/>
  <c r="I12" i="13"/>
  <c r="H12" i="13"/>
  <c r="J12" i="13" s="1"/>
  <c r="G12" i="13"/>
  <c r="F12" i="13"/>
  <c r="E12" i="13"/>
  <c r="D12" i="13"/>
  <c r="C12" i="13"/>
  <c r="B12" i="13"/>
  <c r="I11" i="13"/>
  <c r="H11" i="13"/>
  <c r="J11" i="13" s="1"/>
  <c r="G11" i="13"/>
  <c r="F11" i="13"/>
  <c r="E11" i="13"/>
  <c r="D11" i="13"/>
  <c r="C11" i="13"/>
  <c r="B11" i="13"/>
  <c r="I10" i="13"/>
  <c r="H10" i="13"/>
  <c r="J10" i="13" s="1"/>
  <c r="G10" i="13"/>
  <c r="F10" i="13"/>
  <c r="E10" i="13"/>
  <c r="D10" i="13"/>
  <c r="C10" i="13"/>
  <c r="B10" i="13"/>
  <c r="I9" i="13"/>
  <c r="H9" i="13"/>
  <c r="J9" i="13" s="1"/>
  <c r="G9" i="13"/>
  <c r="F9" i="13"/>
  <c r="E9" i="13"/>
  <c r="D9" i="13"/>
  <c r="C9" i="13"/>
  <c r="B9" i="13"/>
  <c r="I8" i="13"/>
  <c r="H8" i="13"/>
  <c r="J8" i="13" s="1"/>
  <c r="G8" i="13"/>
  <c r="F8" i="13"/>
  <c r="E8" i="13"/>
  <c r="D8" i="13"/>
  <c r="C8" i="13"/>
  <c r="B8" i="13"/>
  <c r="I7" i="13"/>
  <c r="H7" i="13"/>
  <c r="J7" i="13" s="1"/>
  <c r="G7" i="13"/>
  <c r="F7" i="13"/>
  <c r="E7" i="13"/>
  <c r="D7" i="13"/>
  <c r="C7" i="13"/>
  <c r="B7" i="13"/>
  <c r="I6" i="13"/>
  <c r="H6" i="13"/>
  <c r="J6" i="13" s="1"/>
  <c r="G6" i="13"/>
  <c r="F6" i="13"/>
  <c r="E6" i="13"/>
  <c r="D6" i="13"/>
  <c r="C6" i="13"/>
  <c r="B6" i="13"/>
  <c r="G64" i="28"/>
  <c r="F64" i="28"/>
  <c r="E64" i="28"/>
  <c r="D64" i="28"/>
  <c r="G63" i="28"/>
  <c r="F63" i="28"/>
  <c r="E63" i="28"/>
  <c r="D63" i="28"/>
  <c r="G62" i="28"/>
  <c r="F62" i="28"/>
  <c r="E62" i="28"/>
  <c r="D62" i="28"/>
  <c r="G61" i="28"/>
  <c r="F61" i="28"/>
  <c r="E61" i="28"/>
  <c r="D61" i="28"/>
  <c r="G60" i="28"/>
  <c r="F60" i="28"/>
  <c r="E60" i="28"/>
  <c r="D60" i="28"/>
  <c r="G59" i="28"/>
  <c r="F59" i="28"/>
  <c r="E59" i="28"/>
  <c r="D59" i="28"/>
  <c r="G58" i="28"/>
  <c r="F58" i="28"/>
  <c r="E58" i="28"/>
  <c r="D58" i="28"/>
  <c r="G57" i="28"/>
  <c r="H57" i="28" s="1"/>
  <c r="F57" i="28"/>
  <c r="E57" i="28"/>
  <c r="D57" i="28"/>
  <c r="G56" i="28"/>
  <c r="H56" i="28" s="1"/>
  <c r="F56" i="28"/>
  <c r="E56" i="28"/>
  <c r="D56" i="28"/>
  <c r="G55" i="28"/>
  <c r="H55" i="28" s="1"/>
  <c r="F55" i="28"/>
  <c r="E55" i="28"/>
  <c r="D55" i="28"/>
  <c r="G54" i="28"/>
  <c r="H54" i="28" s="1"/>
  <c r="F54" i="28"/>
  <c r="E54" i="28"/>
  <c r="D54" i="28"/>
  <c r="G53" i="28"/>
  <c r="F53" i="28"/>
  <c r="E53" i="28"/>
  <c r="D53" i="28"/>
  <c r="G52" i="28"/>
  <c r="F52" i="28"/>
  <c r="E52" i="28"/>
  <c r="D52" i="28"/>
  <c r="G51" i="28"/>
  <c r="F51" i="28"/>
  <c r="E51" i="28"/>
  <c r="D51" i="28"/>
  <c r="G50" i="28"/>
  <c r="F50" i="28"/>
  <c r="E50" i="28"/>
  <c r="D50" i="28"/>
  <c r="G49" i="28"/>
  <c r="H49" i="28" s="1"/>
  <c r="F49" i="28"/>
  <c r="E49" i="28"/>
  <c r="D49" i="28"/>
  <c r="G48" i="28"/>
  <c r="F48" i="28"/>
  <c r="E48" i="28"/>
  <c r="D48" i="28"/>
  <c r="G47" i="28"/>
  <c r="F47" i="28"/>
  <c r="E47" i="28"/>
  <c r="D47" i="28"/>
  <c r="G46" i="28"/>
  <c r="F46" i="28"/>
  <c r="E46" i="28"/>
  <c r="D46" i="28"/>
  <c r="G28" i="28"/>
  <c r="F28" i="28"/>
  <c r="E28" i="28"/>
  <c r="D28" i="28"/>
  <c r="G27" i="28"/>
  <c r="F27" i="28"/>
  <c r="E27" i="28"/>
  <c r="D27" i="28"/>
  <c r="G26" i="28"/>
  <c r="F26" i="28"/>
  <c r="E26" i="28"/>
  <c r="D26" i="28"/>
  <c r="G25" i="28"/>
  <c r="H25" i="28" s="1"/>
  <c r="F25" i="28"/>
  <c r="E25" i="28"/>
  <c r="D25" i="28"/>
  <c r="G24" i="28"/>
  <c r="H24" i="28" s="1"/>
  <c r="F24" i="28"/>
  <c r="E24" i="28"/>
  <c r="D24" i="28"/>
  <c r="G23" i="28"/>
  <c r="F23" i="28"/>
  <c r="E23" i="28"/>
  <c r="D23" i="28"/>
  <c r="G22" i="28"/>
  <c r="H22" i="28" s="1"/>
  <c r="F22" i="28"/>
  <c r="E22" i="28"/>
  <c r="D22" i="28"/>
  <c r="H21" i="28"/>
  <c r="G21" i="28"/>
  <c r="F21" i="28"/>
  <c r="E21" i="28"/>
  <c r="D21" i="28"/>
  <c r="G20" i="28"/>
  <c r="H20" i="28" s="1"/>
  <c r="F20" i="28"/>
  <c r="E20" i="28"/>
  <c r="D20" i="28"/>
  <c r="G19" i="28"/>
  <c r="F19" i="28"/>
  <c r="E19" i="28"/>
  <c r="D19" i="28"/>
  <c r="G18" i="28"/>
  <c r="H18" i="28" s="1"/>
  <c r="F18" i="28"/>
  <c r="E18" i="28"/>
  <c r="D18" i="28"/>
  <c r="G17" i="28"/>
  <c r="F17" i="28"/>
  <c r="H17" i="28" s="1"/>
  <c r="E17" i="28"/>
  <c r="D17" i="28"/>
  <c r="G16" i="28"/>
  <c r="F16" i="28"/>
  <c r="E16" i="28"/>
  <c r="D16" i="28"/>
  <c r="G15" i="28"/>
  <c r="F15" i="28"/>
  <c r="H15" i="28" s="1"/>
  <c r="E15" i="28"/>
  <c r="D15" i="28"/>
  <c r="G14" i="28"/>
  <c r="F14" i="28"/>
  <c r="E14" i="28"/>
  <c r="D14" i="28"/>
  <c r="G13" i="28"/>
  <c r="F13" i="28"/>
  <c r="E13" i="28"/>
  <c r="D13" i="28"/>
  <c r="G12" i="28"/>
  <c r="F12" i="28"/>
  <c r="E12" i="28"/>
  <c r="D12" i="28"/>
  <c r="G11" i="28"/>
  <c r="F11" i="28"/>
  <c r="H11" i="28" s="1"/>
  <c r="E11" i="28"/>
  <c r="D11" i="28"/>
  <c r="G10" i="28"/>
  <c r="F10" i="28"/>
  <c r="E10" i="28"/>
  <c r="D10" i="28"/>
  <c r="G9" i="28"/>
  <c r="F9" i="28"/>
  <c r="E9" i="28"/>
  <c r="D9" i="28"/>
  <c r="I5" i="13"/>
  <c r="H5" i="13"/>
  <c r="G5" i="13"/>
  <c r="F5" i="13"/>
  <c r="E5" i="13"/>
  <c r="D5" i="13"/>
  <c r="C5" i="13"/>
  <c r="B5" i="13"/>
  <c r="E289" i="21"/>
  <c r="D289" i="21"/>
  <c r="B289" i="21"/>
  <c r="E288" i="21"/>
  <c r="D288" i="21"/>
  <c r="B288" i="21"/>
  <c r="E287" i="21"/>
  <c r="D287" i="21"/>
  <c r="B287" i="21"/>
  <c r="E286" i="21"/>
  <c r="D286" i="21"/>
  <c r="B286" i="21"/>
  <c r="E285" i="21"/>
  <c r="D285" i="21"/>
  <c r="B285" i="21"/>
  <c r="E284" i="21"/>
  <c r="D284" i="21"/>
  <c r="B284" i="21"/>
  <c r="E283" i="21"/>
  <c r="D283" i="21"/>
  <c r="B283" i="21"/>
  <c r="E282" i="21"/>
  <c r="D282" i="21"/>
  <c r="B282" i="21"/>
  <c r="E281" i="21"/>
  <c r="D281" i="21"/>
  <c r="B281" i="21"/>
  <c r="E280" i="21"/>
  <c r="D280" i="21"/>
  <c r="B280" i="21"/>
  <c r="E279" i="21"/>
  <c r="D279" i="21"/>
  <c r="B279" i="21"/>
  <c r="E278" i="21"/>
  <c r="D278" i="21"/>
  <c r="B278" i="21"/>
  <c r="E277" i="21"/>
  <c r="D277" i="21"/>
  <c r="B277" i="21"/>
  <c r="E276" i="21"/>
  <c r="D276" i="21"/>
  <c r="B276" i="21"/>
  <c r="E275" i="21"/>
  <c r="D275" i="21"/>
  <c r="B275" i="21"/>
  <c r="E274" i="21"/>
  <c r="D274" i="21"/>
  <c r="B274" i="21"/>
  <c r="E273" i="21"/>
  <c r="D273" i="21"/>
  <c r="B273" i="21"/>
  <c r="E272" i="21"/>
  <c r="D272" i="21"/>
  <c r="B272" i="21"/>
  <c r="E271" i="21"/>
  <c r="D271" i="21"/>
  <c r="B271" i="21"/>
  <c r="E270" i="21"/>
  <c r="D270" i="21"/>
  <c r="B270" i="21"/>
  <c r="E269" i="21"/>
  <c r="D269" i="21"/>
  <c r="B269" i="21"/>
  <c r="E268" i="21"/>
  <c r="D268" i="21"/>
  <c r="B268" i="21"/>
  <c r="E267" i="21"/>
  <c r="D267" i="21"/>
  <c r="B267" i="21"/>
  <c r="E266" i="21"/>
  <c r="D266" i="21"/>
  <c r="B266" i="21"/>
  <c r="E265" i="21"/>
  <c r="D265" i="21"/>
  <c r="B265" i="21"/>
  <c r="E260" i="21"/>
  <c r="D260" i="21"/>
  <c r="B260" i="21"/>
  <c r="E259" i="21"/>
  <c r="D259" i="21"/>
  <c r="B259" i="21"/>
  <c r="E258" i="21"/>
  <c r="D258" i="21"/>
  <c r="B258" i="21"/>
  <c r="E257" i="21"/>
  <c r="D257" i="21"/>
  <c r="B257" i="21"/>
  <c r="E256" i="21"/>
  <c r="D256" i="21"/>
  <c r="B256" i="21"/>
  <c r="E255" i="21"/>
  <c r="D255" i="21"/>
  <c r="B255" i="21"/>
  <c r="E254" i="21"/>
  <c r="D254" i="21"/>
  <c r="B254" i="21"/>
  <c r="E253" i="21"/>
  <c r="D253" i="21"/>
  <c r="B253" i="21"/>
  <c r="E252" i="21"/>
  <c r="D252" i="21"/>
  <c r="B252" i="21"/>
  <c r="E251" i="21"/>
  <c r="D251" i="21"/>
  <c r="B251" i="21"/>
  <c r="E250" i="21"/>
  <c r="D250" i="21"/>
  <c r="B250" i="21"/>
  <c r="E249" i="21"/>
  <c r="D249" i="21"/>
  <c r="B249" i="21"/>
  <c r="E248" i="21"/>
  <c r="D248" i="21"/>
  <c r="B248" i="21"/>
  <c r="E247" i="21"/>
  <c r="D247" i="21"/>
  <c r="B247" i="21"/>
  <c r="E246" i="21"/>
  <c r="D246" i="21"/>
  <c r="B246" i="21"/>
  <c r="E245" i="21"/>
  <c r="D245" i="21"/>
  <c r="B245" i="21"/>
  <c r="E244" i="21"/>
  <c r="D244" i="21"/>
  <c r="B244" i="21"/>
  <c r="E243" i="21"/>
  <c r="D243" i="21"/>
  <c r="B243" i="21"/>
  <c r="E242" i="21"/>
  <c r="D242" i="21"/>
  <c r="B242" i="21"/>
  <c r="E241" i="21"/>
  <c r="D241" i="21"/>
  <c r="B241" i="21"/>
  <c r="E240" i="21"/>
  <c r="D240" i="21"/>
  <c r="B240" i="21"/>
  <c r="E239" i="21"/>
  <c r="D239" i="21"/>
  <c r="B239" i="21"/>
  <c r="E238" i="21"/>
  <c r="D238" i="21"/>
  <c r="B238" i="21"/>
  <c r="E237" i="21"/>
  <c r="D237" i="21"/>
  <c r="B237" i="21"/>
  <c r="E236" i="21"/>
  <c r="D236" i="21"/>
  <c r="B236" i="21"/>
  <c r="E231" i="21"/>
  <c r="D231" i="21"/>
  <c r="B231" i="21"/>
  <c r="E230" i="21"/>
  <c r="D230" i="21"/>
  <c r="B230" i="21"/>
  <c r="E229" i="21"/>
  <c r="D229" i="21"/>
  <c r="B229" i="21"/>
  <c r="E228" i="21"/>
  <c r="D228" i="21"/>
  <c r="B228" i="21"/>
  <c r="E227" i="21"/>
  <c r="D227" i="21"/>
  <c r="B227" i="21"/>
  <c r="E226" i="21"/>
  <c r="D226" i="21"/>
  <c r="B226" i="21"/>
  <c r="E225" i="21"/>
  <c r="D225" i="21"/>
  <c r="B225" i="21"/>
  <c r="E224" i="21"/>
  <c r="D224" i="21"/>
  <c r="B224" i="21"/>
  <c r="E223" i="21"/>
  <c r="D223" i="21"/>
  <c r="B223" i="21"/>
  <c r="E222" i="21"/>
  <c r="D222" i="21"/>
  <c r="B222" i="21"/>
  <c r="E221" i="21"/>
  <c r="D221" i="21"/>
  <c r="B221" i="21"/>
  <c r="E220" i="21"/>
  <c r="D220" i="21"/>
  <c r="B220" i="21"/>
  <c r="E219" i="21"/>
  <c r="D219" i="21"/>
  <c r="B219" i="21"/>
  <c r="E218" i="21"/>
  <c r="D218" i="21"/>
  <c r="B218" i="21"/>
  <c r="E217" i="21"/>
  <c r="D217" i="21"/>
  <c r="B217" i="21"/>
  <c r="E216" i="21"/>
  <c r="D216" i="21"/>
  <c r="B216" i="21"/>
  <c r="E215" i="21"/>
  <c r="D215" i="21"/>
  <c r="B215" i="21"/>
  <c r="E214" i="21"/>
  <c r="D214" i="21"/>
  <c r="B214" i="21"/>
  <c r="E213" i="21"/>
  <c r="D213" i="21"/>
  <c r="B213" i="21"/>
  <c r="E212" i="21"/>
  <c r="D212" i="21"/>
  <c r="B212" i="21"/>
  <c r="E211" i="21"/>
  <c r="D211" i="21"/>
  <c r="B211" i="21"/>
  <c r="E210" i="21"/>
  <c r="D210" i="21"/>
  <c r="B210" i="21"/>
  <c r="E209" i="21"/>
  <c r="D209" i="21"/>
  <c r="B209" i="21"/>
  <c r="E208" i="21"/>
  <c r="D208" i="21"/>
  <c r="B208" i="21"/>
  <c r="E207" i="21"/>
  <c r="D207" i="21"/>
  <c r="B207" i="21"/>
  <c r="E202" i="21"/>
  <c r="D202" i="21"/>
  <c r="B202" i="21"/>
  <c r="E201" i="21"/>
  <c r="D201" i="21"/>
  <c r="B201" i="21"/>
  <c r="E200" i="21"/>
  <c r="D200" i="21"/>
  <c r="B200" i="21"/>
  <c r="E199" i="21"/>
  <c r="D199" i="21"/>
  <c r="B199" i="21"/>
  <c r="E198" i="21"/>
  <c r="D198" i="21"/>
  <c r="B198" i="21"/>
  <c r="E197" i="21"/>
  <c r="D197" i="21"/>
  <c r="B197" i="21"/>
  <c r="E196" i="21"/>
  <c r="D196" i="21"/>
  <c r="B196" i="21"/>
  <c r="E195" i="21"/>
  <c r="D195" i="21"/>
  <c r="B195" i="21"/>
  <c r="E194" i="21"/>
  <c r="D194" i="21"/>
  <c r="B194" i="21"/>
  <c r="E193" i="21"/>
  <c r="D193" i="21"/>
  <c r="B193" i="21"/>
  <c r="E192" i="21"/>
  <c r="D192" i="21"/>
  <c r="B192" i="21"/>
  <c r="E191" i="21"/>
  <c r="D191" i="21"/>
  <c r="B191" i="21"/>
  <c r="E190" i="21"/>
  <c r="D190" i="21"/>
  <c r="B190" i="21"/>
  <c r="E189" i="21"/>
  <c r="D189" i="21"/>
  <c r="B189" i="21"/>
  <c r="E188" i="21"/>
  <c r="D188" i="21"/>
  <c r="B188" i="21"/>
  <c r="E187" i="21"/>
  <c r="D187" i="21"/>
  <c r="B187" i="21"/>
  <c r="E186" i="21"/>
  <c r="D186" i="21"/>
  <c r="B186" i="21"/>
  <c r="E185" i="21"/>
  <c r="D185" i="21"/>
  <c r="B185" i="21"/>
  <c r="E184" i="21"/>
  <c r="D184" i="21"/>
  <c r="B184" i="21"/>
  <c r="E183" i="21"/>
  <c r="D183" i="21"/>
  <c r="B183" i="21"/>
  <c r="E182" i="21"/>
  <c r="D182" i="21"/>
  <c r="B182" i="21"/>
  <c r="E181" i="21"/>
  <c r="D181" i="21"/>
  <c r="B181" i="21"/>
  <c r="E180" i="21"/>
  <c r="D180" i="21"/>
  <c r="B180" i="21"/>
  <c r="E179" i="21"/>
  <c r="D179" i="21"/>
  <c r="B179" i="21"/>
  <c r="E178" i="21"/>
  <c r="D178" i="21"/>
  <c r="B178" i="21"/>
  <c r="E173" i="21"/>
  <c r="D173" i="21"/>
  <c r="B173" i="21"/>
  <c r="E172" i="21"/>
  <c r="D172" i="21"/>
  <c r="B172" i="21"/>
  <c r="E171" i="21"/>
  <c r="D171" i="21"/>
  <c r="B171" i="21"/>
  <c r="E170" i="21"/>
  <c r="D170" i="21"/>
  <c r="B170" i="21"/>
  <c r="E169" i="21"/>
  <c r="D169" i="21"/>
  <c r="B169" i="21"/>
  <c r="E168" i="21"/>
  <c r="D168" i="21"/>
  <c r="B168" i="21"/>
  <c r="E167" i="21"/>
  <c r="D167" i="21"/>
  <c r="B167" i="21"/>
  <c r="E166" i="21"/>
  <c r="D166" i="21"/>
  <c r="B166" i="21"/>
  <c r="E165" i="21"/>
  <c r="D165" i="21"/>
  <c r="B165" i="21"/>
  <c r="E164" i="21"/>
  <c r="D164" i="21"/>
  <c r="B164" i="21"/>
  <c r="E163" i="21"/>
  <c r="D163" i="21"/>
  <c r="B163" i="21"/>
  <c r="E162" i="21"/>
  <c r="D162" i="21"/>
  <c r="B162" i="21"/>
  <c r="E161" i="21"/>
  <c r="D161" i="21"/>
  <c r="B161" i="21"/>
  <c r="E160" i="21"/>
  <c r="D160" i="21"/>
  <c r="B160" i="21"/>
  <c r="E159" i="21"/>
  <c r="D159" i="21"/>
  <c r="B159" i="21"/>
  <c r="E158" i="21"/>
  <c r="D158" i="21"/>
  <c r="B158" i="21"/>
  <c r="E157" i="21"/>
  <c r="D157" i="21"/>
  <c r="B157" i="21"/>
  <c r="E156" i="21"/>
  <c r="D156" i="21"/>
  <c r="B156" i="21"/>
  <c r="E155" i="21"/>
  <c r="D155" i="21"/>
  <c r="B155" i="21"/>
  <c r="E154" i="21"/>
  <c r="D154" i="21"/>
  <c r="B154" i="21"/>
  <c r="E153" i="21"/>
  <c r="D153" i="21"/>
  <c r="B153" i="21"/>
  <c r="E152" i="21"/>
  <c r="D152" i="21"/>
  <c r="B152" i="21"/>
  <c r="E151" i="21"/>
  <c r="D151" i="21"/>
  <c r="B151" i="21"/>
  <c r="E150" i="21"/>
  <c r="D150" i="21"/>
  <c r="B150" i="21"/>
  <c r="E149" i="21"/>
  <c r="D149" i="21"/>
  <c r="B149" i="21"/>
  <c r="E144" i="21"/>
  <c r="D144" i="21"/>
  <c r="B144" i="21"/>
  <c r="E143" i="21"/>
  <c r="D143" i="21"/>
  <c r="B143" i="21"/>
  <c r="E142" i="21"/>
  <c r="D142" i="21"/>
  <c r="B142" i="21"/>
  <c r="E141" i="21"/>
  <c r="D141" i="21"/>
  <c r="B141" i="21"/>
  <c r="E140" i="21"/>
  <c r="D140" i="21"/>
  <c r="B140" i="21"/>
  <c r="E139" i="21"/>
  <c r="D139" i="21"/>
  <c r="B139" i="21"/>
  <c r="E138" i="21"/>
  <c r="D138" i="21"/>
  <c r="B138" i="21"/>
  <c r="E137" i="21"/>
  <c r="D137" i="21"/>
  <c r="B137" i="21"/>
  <c r="E136" i="21"/>
  <c r="D136" i="21"/>
  <c r="B136" i="21"/>
  <c r="E135" i="21"/>
  <c r="D135" i="21"/>
  <c r="B135" i="21"/>
  <c r="E134" i="21"/>
  <c r="D134" i="21"/>
  <c r="B134" i="21"/>
  <c r="E133" i="21"/>
  <c r="D133" i="21"/>
  <c r="B133" i="21"/>
  <c r="E132" i="21"/>
  <c r="D132" i="21"/>
  <c r="B132" i="21"/>
  <c r="E131" i="21"/>
  <c r="D131" i="21"/>
  <c r="B131" i="21"/>
  <c r="E130" i="21"/>
  <c r="D130" i="21"/>
  <c r="B130" i="21"/>
  <c r="E129" i="21"/>
  <c r="D129" i="21"/>
  <c r="B129" i="21"/>
  <c r="E128" i="21"/>
  <c r="D128" i="21"/>
  <c r="B128" i="21"/>
  <c r="E127" i="21"/>
  <c r="D127" i="21"/>
  <c r="B127" i="21"/>
  <c r="E126" i="21"/>
  <c r="D126" i="21"/>
  <c r="B126" i="21"/>
  <c r="E125" i="21"/>
  <c r="D125" i="21"/>
  <c r="B125" i="21"/>
  <c r="E124" i="21"/>
  <c r="D124" i="21"/>
  <c r="B124" i="21"/>
  <c r="E123" i="21"/>
  <c r="D123" i="21"/>
  <c r="B123" i="21"/>
  <c r="E122" i="21"/>
  <c r="D122" i="21"/>
  <c r="B122" i="21"/>
  <c r="E121" i="21"/>
  <c r="D121" i="21"/>
  <c r="B121" i="21"/>
  <c r="E120" i="21"/>
  <c r="D120" i="21"/>
  <c r="B120" i="21"/>
  <c r="E115" i="21"/>
  <c r="D115" i="21"/>
  <c r="B115" i="21"/>
  <c r="E114" i="21"/>
  <c r="D114" i="21"/>
  <c r="B114" i="21"/>
  <c r="E113" i="21"/>
  <c r="D113" i="21"/>
  <c r="B113" i="21"/>
  <c r="E112" i="21"/>
  <c r="D112" i="21"/>
  <c r="B112" i="21"/>
  <c r="E111" i="21"/>
  <c r="D111" i="21"/>
  <c r="B111" i="21"/>
  <c r="E110" i="21"/>
  <c r="D110" i="21"/>
  <c r="B110" i="21"/>
  <c r="E109" i="21"/>
  <c r="D109" i="21"/>
  <c r="B109" i="21"/>
  <c r="E108" i="21"/>
  <c r="D108" i="21"/>
  <c r="B108" i="21"/>
  <c r="E107" i="21"/>
  <c r="D107" i="21"/>
  <c r="B107" i="21"/>
  <c r="E106" i="21"/>
  <c r="D106" i="21"/>
  <c r="B106" i="21"/>
  <c r="E105" i="21"/>
  <c r="D105" i="21"/>
  <c r="B105" i="21"/>
  <c r="E104" i="21"/>
  <c r="D104" i="21"/>
  <c r="B104" i="21"/>
  <c r="E103" i="21"/>
  <c r="D103" i="21"/>
  <c r="B103" i="21"/>
  <c r="E102" i="21"/>
  <c r="D102" i="21"/>
  <c r="B102" i="21"/>
  <c r="E101" i="21"/>
  <c r="D101" i="21"/>
  <c r="B101" i="21"/>
  <c r="E100" i="21"/>
  <c r="D100" i="21"/>
  <c r="B100" i="21"/>
  <c r="E99" i="21"/>
  <c r="D99" i="21"/>
  <c r="B99" i="21"/>
  <c r="E98" i="21"/>
  <c r="D98" i="21"/>
  <c r="B98" i="21"/>
  <c r="E97" i="21"/>
  <c r="D97" i="21"/>
  <c r="B97" i="21"/>
  <c r="E96" i="21"/>
  <c r="D96" i="21"/>
  <c r="B96" i="21"/>
  <c r="E95" i="21"/>
  <c r="D95" i="21"/>
  <c r="B95" i="21"/>
  <c r="E94" i="21"/>
  <c r="D94" i="21"/>
  <c r="B94" i="21"/>
  <c r="E93" i="21"/>
  <c r="D93" i="21"/>
  <c r="B93" i="21"/>
  <c r="E92" i="21"/>
  <c r="D92" i="21"/>
  <c r="B92" i="21"/>
  <c r="E91" i="21"/>
  <c r="D91" i="21"/>
  <c r="B91" i="21"/>
  <c r="E86" i="21"/>
  <c r="D86" i="21"/>
  <c r="B86" i="21"/>
  <c r="E85" i="21"/>
  <c r="D85" i="21"/>
  <c r="B85" i="21"/>
  <c r="E84" i="21"/>
  <c r="D84" i="21"/>
  <c r="B84" i="21"/>
  <c r="E83" i="21"/>
  <c r="D83" i="21"/>
  <c r="B83" i="21"/>
  <c r="E82" i="21"/>
  <c r="D82" i="21"/>
  <c r="B82" i="21"/>
  <c r="E81" i="21"/>
  <c r="D81" i="21"/>
  <c r="B81" i="21"/>
  <c r="E80" i="21"/>
  <c r="D80" i="21"/>
  <c r="B80" i="21"/>
  <c r="E79" i="21"/>
  <c r="D79" i="21"/>
  <c r="B79" i="21"/>
  <c r="E78" i="21"/>
  <c r="D78" i="21"/>
  <c r="B78" i="21"/>
  <c r="E77" i="21"/>
  <c r="D77" i="21"/>
  <c r="B77" i="21"/>
  <c r="E76" i="21"/>
  <c r="D76" i="21"/>
  <c r="B76" i="21"/>
  <c r="E75" i="21"/>
  <c r="D75" i="21"/>
  <c r="B75" i="21"/>
  <c r="E74" i="21"/>
  <c r="D74" i="21"/>
  <c r="B74" i="21"/>
  <c r="E73" i="21"/>
  <c r="D73" i="21"/>
  <c r="B73" i="21"/>
  <c r="E72" i="21"/>
  <c r="D72" i="21"/>
  <c r="B72" i="21"/>
  <c r="E71" i="21"/>
  <c r="D71" i="21"/>
  <c r="B71" i="21"/>
  <c r="E70" i="21"/>
  <c r="D70" i="21"/>
  <c r="B70" i="21"/>
  <c r="E69" i="21"/>
  <c r="D69" i="21"/>
  <c r="B69" i="21"/>
  <c r="E68" i="21"/>
  <c r="D68" i="21"/>
  <c r="B68" i="21"/>
  <c r="E67" i="21"/>
  <c r="D67" i="21"/>
  <c r="B67" i="21"/>
  <c r="E66" i="21"/>
  <c r="D66" i="21"/>
  <c r="B66" i="21"/>
  <c r="E65" i="21"/>
  <c r="D65" i="21"/>
  <c r="B65" i="21"/>
  <c r="E64" i="21"/>
  <c r="D64" i="21"/>
  <c r="B64" i="21"/>
  <c r="E63" i="21"/>
  <c r="D63" i="21"/>
  <c r="B63" i="21"/>
  <c r="E62" i="21"/>
  <c r="D62" i="21"/>
  <c r="B62" i="21"/>
  <c r="E57" i="21"/>
  <c r="D57" i="21"/>
  <c r="B57" i="21"/>
  <c r="E56" i="21"/>
  <c r="D56" i="21"/>
  <c r="B56" i="21"/>
  <c r="E55" i="21"/>
  <c r="D55" i="21"/>
  <c r="B55" i="21"/>
  <c r="E54" i="21"/>
  <c r="D54" i="21"/>
  <c r="B54" i="21"/>
  <c r="E53" i="21"/>
  <c r="D53" i="21"/>
  <c r="B53" i="21"/>
  <c r="E52" i="21"/>
  <c r="D52" i="21"/>
  <c r="B52" i="21"/>
  <c r="E51" i="21"/>
  <c r="D51" i="21"/>
  <c r="B51" i="21"/>
  <c r="E50" i="21"/>
  <c r="D50" i="21"/>
  <c r="B50" i="21"/>
  <c r="E49" i="21"/>
  <c r="D49" i="21"/>
  <c r="B49" i="21"/>
  <c r="E48" i="21"/>
  <c r="D48" i="21"/>
  <c r="B48" i="21"/>
  <c r="E47" i="21"/>
  <c r="D47" i="21"/>
  <c r="B47" i="21"/>
  <c r="E46" i="21"/>
  <c r="D46" i="21"/>
  <c r="B46" i="21"/>
  <c r="E45" i="21"/>
  <c r="D45" i="21"/>
  <c r="B45" i="21"/>
  <c r="E44" i="21"/>
  <c r="D44" i="21"/>
  <c r="B44" i="21"/>
  <c r="E43" i="21"/>
  <c r="D43" i="21"/>
  <c r="B43" i="21"/>
  <c r="E42" i="21"/>
  <c r="D42" i="21"/>
  <c r="B42" i="21"/>
  <c r="E41" i="21"/>
  <c r="D41" i="21"/>
  <c r="B41" i="21"/>
  <c r="E40" i="21"/>
  <c r="D40" i="21"/>
  <c r="B40" i="21"/>
  <c r="E39" i="21"/>
  <c r="D39" i="21"/>
  <c r="B39" i="21"/>
  <c r="E38" i="21"/>
  <c r="D38" i="21"/>
  <c r="B38" i="21"/>
  <c r="E37" i="21"/>
  <c r="D37" i="21"/>
  <c r="B37" i="21"/>
  <c r="E36" i="21"/>
  <c r="D36" i="21"/>
  <c r="B36" i="21"/>
  <c r="E35" i="21"/>
  <c r="D35" i="21"/>
  <c r="B35" i="21"/>
  <c r="E34" i="21"/>
  <c r="D34" i="21"/>
  <c r="B34" i="21"/>
  <c r="E33" i="21"/>
  <c r="D33" i="21"/>
  <c r="B33" i="21"/>
  <c r="E28" i="21"/>
  <c r="D28" i="21"/>
  <c r="B28" i="21"/>
  <c r="E27" i="21"/>
  <c r="D27" i="21"/>
  <c r="B27" i="21"/>
  <c r="E26" i="21"/>
  <c r="D26" i="21"/>
  <c r="B26" i="21"/>
  <c r="E25" i="21"/>
  <c r="D25" i="21"/>
  <c r="B25" i="21"/>
  <c r="E24" i="21"/>
  <c r="D24" i="21"/>
  <c r="B24" i="21"/>
  <c r="E23" i="21"/>
  <c r="D23" i="21"/>
  <c r="B23" i="21"/>
  <c r="E22" i="21"/>
  <c r="D22" i="21"/>
  <c r="B22" i="21"/>
  <c r="E21" i="21"/>
  <c r="D21" i="21"/>
  <c r="B21" i="21"/>
  <c r="E20" i="21"/>
  <c r="D20" i="21"/>
  <c r="B20" i="21"/>
  <c r="E19" i="21"/>
  <c r="D19" i="21"/>
  <c r="B19" i="21"/>
  <c r="E18" i="21"/>
  <c r="D18" i="21"/>
  <c r="B18" i="21"/>
  <c r="E17" i="21"/>
  <c r="D17" i="21"/>
  <c r="B17" i="21"/>
  <c r="E16" i="21"/>
  <c r="D16" i="21"/>
  <c r="B16" i="21"/>
  <c r="E15" i="21"/>
  <c r="D15" i="21"/>
  <c r="B15" i="21"/>
  <c r="E14" i="21"/>
  <c r="D14" i="21"/>
  <c r="B14" i="21"/>
  <c r="E13" i="21"/>
  <c r="D13" i="21"/>
  <c r="B13" i="21"/>
  <c r="E12" i="21"/>
  <c r="D12" i="21"/>
  <c r="B12" i="21"/>
  <c r="E11" i="21"/>
  <c r="D11" i="21"/>
  <c r="B11" i="21"/>
  <c r="E10" i="21"/>
  <c r="D10" i="21"/>
  <c r="B10" i="21"/>
  <c r="E9" i="21"/>
  <c r="D9" i="21"/>
  <c r="B9" i="21"/>
  <c r="E8" i="21"/>
  <c r="D8" i="21"/>
  <c r="B8" i="21"/>
  <c r="E7" i="21"/>
  <c r="D7" i="21"/>
  <c r="B7" i="21"/>
  <c r="E6" i="21"/>
  <c r="D6" i="21"/>
  <c r="B6" i="21"/>
  <c r="E5" i="21"/>
  <c r="D5" i="21"/>
  <c r="B5" i="21"/>
  <c r="E4" i="21"/>
  <c r="D4" i="21"/>
  <c r="B4" i="21"/>
  <c r="B225" i="9"/>
  <c r="H58" i="28" l="1"/>
  <c r="H59" i="28"/>
  <c r="H60" i="28"/>
  <c r="H61" i="28"/>
  <c r="H13" i="28"/>
  <c r="J21" i="13"/>
  <c r="H27" i="28"/>
  <c r="H53" i="28"/>
  <c r="J38" i="13"/>
  <c r="J46" i="13"/>
  <c r="J47" i="13"/>
  <c r="J48" i="13"/>
  <c r="H10" i="28"/>
  <c r="H12" i="28"/>
  <c r="H26" i="28"/>
  <c r="H28" i="28"/>
  <c r="H46" i="28"/>
  <c r="H47" i="28"/>
  <c r="H48" i="28"/>
  <c r="H62" i="28"/>
  <c r="H63" i="28"/>
  <c r="H64" i="28"/>
  <c r="J30" i="13"/>
  <c r="H14" i="28"/>
  <c r="H16" i="28"/>
  <c r="H19" i="28"/>
  <c r="H50" i="28"/>
  <c r="H51" i="28"/>
  <c r="H52" i="28"/>
  <c r="J14" i="13"/>
  <c r="J15" i="13"/>
  <c r="J16" i="13"/>
  <c r="J34" i="13"/>
  <c r="J39" i="13"/>
  <c r="J40" i="13"/>
  <c r="H23" i="28"/>
  <c r="J18" i="13"/>
  <c r="J19" i="13"/>
  <c r="J20" i="13"/>
  <c r="J42" i="13"/>
  <c r="J43" i="13"/>
  <c r="J44" i="13"/>
  <c r="B155" i="12"/>
  <c r="B154" i="12"/>
  <c r="B153" i="12"/>
  <c r="B164" i="22"/>
  <c r="E163" i="22"/>
  <c r="D162" i="22"/>
  <c r="B160" i="22"/>
  <c r="E159" i="22"/>
  <c r="D158" i="22"/>
  <c r="D154" i="22"/>
  <c r="B152" i="22"/>
  <c r="E151" i="22"/>
  <c r="D150" i="22"/>
  <c r="B144" i="22"/>
  <c r="E143" i="22"/>
  <c r="D142" i="22"/>
  <c r="B140" i="22"/>
  <c r="E139" i="22"/>
  <c r="D138" i="22"/>
  <c r="B136" i="22"/>
  <c r="E135" i="22"/>
  <c r="D134" i="22"/>
  <c r="B132" i="22"/>
  <c r="E131" i="22"/>
  <c r="D130" i="22"/>
  <c r="B128" i="22"/>
  <c r="E127" i="22"/>
  <c r="D126" i="22"/>
  <c r="B124" i="22"/>
  <c r="E123" i="22"/>
  <c r="D122" i="22"/>
  <c r="B120" i="22"/>
  <c r="E115" i="22"/>
  <c r="D114" i="22"/>
  <c r="B112" i="22"/>
  <c r="E111" i="22"/>
  <c r="D110" i="22"/>
  <c r="B108" i="22"/>
  <c r="E107" i="22"/>
  <c r="D106" i="22"/>
  <c r="B104" i="22"/>
  <c r="E103" i="22"/>
  <c r="D102" i="22"/>
  <c r="B100" i="22"/>
  <c r="E99" i="22"/>
  <c r="D98" i="22"/>
  <c r="B96" i="22"/>
  <c r="E95" i="22"/>
  <c r="D94" i="22"/>
  <c r="B92" i="22"/>
  <c r="E91" i="22"/>
  <c r="D86" i="22"/>
  <c r="B84" i="22"/>
  <c r="E83" i="22"/>
  <c r="D82" i="22"/>
  <c r="B80" i="22"/>
  <c r="E79" i="22"/>
  <c r="D78" i="22"/>
  <c r="B76" i="22"/>
  <c r="E75" i="22"/>
  <c r="D74" i="22"/>
  <c r="B72" i="22"/>
  <c r="E71" i="22"/>
  <c r="D70" i="22"/>
  <c r="B68" i="22"/>
  <c r="E67" i="22"/>
  <c r="D66" i="22"/>
  <c r="B64" i="22"/>
  <c r="E63" i="22"/>
  <c r="D62" i="22"/>
  <c r="B56" i="22"/>
  <c r="E55" i="22"/>
  <c r="D54" i="22"/>
  <c r="B52" i="22"/>
  <c r="E51" i="22"/>
  <c r="D50" i="22"/>
  <c r="B48" i="22"/>
  <c r="E47" i="22"/>
  <c r="D46" i="22"/>
  <c r="B44" i="22"/>
  <c r="E43" i="22"/>
  <c r="D42" i="22"/>
  <c r="B40" i="22"/>
  <c r="E39" i="22"/>
  <c r="D38" i="22"/>
  <c r="B36" i="22"/>
  <c r="E35" i="22"/>
  <c r="D34" i="22"/>
  <c r="B4" i="22"/>
  <c r="C5" i="15"/>
  <c r="D9" i="26"/>
  <c r="G64" i="26"/>
  <c r="H64" i="26" s="1"/>
  <c r="E64" i="26"/>
  <c r="D64" i="26"/>
  <c r="G63" i="26"/>
  <c r="H63" i="26" s="1"/>
  <c r="E63" i="26"/>
  <c r="D63" i="26"/>
  <c r="G62" i="26"/>
  <c r="H62" i="26" s="1"/>
  <c r="E62" i="26"/>
  <c r="D62" i="26"/>
  <c r="G61" i="26"/>
  <c r="H61" i="26" s="1"/>
  <c r="E61" i="26"/>
  <c r="D61" i="26"/>
  <c r="G60" i="26"/>
  <c r="H60" i="26" s="1"/>
  <c r="E60" i="26"/>
  <c r="D60" i="26"/>
  <c r="G59" i="26"/>
  <c r="H59" i="26" s="1"/>
  <c r="E59" i="26"/>
  <c r="D59" i="26"/>
  <c r="G58" i="26"/>
  <c r="H58" i="26" s="1"/>
  <c r="E58" i="26"/>
  <c r="D58" i="26"/>
  <c r="G57" i="26"/>
  <c r="H57" i="26" s="1"/>
  <c r="E57" i="26"/>
  <c r="D57" i="26"/>
  <c r="G56" i="26"/>
  <c r="H56" i="26" s="1"/>
  <c r="E56" i="26"/>
  <c r="D56" i="26"/>
  <c r="G55" i="26"/>
  <c r="H55" i="26" s="1"/>
  <c r="E55" i="26"/>
  <c r="D55" i="26"/>
  <c r="G54" i="26"/>
  <c r="H54" i="26" s="1"/>
  <c r="E54" i="26"/>
  <c r="D54" i="26"/>
  <c r="G53" i="26"/>
  <c r="H53" i="26" s="1"/>
  <c r="E53" i="26"/>
  <c r="D53" i="26"/>
  <c r="G52" i="26"/>
  <c r="H52" i="26" s="1"/>
  <c r="E52" i="26"/>
  <c r="D52" i="26"/>
  <c r="G51" i="26"/>
  <c r="H51" i="26" s="1"/>
  <c r="E51" i="26"/>
  <c r="D51" i="26"/>
  <c r="G50" i="26"/>
  <c r="H50" i="26" s="1"/>
  <c r="E50" i="26"/>
  <c r="D50" i="26"/>
  <c r="G49" i="26"/>
  <c r="H49" i="26" s="1"/>
  <c r="E49" i="26"/>
  <c r="D49" i="26"/>
  <c r="G48" i="26"/>
  <c r="H48" i="26" s="1"/>
  <c r="E48" i="26"/>
  <c r="D48" i="26"/>
  <c r="G47" i="26"/>
  <c r="H47" i="26" s="1"/>
  <c r="E47" i="26"/>
  <c r="D47" i="26"/>
  <c r="G46" i="26"/>
  <c r="H46" i="26" s="1"/>
  <c r="E46" i="26"/>
  <c r="D46" i="26"/>
  <c r="G28" i="26"/>
  <c r="H28" i="26" s="1"/>
  <c r="E28" i="26"/>
  <c r="D28" i="26"/>
  <c r="G27" i="26"/>
  <c r="H27" i="26" s="1"/>
  <c r="E27" i="26"/>
  <c r="D27" i="26"/>
  <c r="G26" i="26"/>
  <c r="H26" i="26" s="1"/>
  <c r="E26" i="26"/>
  <c r="D26" i="26"/>
  <c r="G25" i="26"/>
  <c r="H25" i="26" s="1"/>
  <c r="E25" i="26"/>
  <c r="D25" i="26"/>
  <c r="G24" i="26"/>
  <c r="H24" i="26" s="1"/>
  <c r="E24" i="26"/>
  <c r="D24" i="26"/>
  <c r="G23" i="26"/>
  <c r="H23" i="26" s="1"/>
  <c r="E23" i="26"/>
  <c r="D23" i="26"/>
  <c r="G22" i="26"/>
  <c r="H22" i="26" s="1"/>
  <c r="E22" i="26"/>
  <c r="D22" i="26"/>
  <c r="G21" i="26"/>
  <c r="H21" i="26" s="1"/>
  <c r="E21" i="26"/>
  <c r="D21" i="26"/>
  <c r="G20" i="26"/>
  <c r="H20" i="26" s="1"/>
  <c r="E20" i="26"/>
  <c r="D20" i="26"/>
  <c r="G19" i="26"/>
  <c r="H19" i="26" s="1"/>
  <c r="E19" i="26"/>
  <c r="D19" i="26"/>
  <c r="G18" i="26"/>
  <c r="H18" i="26" s="1"/>
  <c r="E18" i="26"/>
  <c r="D18" i="26"/>
  <c r="G17" i="26"/>
  <c r="H17" i="26" s="1"/>
  <c r="E17" i="26"/>
  <c r="D17" i="26"/>
  <c r="G16" i="26"/>
  <c r="H16" i="26" s="1"/>
  <c r="E16" i="26"/>
  <c r="D16" i="26"/>
  <c r="G15" i="26"/>
  <c r="H15" i="26" s="1"/>
  <c r="E15" i="26"/>
  <c r="D15" i="26"/>
  <c r="G14" i="26"/>
  <c r="H14" i="26" s="1"/>
  <c r="E14" i="26"/>
  <c r="D14" i="26"/>
  <c r="G13" i="26"/>
  <c r="H13" i="26" s="1"/>
  <c r="E13" i="26"/>
  <c r="D13" i="26"/>
  <c r="G12" i="26"/>
  <c r="H12" i="26" s="1"/>
  <c r="E12" i="26"/>
  <c r="D12" i="26"/>
  <c r="G11" i="26"/>
  <c r="H11" i="26" s="1"/>
  <c r="E11" i="26"/>
  <c r="D11" i="26"/>
  <c r="G10" i="26"/>
  <c r="H10" i="26" s="1"/>
  <c r="E10" i="26"/>
  <c r="D10" i="26"/>
  <c r="G9" i="26"/>
  <c r="E9" i="26"/>
  <c r="C50" i="15"/>
  <c r="B50" i="15"/>
  <c r="C49" i="15"/>
  <c r="B49" i="15"/>
  <c r="I48" i="15"/>
  <c r="J48" i="15" s="1"/>
  <c r="G48" i="15"/>
  <c r="F48" i="15"/>
  <c r="E48" i="15"/>
  <c r="D48" i="15"/>
  <c r="C48" i="15"/>
  <c r="B48" i="15"/>
  <c r="I47" i="15"/>
  <c r="J47" i="15" s="1"/>
  <c r="G47" i="15"/>
  <c r="F47" i="15"/>
  <c r="E47" i="15"/>
  <c r="D47" i="15"/>
  <c r="C47" i="15"/>
  <c r="B47" i="15"/>
  <c r="I46" i="15"/>
  <c r="J46" i="15" s="1"/>
  <c r="G46" i="15"/>
  <c r="F46" i="15"/>
  <c r="E46" i="15"/>
  <c r="D46" i="15"/>
  <c r="C46" i="15"/>
  <c r="B46" i="15"/>
  <c r="I45" i="15"/>
  <c r="J45" i="15" s="1"/>
  <c r="G45" i="15"/>
  <c r="F45" i="15"/>
  <c r="E45" i="15"/>
  <c r="D45" i="15"/>
  <c r="C45" i="15"/>
  <c r="B45" i="15"/>
  <c r="I44" i="15"/>
  <c r="J44" i="15" s="1"/>
  <c r="G44" i="15"/>
  <c r="F44" i="15"/>
  <c r="E44" i="15"/>
  <c r="D44" i="15"/>
  <c r="C44" i="15"/>
  <c r="B44" i="15"/>
  <c r="I43" i="15"/>
  <c r="J43" i="15" s="1"/>
  <c r="G43" i="15"/>
  <c r="F43" i="15"/>
  <c r="E43" i="15"/>
  <c r="D43" i="15"/>
  <c r="C43" i="15"/>
  <c r="B43" i="15"/>
  <c r="I42" i="15"/>
  <c r="J42" i="15" s="1"/>
  <c r="G42" i="15"/>
  <c r="F42" i="15"/>
  <c r="E42" i="15"/>
  <c r="D42" i="15"/>
  <c r="C42" i="15"/>
  <c r="B42" i="15"/>
  <c r="I41" i="15"/>
  <c r="J41" i="15" s="1"/>
  <c r="G41" i="15"/>
  <c r="F41" i="15"/>
  <c r="E41" i="15"/>
  <c r="D41" i="15"/>
  <c r="C41" i="15"/>
  <c r="B41" i="15"/>
  <c r="I40" i="15"/>
  <c r="J40" i="15" s="1"/>
  <c r="G40" i="15"/>
  <c r="F40" i="15"/>
  <c r="E40" i="15"/>
  <c r="D40" i="15"/>
  <c r="C40" i="15"/>
  <c r="B40" i="15"/>
  <c r="I39" i="15"/>
  <c r="J39" i="15" s="1"/>
  <c r="G39" i="15"/>
  <c r="F39" i="15"/>
  <c r="E39" i="15"/>
  <c r="D39" i="15"/>
  <c r="C39" i="15"/>
  <c r="B39" i="15"/>
  <c r="I38" i="15"/>
  <c r="J38" i="15" s="1"/>
  <c r="G38" i="15"/>
  <c r="F38" i="15"/>
  <c r="E38" i="15"/>
  <c r="D38" i="15"/>
  <c r="C38" i="15"/>
  <c r="B38" i="15"/>
  <c r="I37" i="15"/>
  <c r="J37" i="15" s="1"/>
  <c r="G37" i="15"/>
  <c r="F37" i="15"/>
  <c r="E37" i="15"/>
  <c r="D37" i="15"/>
  <c r="C37" i="15"/>
  <c r="B37" i="15"/>
  <c r="I36" i="15"/>
  <c r="J36" i="15" s="1"/>
  <c r="G36" i="15"/>
  <c r="F36" i="15"/>
  <c r="E36" i="15"/>
  <c r="D36" i="15"/>
  <c r="C36" i="15"/>
  <c r="B36" i="15"/>
  <c r="I35" i="15"/>
  <c r="J35" i="15" s="1"/>
  <c r="G35" i="15"/>
  <c r="F35" i="15"/>
  <c r="E35" i="15"/>
  <c r="D35" i="15"/>
  <c r="C35" i="15"/>
  <c r="B35" i="15"/>
  <c r="I34" i="15"/>
  <c r="J34" i="15" s="1"/>
  <c r="G34" i="15"/>
  <c r="F34" i="15"/>
  <c r="E34" i="15"/>
  <c r="D34" i="15"/>
  <c r="C34" i="15"/>
  <c r="B34" i="15"/>
  <c r="I33" i="15"/>
  <c r="J33" i="15" s="1"/>
  <c r="G33" i="15"/>
  <c r="F33" i="15"/>
  <c r="E33" i="15"/>
  <c r="D33" i="15"/>
  <c r="C33" i="15"/>
  <c r="B33" i="15"/>
  <c r="I32" i="15"/>
  <c r="J32" i="15" s="1"/>
  <c r="G32" i="15"/>
  <c r="F32" i="15"/>
  <c r="E32" i="15"/>
  <c r="D32" i="15"/>
  <c r="C32" i="15"/>
  <c r="B32" i="15"/>
  <c r="I31" i="15"/>
  <c r="J31" i="15" s="1"/>
  <c r="G31" i="15"/>
  <c r="F31" i="15"/>
  <c r="E31" i="15"/>
  <c r="D31" i="15"/>
  <c r="C31" i="15"/>
  <c r="B31" i="15"/>
  <c r="I30" i="15"/>
  <c r="J30" i="15" s="1"/>
  <c r="G30" i="15"/>
  <c r="F30" i="15"/>
  <c r="E30" i="15"/>
  <c r="D30" i="15"/>
  <c r="C30" i="15"/>
  <c r="B30" i="15"/>
  <c r="I25" i="15"/>
  <c r="G25" i="15"/>
  <c r="E25" i="15"/>
  <c r="D25" i="15"/>
  <c r="C25" i="15"/>
  <c r="B25" i="15"/>
  <c r="I24" i="15"/>
  <c r="J24" i="15" s="1"/>
  <c r="G24" i="15"/>
  <c r="F24" i="15"/>
  <c r="E24" i="15"/>
  <c r="D24" i="15"/>
  <c r="C24" i="15"/>
  <c r="B24" i="15"/>
  <c r="I23" i="15"/>
  <c r="J23" i="15" s="1"/>
  <c r="G23" i="15"/>
  <c r="F23" i="15"/>
  <c r="E23" i="15"/>
  <c r="D23" i="15"/>
  <c r="C23" i="15"/>
  <c r="B23" i="15"/>
  <c r="I22" i="15"/>
  <c r="J22" i="15" s="1"/>
  <c r="G22" i="15"/>
  <c r="F22" i="15"/>
  <c r="E22" i="15"/>
  <c r="D22" i="15"/>
  <c r="C22" i="15"/>
  <c r="B22" i="15"/>
  <c r="I21" i="15"/>
  <c r="J21" i="15" s="1"/>
  <c r="G21" i="15"/>
  <c r="F21" i="15"/>
  <c r="E21" i="15"/>
  <c r="D21" i="15"/>
  <c r="C21" i="15"/>
  <c r="B21" i="15"/>
  <c r="I20" i="15"/>
  <c r="J20" i="15" s="1"/>
  <c r="G20" i="15"/>
  <c r="F20" i="15"/>
  <c r="E20" i="15"/>
  <c r="D20" i="15"/>
  <c r="C20" i="15"/>
  <c r="B20" i="15"/>
  <c r="I19" i="15"/>
  <c r="J19" i="15" s="1"/>
  <c r="G19" i="15"/>
  <c r="F19" i="15"/>
  <c r="E19" i="15"/>
  <c r="D19" i="15"/>
  <c r="C19" i="15"/>
  <c r="B19" i="15"/>
  <c r="I18" i="15"/>
  <c r="J18" i="15" s="1"/>
  <c r="G18" i="15"/>
  <c r="F18" i="15"/>
  <c r="E18" i="15"/>
  <c r="D18" i="15"/>
  <c r="C18" i="15"/>
  <c r="B18" i="15"/>
  <c r="I17" i="15"/>
  <c r="J17" i="15" s="1"/>
  <c r="G17" i="15"/>
  <c r="F17" i="15"/>
  <c r="E17" i="15"/>
  <c r="D17" i="15"/>
  <c r="C17" i="15"/>
  <c r="B17" i="15"/>
  <c r="I16" i="15"/>
  <c r="J16" i="15" s="1"/>
  <c r="G16" i="15"/>
  <c r="F16" i="15"/>
  <c r="E16" i="15"/>
  <c r="D16" i="15"/>
  <c r="C16" i="15"/>
  <c r="B16" i="15"/>
  <c r="I15" i="15"/>
  <c r="J15" i="15" s="1"/>
  <c r="G15" i="15"/>
  <c r="F15" i="15"/>
  <c r="E15" i="15"/>
  <c r="D15" i="15"/>
  <c r="C15" i="15"/>
  <c r="B15" i="15"/>
  <c r="I14" i="15"/>
  <c r="J14" i="15" s="1"/>
  <c r="G14" i="15"/>
  <c r="F14" i="15"/>
  <c r="E14" i="15"/>
  <c r="D14" i="15"/>
  <c r="C14" i="15"/>
  <c r="B14" i="15"/>
  <c r="I13" i="15"/>
  <c r="J13" i="15" s="1"/>
  <c r="G13" i="15"/>
  <c r="F13" i="15"/>
  <c r="E13" i="15"/>
  <c r="D13" i="15"/>
  <c r="C13" i="15"/>
  <c r="B13" i="15"/>
  <c r="I12" i="15"/>
  <c r="J12" i="15" s="1"/>
  <c r="G12" i="15"/>
  <c r="F12" i="15"/>
  <c r="E12" i="15"/>
  <c r="D12" i="15"/>
  <c r="C12" i="15"/>
  <c r="B12" i="15"/>
  <c r="I11" i="15"/>
  <c r="J11" i="15" s="1"/>
  <c r="G11" i="15"/>
  <c r="F11" i="15"/>
  <c r="E11" i="15"/>
  <c r="D11" i="15"/>
  <c r="C11" i="15"/>
  <c r="B11" i="15"/>
  <c r="I10" i="15"/>
  <c r="J10" i="15" s="1"/>
  <c r="G10" i="15"/>
  <c r="F10" i="15"/>
  <c r="E10" i="15"/>
  <c r="D10" i="15"/>
  <c r="C10" i="15"/>
  <c r="B10" i="15"/>
  <c r="I9" i="15"/>
  <c r="J9" i="15" s="1"/>
  <c r="G9" i="15"/>
  <c r="F9" i="15"/>
  <c r="E9" i="15"/>
  <c r="D9" i="15"/>
  <c r="C9" i="15"/>
  <c r="B9" i="15"/>
  <c r="I8" i="15"/>
  <c r="J8" i="15" s="1"/>
  <c r="G8" i="15"/>
  <c r="F8" i="15"/>
  <c r="E8" i="15"/>
  <c r="D8" i="15"/>
  <c r="C8" i="15"/>
  <c r="B8" i="15"/>
  <c r="I7" i="15"/>
  <c r="J7" i="15" s="1"/>
  <c r="G7" i="15"/>
  <c r="F7" i="15"/>
  <c r="E7" i="15"/>
  <c r="D7" i="15"/>
  <c r="C7" i="15"/>
  <c r="B7" i="15"/>
  <c r="I6" i="15"/>
  <c r="J6" i="15" s="1"/>
  <c r="G6" i="15"/>
  <c r="F6" i="15"/>
  <c r="E6" i="15"/>
  <c r="D6" i="15"/>
  <c r="C6" i="15"/>
  <c r="B6" i="15"/>
  <c r="I5" i="15"/>
  <c r="G5" i="15"/>
  <c r="F5" i="15"/>
  <c r="E5" i="15"/>
  <c r="D5" i="15"/>
  <c r="B5" i="15"/>
  <c r="E202" i="22"/>
  <c r="D202" i="22"/>
  <c r="B202" i="22"/>
  <c r="E201" i="22"/>
  <c r="D201" i="22"/>
  <c r="B201" i="22"/>
  <c r="E200" i="22"/>
  <c r="D200" i="22"/>
  <c r="B200" i="22"/>
  <c r="E199" i="22"/>
  <c r="D199" i="22"/>
  <c r="B199" i="22"/>
  <c r="E198" i="22"/>
  <c r="D198" i="22"/>
  <c r="B198" i="22"/>
  <c r="E197" i="22"/>
  <c r="D197" i="22"/>
  <c r="B197" i="22"/>
  <c r="E196" i="22"/>
  <c r="D196" i="22"/>
  <c r="B196" i="22"/>
  <c r="E195" i="22"/>
  <c r="D195" i="22"/>
  <c r="B195" i="22"/>
  <c r="E194" i="22"/>
  <c r="D194" i="22"/>
  <c r="B194" i="22"/>
  <c r="E193" i="22"/>
  <c r="D193" i="22"/>
  <c r="B193" i="22"/>
  <c r="E192" i="22"/>
  <c r="B192" i="22"/>
  <c r="E191" i="22"/>
  <c r="B191" i="22"/>
  <c r="E190" i="22"/>
  <c r="B190" i="22"/>
  <c r="E189" i="22"/>
  <c r="B189" i="22"/>
  <c r="E188" i="22"/>
  <c r="B188" i="22"/>
  <c r="E187" i="22"/>
  <c r="B187" i="22"/>
  <c r="E186" i="22"/>
  <c r="B186" i="22"/>
  <c r="E185" i="22"/>
  <c r="B185" i="22"/>
  <c r="E184" i="22"/>
  <c r="B184" i="22"/>
  <c r="E183" i="22"/>
  <c r="D183" i="22"/>
  <c r="B183" i="22"/>
  <c r="E182" i="22"/>
  <c r="B182" i="22"/>
  <c r="E181" i="22"/>
  <c r="B181" i="22"/>
  <c r="E180" i="22"/>
  <c r="B180" i="22"/>
  <c r="E179" i="22"/>
  <c r="B179" i="22"/>
  <c r="E178" i="22"/>
  <c r="B178" i="22"/>
  <c r="E173" i="22"/>
  <c r="B173" i="22"/>
  <c r="E172" i="22"/>
  <c r="B172" i="22"/>
  <c r="E171" i="22"/>
  <c r="B171" i="22"/>
  <c r="E170" i="22"/>
  <c r="B170" i="22"/>
  <c r="E169" i="22"/>
  <c r="B169" i="22"/>
  <c r="E168" i="22"/>
  <c r="B168" i="22"/>
  <c r="E167" i="22"/>
  <c r="B167" i="22"/>
  <c r="E166" i="22"/>
  <c r="B166" i="22"/>
  <c r="E165" i="22"/>
  <c r="D165" i="22"/>
  <c r="B165" i="22"/>
  <c r="E164" i="22"/>
  <c r="D164" i="22"/>
  <c r="D163" i="22"/>
  <c r="B163" i="22"/>
  <c r="E162" i="22"/>
  <c r="B162" i="22"/>
  <c r="E161" i="22"/>
  <c r="D161" i="22"/>
  <c r="B161" i="22"/>
  <c r="E160" i="22"/>
  <c r="D160" i="22"/>
  <c r="D159" i="22"/>
  <c r="B159" i="22"/>
  <c r="E158" i="22"/>
  <c r="B158" i="22"/>
  <c r="E157" i="22"/>
  <c r="D157" i="22"/>
  <c r="B157" i="22"/>
  <c r="E156" i="22"/>
  <c r="D156" i="22"/>
  <c r="D155" i="22"/>
  <c r="B155" i="22"/>
  <c r="E154" i="22"/>
  <c r="B154" i="22"/>
  <c r="E153" i="22"/>
  <c r="D153" i="22"/>
  <c r="B153" i="22"/>
  <c r="E152" i="22"/>
  <c r="D152" i="22"/>
  <c r="D151" i="22"/>
  <c r="B151" i="22"/>
  <c r="E150" i="22"/>
  <c r="B150" i="22"/>
  <c r="E149" i="22"/>
  <c r="D149" i="22"/>
  <c r="B149" i="22"/>
  <c r="E144" i="22"/>
  <c r="D144" i="22"/>
  <c r="D143" i="22"/>
  <c r="B143" i="22"/>
  <c r="E142" i="22"/>
  <c r="B142" i="22"/>
  <c r="E141" i="22"/>
  <c r="D141" i="22"/>
  <c r="B141" i="22"/>
  <c r="E140" i="22"/>
  <c r="D140" i="22"/>
  <c r="D139" i="22"/>
  <c r="B139" i="22"/>
  <c r="E138" i="22"/>
  <c r="B138" i="22"/>
  <c r="E137" i="22"/>
  <c r="D137" i="22"/>
  <c r="B137" i="22"/>
  <c r="E136" i="22"/>
  <c r="D136" i="22"/>
  <c r="D135" i="22"/>
  <c r="B135" i="22"/>
  <c r="E134" i="22"/>
  <c r="B134" i="22"/>
  <c r="E133" i="22"/>
  <c r="D133" i="22"/>
  <c r="B133" i="22"/>
  <c r="E132" i="22"/>
  <c r="D132" i="22"/>
  <c r="D131" i="22"/>
  <c r="B131" i="22"/>
  <c r="E130" i="22"/>
  <c r="B130" i="22"/>
  <c r="E129" i="22"/>
  <c r="D129" i="22"/>
  <c r="B129" i="22"/>
  <c r="E128" i="22"/>
  <c r="D128" i="22"/>
  <c r="D127" i="22"/>
  <c r="B127" i="22"/>
  <c r="E126" i="22"/>
  <c r="B126" i="22"/>
  <c r="E125" i="22"/>
  <c r="D125" i="22"/>
  <c r="B125" i="22"/>
  <c r="E124" i="22"/>
  <c r="D124" i="22"/>
  <c r="D123" i="22"/>
  <c r="B123" i="22"/>
  <c r="E122" i="22"/>
  <c r="B122" i="22"/>
  <c r="E121" i="22"/>
  <c r="D121" i="22"/>
  <c r="B121" i="22"/>
  <c r="E120" i="22"/>
  <c r="D120" i="22"/>
  <c r="D115" i="22"/>
  <c r="B115" i="22"/>
  <c r="E114" i="22"/>
  <c r="B114" i="22"/>
  <c r="E113" i="22"/>
  <c r="D113" i="22"/>
  <c r="B113" i="22"/>
  <c r="E112" i="22"/>
  <c r="D112" i="22"/>
  <c r="D111" i="22"/>
  <c r="B111" i="22"/>
  <c r="E110" i="22"/>
  <c r="B110" i="22"/>
  <c r="E109" i="22"/>
  <c r="D109" i="22"/>
  <c r="B109" i="22"/>
  <c r="E108" i="22"/>
  <c r="D108" i="22"/>
  <c r="D107" i="22"/>
  <c r="B107" i="22"/>
  <c r="E106" i="22"/>
  <c r="B106" i="22"/>
  <c r="E105" i="22"/>
  <c r="D105" i="22"/>
  <c r="B105" i="22"/>
  <c r="E104" i="22"/>
  <c r="D104" i="22"/>
  <c r="D103" i="22"/>
  <c r="B103" i="22"/>
  <c r="E102" i="22"/>
  <c r="B102" i="22"/>
  <c r="E101" i="22"/>
  <c r="D101" i="22"/>
  <c r="B101" i="22"/>
  <c r="E100" i="22"/>
  <c r="D100" i="22"/>
  <c r="D99" i="22"/>
  <c r="B99" i="22"/>
  <c r="E98" i="22"/>
  <c r="B98" i="22"/>
  <c r="E97" i="22"/>
  <c r="D97" i="22"/>
  <c r="B97" i="22"/>
  <c r="E96" i="22"/>
  <c r="D96" i="22"/>
  <c r="D95" i="22"/>
  <c r="B95" i="22"/>
  <c r="E94" i="22"/>
  <c r="B94" i="22"/>
  <c r="E93" i="22"/>
  <c r="D93" i="22"/>
  <c r="B93" i="22"/>
  <c r="E92" i="22"/>
  <c r="D92" i="22"/>
  <c r="D91" i="22"/>
  <c r="B91" i="22"/>
  <c r="E86" i="22"/>
  <c r="B86" i="22"/>
  <c r="E85" i="22"/>
  <c r="D85" i="22"/>
  <c r="B85" i="22"/>
  <c r="E84" i="22"/>
  <c r="D84" i="22"/>
  <c r="D83" i="22"/>
  <c r="B83" i="22"/>
  <c r="E82" i="22"/>
  <c r="B82" i="22"/>
  <c r="E81" i="22"/>
  <c r="D81" i="22"/>
  <c r="B81" i="22"/>
  <c r="E80" i="22"/>
  <c r="D80" i="22"/>
  <c r="D79" i="22"/>
  <c r="B79" i="22"/>
  <c r="E78" i="22"/>
  <c r="B78" i="22"/>
  <c r="E77" i="22"/>
  <c r="D77" i="22"/>
  <c r="B77" i="22"/>
  <c r="E76" i="22"/>
  <c r="D76" i="22"/>
  <c r="D75" i="22"/>
  <c r="B75" i="22"/>
  <c r="E74" i="22"/>
  <c r="B74" i="22"/>
  <c r="E73" i="22"/>
  <c r="D73" i="22"/>
  <c r="B73" i="22"/>
  <c r="E72" i="22"/>
  <c r="D72" i="22"/>
  <c r="D71" i="22"/>
  <c r="B71" i="22"/>
  <c r="E70" i="22"/>
  <c r="B70" i="22"/>
  <c r="E69" i="22"/>
  <c r="D69" i="22"/>
  <c r="B69" i="22"/>
  <c r="E68" i="22"/>
  <c r="D68" i="22"/>
  <c r="D67" i="22"/>
  <c r="B67" i="22"/>
  <c r="E66" i="22"/>
  <c r="B66" i="22"/>
  <c r="E65" i="22"/>
  <c r="D65" i="22"/>
  <c r="B65" i="22"/>
  <c r="E64" i="22"/>
  <c r="D64" i="22"/>
  <c r="D63" i="22"/>
  <c r="B63" i="22"/>
  <c r="E62" i="22"/>
  <c r="B62" i="22"/>
  <c r="E57" i="22"/>
  <c r="D57" i="22"/>
  <c r="B57" i="22"/>
  <c r="E56" i="22"/>
  <c r="D56" i="22"/>
  <c r="D55" i="22"/>
  <c r="B55" i="22"/>
  <c r="E54" i="22"/>
  <c r="B54" i="22"/>
  <c r="E53" i="22"/>
  <c r="D53" i="22"/>
  <c r="B53" i="22"/>
  <c r="E52" i="22"/>
  <c r="D52" i="22"/>
  <c r="D51" i="22"/>
  <c r="B51" i="22"/>
  <c r="E50" i="22"/>
  <c r="B50" i="22"/>
  <c r="E49" i="22"/>
  <c r="D49" i="22"/>
  <c r="B49" i="22"/>
  <c r="E48" i="22"/>
  <c r="D48" i="22"/>
  <c r="D47" i="22"/>
  <c r="B47" i="22"/>
  <c r="E46" i="22"/>
  <c r="B46" i="22"/>
  <c r="E45" i="22"/>
  <c r="D45" i="22"/>
  <c r="B45" i="22"/>
  <c r="E44" i="22"/>
  <c r="D44" i="22"/>
  <c r="D43" i="22"/>
  <c r="B43" i="22"/>
  <c r="E42" i="22"/>
  <c r="B42" i="22"/>
  <c r="E41" i="22"/>
  <c r="D41" i="22"/>
  <c r="B41" i="22"/>
  <c r="E40" i="22"/>
  <c r="D40" i="22"/>
  <c r="D39" i="22"/>
  <c r="B39" i="22"/>
  <c r="E38" i="22"/>
  <c r="B38" i="22"/>
  <c r="E37" i="22"/>
  <c r="D37" i="22"/>
  <c r="B37" i="22"/>
  <c r="E36" i="22"/>
  <c r="D36" i="22"/>
  <c r="D35" i="22"/>
  <c r="B35" i="22"/>
  <c r="E34" i="22"/>
  <c r="B34" i="22"/>
  <c r="E33" i="22"/>
  <c r="D33" i="22"/>
  <c r="B33" i="22"/>
  <c r="E28" i="22"/>
  <c r="D28" i="22"/>
  <c r="B28" i="22"/>
  <c r="E27" i="22"/>
  <c r="D27" i="22"/>
  <c r="B27" i="22"/>
  <c r="E26" i="22"/>
  <c r="D26" i="22"/>
  <c r="B26" i="22"/>
  <c r="E25" i="22"/>
  <c r="D25" i="22"/>
  <c r="B25" i="22"/>
  <c r="E24" i="22"/>
  <c r="D24" i="22"/>
  <c r="B24" i="22"/>
  <c r="E23" i="22"/>
  <c r="D23" i="22"/>
  <c r="B23" i="22"/>
  <c r="E22" i="22"/>
  <c r="D22" i="22"/>
  <c r="B22" i="22"/>
  <c r="E21" i="22"/>
  <c r="D21" i="22"/>
  <c r="B21" i="22"/>
  <c r="E20" i="22"/>
  <c r="D20" i="22"/>
  <c r="B20" i="22"/>
  <c r="E19" i="22"/>
  <c r="D19" i="22"/>
  <c r="B19" i="22"/>
  <c r="E18" i="22"/>
  <c r="D18" i="22"/>
  <c r="B18" i="22"/>
  <c r="E17" i="22"/>
  <c r="D17" i="22"/>
  <c r="B17" i="22"/>
  <c r="E16" i="22"/>
  <c r="D16" i="22"/>
  <c r="B16" i="22"/>
  <c r="E15" i="22"/>
  <c r="D15" i="22"/>
  <c r="B15" i="22"/>
  <c r="E14" i="22"/>
  <c r="D14" i="22"/>
  <c r="B14" i="22"/>
  <c r="E13" i="22"/>
  <c r="D13" i="22"/>
  <c r="B13" i="22"/>
  <c r="E12" i="22"/>
  <c r="D12" i="22"/>
  <c r="D11" i="22"/>
  <c r="B11" i="22"/>
  <c r="E10" i="22"/>
  <c r="D10" i="22"/>
  <c r="B10" i="22"/>
  <c r="E9" i="22"/>
  <c r="B9" i="22"/>
  <c r="E8" i="22"/>
  <c r="D8" i="22"/>
  <c r="B8" i="22"/>
  <c r="E7" i="22"/>
  <c r="D7" i="22"/>
  <c r="E6" i="22"/>
  <c r="D6" i="22"/>
  <c r="B6" i="22"/>
  <c r="E5" i="22"/>
  <c r="D5" i="22"/>
  <c r="B5" i="22"/>
  <c r="E4" i="22"/>
  <c r="D4" i="22"/>
  <c r="D192" i="22" l="1"/>
  <c r="D188" i="22"/>
  <c r="D184" i="22"/>
  <c r="D180" i="22"/>
  <c r="D172" i="22"/>
  <c r="D168" i="22"/>
  <c r="D189" i="22"/>
  <c r="D185" i="22"/>
  <c r="D181" i="22"/>
  <c r="D173" i="22"/>
  <c r="D169" i="22"/>
  <c r="D190" i="22"/>
  <c r="D186" i="22"/>
  <c r="D182" i="22"/>
  <c r="D178" i="22"/>
  <c r="D170" i="22"/>
  <c r="D166" i="22"/>
  <c r="D167" i="22"/>
  <c r="D187" i="22"/>
  <c r="B7" i="22"/>
  <c r="D171" i="22"/>
  <c r="D191" i="22"/>
  <c r="E155" i="22"/>
  <c r="E11" i="22"/>
  <c r="B156" i="22"/>
  <c r="B12" i="22"/>
  <c r="D9" i="22"/>
  <c r="D179" i="22"/>
  <c r="G64" i="38" l="1"/>
  <c r="F64" i="38"/>
  <c r="E64" i="38"/>
  <c r="D64" i="38"/>
  <c r="G63" i="38"/>
  <c r="F63" i="38"/>
  <c r="E63" i="38"/>
  <c r="D63" i="38"/>
  <c r="G62" i="38"/>
  <c r="F62" i="38"/>
  <c r="E62" i="38"/>
  <c r="D62" i="38"/>
  <c r="G61" i="38"/>
  <c r="F61" i="38"/>
  <c r="E61" i="38"/>
  <c r="D61" i="38"/>
  <c r="G60" i="38"/>
  <c r="F60" i="38"/>
  <c r="E60" i="38"/>
  <c r="D60" i="38"/>
  <c r="G59" i="38"/>
  <c r="F59" i="38"/>
  <c r="E59" i="38"/>
  <c r="D59" i="38"/>
  <c r="G58" i="38"/>
  <c r="F58" i="38"/>
  <c r="E58" i="38"/>
  <c r="D58" i="38"/>
  <c r="G57" i="38"/>
  <c r="F57" i="38"/>
  <c r="E57" i="38"/>
  <c r="D57" i="38"/>
  <c r="G56" i="38"/>
  <c r="F56" i="38"/>
  <c r="E56" i="38"/>
  <c r="D56" i="38"/>
  <c r="G55" i="38"/>
  <c r="F55" i="38"/>
  <c r="E55" i="38"/>
  <c r="D55" i="38"/>
  <c r="G54" i="38"/>
  <c r="F54" i="38"/>
  <c r="E54" i="38"/>
  <c r="D54" i="38"/>
  <c r="G53" i="38"/>
  <c r="F53" i="38"/>
  <c r="E53" i="38"/>
  <c r="D53" i="38"/>
  <c r="G52" i="38"/>
  <c r="F52" i="38"/>
  <c r="E52" i="38"/>
  <c r="D52" i="38"/>
  <c r="G51" i="38"/>
  <c r="F51" i="38"/>
  <c r="E51" i="38"/>
  <c r="D51" i="38"/>
  <c r="G50" i="38"/>
  <c r="F50" i="38"/>
  <c r="E50" i="38"/>
  <c r="D50" i="38"/>
  <c r="G49" i="38"/>
  <c r="F49" i="38"/>
  <c r="E49" i="38"/>
  <c r="D49" i="38"/>
  <c r="G48" i="38"/>
  <c r="F48" i="38"/>
  <c r="E48" i="38"/>
  <c r="D48" i="38"/>
  <c r="G47" i="38"/>
  <c r="F47" i="38"/>
  <c r="E47" i="38"/>
  <c r="D47" i="38"/>
  <c r="G46" i="38"/>
  <c r="F46" i="38"/>
  <c r="E46" i="38"/>
  <c r="D46" i="38"/>
  <c r="G28" i="38"/>
  <c r="F28" i="38"/>
  <c r="E28" i="38"/>
  <c r="D28" i="38"/>
  <c r="G27" i="38"/>
  <c r="F27" i="38"/>
  <c r="E27" i="38"/>
  <c r="D27" i="38"/>
  <c r="G26" i="38"/>
  <c r="F26" i="38"/>
  <c r="E26" i="38"/>
  <c r="D26" i="38"/>
  <c r="G25" i="38"/>
  <c r="F25" i="38"/>
  <c r="E25" i="38"/>
  <c r="D25" i="38"/>
  <c r="G24" i="38"/>
  <c r="F24" i="38"/>
  <c r="E24" i="38"/>
  <c r="D24" i="38"/>
  <c r="G23" i="38"/>
  <c r="F23" i="38"/>
  <c r="E23" i="38"/>
  <c r="D23" i="38"/>
  <c r="G22" i="38"/>
  <c r="F22" i="38"/>
  <c r="E22" i="38"/>
  <c r="D22" i="38"/>
  <c r="G21" i="38"/>
  <c r="F21" i="38"/>
  <c r="E21" i="38"/>
  <c r="D21" i="38"/>
  <c r="G20" i="38"/>
  <c r="F20" i="38"/>
  <c r="E20" i="38"/>
  <c r="D20" i="38"/>
  <c r="G19" i="38"/>
  <c r="F19" i="38"/>
  <c r="E19" i="38"/>
  <c r="D19" i="38"/>
  <c r="G18" i="38"/>
  <c r="F18" i="38"/>
  <c r="E18" i="38"/>
  <c r="D18" i="38"/>
  <c r="G17" i="38"/>
  <c r="F17" i="38"/>
  <c r="E17" i="38"/>
  <c r="D17" i="38"/>
  <c r="G16" i="38"/>
  <c r="F16" i="38"/>
  <c r="E16" i="38"/>
  <c r="D16" i="38"/>
  <c r="G15" i="38"/>
  <c r="F15" i="38"/>
  <c r="E15" i="38"/>
  <c r="D15" i="38"/>
  <c r="G14" i="38"/>
  <c r="F14" i="38"/>
  <c r="E14" i="38"/>
  <c r="D14" i="38"/>
  <c r="G13" i="38"/>
  <c r="F13" i="38"/>
  <c r="E13" i="38"/>
  <c r="D13" i="38"/>
  <c r="G12" i="38"/>
  <c r="F12" i="38"/>
  <c r="E12" i="38"/>
  <c r="D12" i="38"/>
  <c r="G11" i="38"/>
  <c r="F11" i="38"/>
  <c r="E11" i="38"/>
  <c r="D11" i="38"/>
  <c r="G10" i="38"/>
  <c r="F10" i="38"/>
  <c r="E10" i="38"/>
  <c r="D10" i="38"/>
  <c r="G9" i="38"/>
  <c r="F9" i="38"/>
  <c r="E9" i="38"/>
  <c r="D9" i="38"/>
  <c r="G48" i="37"/>
  <c r="F48" i="37"/>
  <c r="E48" i="37"/>
  <c r="D48" i="37"/>
  <c r="C48" i="37"/>
  <c r="B48" i="37"/>
  <c r="G47" i="37"/>
  <c r="F47" i="37"/>
  <c r="E47" i="37"/>
  <c r="D47" i="37"/>
  <c r="C47" i="37"/>
  <c r="B47" i="37"/>
  <c r="G46" i="37"/>
  <c r="F46" i="37"/>
  <c r="E46" i="37"/>
  <c r="D46" i="37"/>
  <c r="C46" i="37"/>
  <c r="B46" i="37"/>
  <c r="G45" i="37"/>
  <c r="F45" i="37"/>
  <c r="E45" i="37"/>
  <c r="D45" i="37"/>
  <c r="C45" i="37"/>
  <c r="B45" i="37"/>
  <c r="G44" i="37"/>
  <c r="F44" i="37"/>
  <c r="E44" i="37"/>
  <c r="D44" i="37"/>
  <c r="C44" i="37"/>
  <c r="B44" i="37"/>
  <c r="G43" i="37"/>
  <c r="F43" i="37"/>
  <c r="E43" i="37"/>
  <c r="D43" i="37"/>
  <c r="C43" i="37"/>
  <c r="B43" i="37"/>
  <c r="G42" i="37"/>
  <c r="F42" i="37"/>
  <c r="E42" i="37"/>
  <c r="D42" i="37"/>
  <c r="C42" i="37"/>
  <c r="B42" i="37"/>
  <c r="G41" i="37"/>
  <c r="F41" i="37"/>
  <c r="E41" i="37"/>
  <c r="D41" i="37"/>
  <c r="C41" i="37"/>
  <c r="B41" i="37"/>
  <c r="G40" i="37"/>
  <c r="F40" i="37"/>
  <c r="E40" i="37"/>
  <c r="D40" i="37"/>
  <c r="C40" i="37"/>
  <c r="B40" i="37"/>
  <c r="G39" i="37"/>
  <c r="F39" i="37"/>
  <c r="E39" i="37"/>
  <c r="D39" i="37"/>
  <c r="C39" i="37"/>
  <c r="B39" i="37"/>
  <c r="G38" i="37"/>
  <c r="F38" i="37"/>
  <c r="E38" i="37"/>
  <c r="D38" i="37"/>
  <c r="C38" i="37"/>
  <c r="B38" i="37"/>
  <c r="G37" i="37"/>
  <c r="F37" i="37"/>
  <c r="E37" i="37"/>
  <c r="D37" i="37"/>
  <c r="C37" i="37"/>
  <c r="B37" i="37"/>
  <c r="G36" i="37"/>
  <c r="F36" i="37"/>
  <c r="E36" i="37"/>
  <c r="D36" i="37"/>
  <c r="C36" i="37"/>
  <c r="B36" i="37"/>
  <c r="G35" i="37"/>
  <c r="F35" i="37"/>
  <c r="E35" i="37"/>
  <c r="D35" i="37"/>
  <c r="C35" i="37"/>
  <c r="B35" i="37"/>
  <c r="G34" i="37"/>
  <c r="F34" i="37"/>
  <c r="E34" i="37"/>
  <c r="D34" i="37"/>
  <c r="C34" i="37"/>
  <c r="B34" i="37"/>
  <c r="G33" i="37"/>
  <c r="F33" i="37"/>
  <c r="E33" i="37"/>
  <c r="D33" i="37"/>
  <c r="C33" i="37"/>
  <c r="B33" i="37"/>
  <c r="G32" i="37"/>
  <c r="F32" i="37"/>
  <c r="E32" i="37"/>
  <c r="D32" i="37"/>
  <c r="C32" i="37"/>
  <c r="B32" i="37"/>
  <c r="G31" i="37"/>
  <c r="F31" i="37"/>
  <c r="E31" i="37"/>
  <c r="D31" i="37"/>
  <c r="C31" i="37"/>
  <c r="B31" i="37"/>
  <c r="G30" i="37"/>
  <c r="F30" i="37"/>
  <c r="E30" i="37"/>
  <c r="D30" i="37"/>
  <c r="C30" i="37"/>
  <c r="B30" i="37"/>
  <c r="G24" i="37"/>
  <c r="F24" i="37"/>
  <c r="E24" i="37"/>
  <c r="D24" i="37"/>
  <c r="C24" i="37"/>
  <c r="B24" i="37"/>
  <c r="G23" i="37"/>
  <c r="F23" i="37"/>
  <c r="E23" i="37"/>
  <c r="D23" i="37"/>
  <c r="C23" i="37"/>
  <c r="B23" i="37"/>
  <c r="G22" i="37"/>
  <c r="F22" i="37"/>
  <c r="E22" i="37"/>
  <c r="D22" i="37"/>
  <c r="C22" i="37"/>
  <c r="B22" i="37"/>
  <c r="G21" i="37"/>
  <c r="F21" i="37"/>
  <c r="E21" i="37"/>
  <c r="D21" i="37"/>
  <c r="C21" i="37"/>
  <c r="B21"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F15" i="37"/>
  <c r="E15" i="37"/>
  <c r="D15" i="37"/>
  <c r="C15" i="37"/>
  <c r="B15" i="37"/>
  <c r="G14" i="37"/>
  <c r="F14" i="37"/>
  <c r="E14" i="37"/>
  <c r="D14" i="37"/>
  <c r="C14" i="37"/>
  <c r="B14" i="37"/>
  <c r="G13" i="37"/>
  <c r="F13" i="37"/>
  <c r="E13" i="37"/>
  <c r="D13" i="37"/>
  <c r="C13" i="37"/>
  <c r="B13" i="37"/>
  <c r="G12" i="37"/>
  <c r="F12" i="37"/>
  <c r="E12" i="37"/>
  <c r="D12" i="37"/>
  <c r="C12" i="37"/>
  <c r="B12" i="37"/>
  <c r="G11" i="37"/>
  <c r="F11" i="37"/>
  <c r="E11" i="37"/>
  <c r="D11" i="37"/>
  <c r="C11" i="37"/>
  <c r="B11" i="37"/>
  <c r="G10" i="37"/>
  <c r="F10" i="37"/>
  <c r="E10" i="37"/>
  <c r="D10" i="37"/>
  <c r="C10" i="37"/>
  <c r="B10" i="37"/>
  <c r="G9" i="37"/>
  <c r="F9" i="37"/>
  <c r="E9" i="37"/>
  <c r="D9" i="37"/>
  <c r="C9" i="37"/>
  <c r="B9" i="37"/>
  <c r="G8" i="37"/>
  <c r="F8" i="37"/>
  <c r="E8" i="37"/>
  <c r="D8" i="37"/>
  <c r="C8" i="37"/>
  <c r="B8" i="37"/>
  <c r="G7" i="37"/>
  <c r="F7" i="37"/>
  <c r="E7" i="37"/>
  <c r="D7" i="37"/>
  <c r="C7" i="37"/>
  <c r="B7" i="37"/>
  <c r="G6" i="37"/>
  <c r="F6" i="37"/>
  <c r="E6" i="37"/>
  <c r="D6" i="37"/>
  <c r="C6" i="37"/>
  <c r="B6" i="37"/>
  <c r="G5" i="37"/>
  <c r="F5" i="37"/>
  <c r="E5" i="37"/>
  <c r="D5" i="37"/>
  <c r="C5" i="37"/>
  <c r="B5" i="37"/>
  <c r="E144" i="36"/>
  <c r="D144" i="36"/>
  <c r="B144" i="36"/>
  <c r="E143" i="36"/>
  <c r="D143" i="36"/>
  <c r="B143" i="36"/>
  <c r="E142" i="36"/>
  <c r="D142" i="36"/>
  <c r="B142" i="36"/>
  <c r="E141" i="36"/>
  <c r="D141" i="36"/>
  <c r="B141" i="36"/>
  <c r="E140" i="36"/>
  <c r="D140" i="36"/>
  <c r="B140" i="36"/>
  <c r="E139" i="36"/>
  <c r="D139" i="36"/>
  <c r="B139" i="36"/>
  <c r="E138" i="36"/>
  <c r="D138" i="36"/>
  <c r="B138" i="36"/>
  <c r="E137" i="36"/>
  <c r="D137" i="36"/>
  <c r="B137" i="36"/>
  <c r="E136" i="36"/>
  <c r="D136" i="36"/>
  <c r="B136" i="36"/>
  <c r="E135" i="36"/>
  <c r="D135" i="36"/>
  <c r="B135" i="36"/>
  <c r="E134" i="36"/>
  <c r="D134" i="36"/>
  <c r="B134" i="36"/>
  <c r="E133" i="36"/>
  <c r="D133" i="36"/>
  <c r="B133" i="36"/>
  <c r="E132" i="36"/>
  <c r="D132" i="36"/>
  <c r="B132" i="36"/>
  <c r="E131" i="36"/>
  <c r="D131" i="36"/>
  <c r="B131" i="36"/>
  <c r="E130" i="36"/>
  <c r="D130" i="36"/>
  <c r="B130" i="36"/>
  <c r="E129" i="36"/>
  <c r="D129" i="36"/>
  <c r="B129" i="36"/>
  <c r="E128" i="36"/>
  <c r="D128" i="36"/>
  <c r="B128" i="36"/>
  <c r="E127" i="36"/>
  <c r="D127" i="36"/>
  <c r="B127" i="36"/>
  <c r="E126" i="36"/>
  <c r="D126" i="36"/>
  <c r="B126" i="36"/>
  <c r="E125" i="36"/>
  <c r="D125" i="36"/>
  <c r="B125" i="36"/>
  <c r="E124" i="36"/>
  <c r="D124" i="36"/>
  <c r="B124" i="36"/>
  <c r="E123" i="36"/>
  <c r="D123" i="36"/>
  <c r="B123" i="36"/>
  <c r="E122" i="36"/>
  <c r="D122" i="36"/>
  <c r="B122" i="36"/>
  <c r="E121" i="36"/>
  <c r="D121" i="36"/>
  <c r="B121" i="36"/>
  <c r="E120" i="36"/>
  <c r="D120" i="36"/>
  <c r="B120" i="36"/>
  <c r="E115" i="36"/>
  <c r="D115" i="36"/>
  <c r="B115" i="36"/>
  <c r="E114" i="36"/>
  <c r="D114" i="36"/>
  <c r="B114" i="36"/>
  <c r="E113" i="36"/>
  <c r="D113" i="36"/>
  <c r="B113" i="36"/>
  <c r="E112" i="36"/>
  <c r="D112" i="36"/>
  <c r="B112" i="36"/>
  <c r="E111" i="36"/>
  <c r="D111" i="36"/>
  <c r="B111" i="36"/>
  <c r="E110" i="36"/>
  <c r="D110" i="36"/>
  <c r="B110" i="36"/>
  <c r="E109" i="36"/>
  <c r="D109" i="36"/>
  <c r="B109" i="36"/>
  <c r="E108" i="36"/>
  <c r="D108" i="36"/>
  <c r="B108" i="36"/>
  <c r="E107" i="36"/>
  <c r="D107" i="36"/>
  <c r="B107" i="36"/>
  <c r="E106" i="36"/>
  <c r="D106" i="36"/>
  <c r="B106" i="36"/>
  <c r="E105" i="36"/>
  <c r="D105" i="36"/>
  <c r="B105" i="36"/>
  <c r="E104" i="36"/>
  <c r="D104" i="36"/>
  <c r="B104" i="36"/>
  <c r="E103" i="36"/>
  <c r="D103" i="36"/>
  <c r="B103" i="36"/>
  <c r="E102" i="36"/>
  <c r="D102" i="36"/>
  <c r="B102" i="36"/>
  <c r="E101" i="36"/>
  <c r="D101" i="36"/>
  <c r="B101" i="36"/>
  <c r="E100" i="36"/>
  <c r="D100" i="36"/>
  <c r="B100" i="36"/>
  <c r="E99" i="36"/>
  <c r="D99" i="36"/>
  <c r="B99" i="36"/>
  <c r="E98" i="36"/>
  <c r="D98" i="36"/>
  <c r="B98" i="36"/>
  <c r="E97" i="36"/>
  <c r="D97" i="36"/>
  <c r="B97" i="36"/>
  <c r="E96" i="36"/>
  <c r="D96" i="36"/>
  <c r="B96" i="36"/>
  <c r="E95" i="36"/>
  <c r="D95" i="36"/>
  <c r="B95" i="36"/>
  <c r="E94" i="36"/>
  <c r="D94" i="36"/>
  <c r="B94" i="36"/>
  <c r="E93" i="36"/>
  <c r="D93" i="36"/>
  <c r="B93" i="36"/>
  <c r="E92" i="36"/>
  <c r="D92" i="36"/>
  <c r="B92" i="36"/>
  <c r="E91" i="36"/>
  <c r="D91" i="36"/>
  <c r="B91" i="36"/>
  <c r="E86" i="36"/>
  <c r="D86" i="36"/>
  <c r="B86" i="36"/>
  <c r="E85" i="36"/>
  <c r="D85" i="36"/>
  <c r="B85" i="36"/>
  <c r="E84" i="36"/>
  <c r="D84" i="36"/>
  <c r="B84" i="36"/>
  <c r="E83" i="36"/>
  <c r="D83" i="36"/>
  <c r="B83" i="36"/>
  <c r="E82" i="36"/>
  <c r="D82" i="36"/>
  <c r="B82" i="36"/>
  <c r="E81" i="36"/>
  <c r="D81" i="36"/>
  <c r="B81" i="36"/>
  <c r="E80" i="36"/>
  <c r="D80" i="36"/>
  <c r="B80" i="36"/>
  <c r="E79" i="36"/>
  <c r="D79" i="36"/>
  <c r="B79" i="36"/>
  <c r="E78" i="36"/>
  <c r="D78" i="36"/>
  <c r="B78" i="36"/>
  <c r="E77" i="36"/>
  <c r="D77" i="36"/>
  <c r="B77" i="36"/>
  <c r="E76" i="36"/>
  <c r="D76" i="36"/>
  <c r="B76" i="36"/>
  <c r="E75" i="36"/>
  <c r="D75" i="36"/>
  <c r="B75" i="36"/>
  <c r="E74" i="36"/>
  <c r="D74" i="36"/>
  <c r="B74" i="36"/>
  <c r="E73" i="36"/>
  <c r="D73" i="36"/>
  <c r="B73" i="36"/>
  <c r="E72" i="36"/>
  <c r="D72" i="36"/>
  <c r="B72" i="36"/>
  <c r="E71" i="36"/>
  <c r="D71" i="36"/>
  <c r="B71" i="36"/>
  <c r="E70" i="36"/>
  <c r="D70" i="36"/>
  <c r="B70" i="36"/>
  <c r="E69" i="36"/>
  <c r="D69" i="36"/>
  <c r="B69" i="36"/>
  <c r="E68" i="36"/>
  <c r="D68" i="36"/>
  <c r="B68" i="36"/>
  <c r="E67" i="36"/>
  <c r="D67" i="36"/>
  <c r="B67" i="36"/>
  <c r="E66" i="36"/>
  <c r="D66" i="36"/>
  <c r="B66" i="36"/>
  <c r="E65" i="36"/>
  <c r="D65" i="36"/>
  <c r="B65" i="36"/>
  <c r="E64" i="36"/>
  <c r="D64" i="36"/>
  <c r="B64" i="36"/>
  <c r="E63" i="36"/>
  <c r="D63" i="36"/>
  <c r="B63" i="36"/>
  <c r="E62" i="36"/>
  <c r="D62" i="36"/>
  <c r="B62" i="36"/>
  <c r="E57" i="36"/>
  <c r="D57" i="36"/>
  <c r="B57" i="36"/>
  <c r="E56" i="36"/>
  <c r="D56" i="36"/>
  <c r="B56" i="36"/>
  <c r="E55" i="36"/>
  <c r="D55" i="36"/>
  <c r="B55" i="36"/>
  <c r="E54" i="36"/>
  <c r="D54" i="36"/>
  <c r="B54" i="36"/>
  <c r="E53" i="36"/>
  <c r="D53" i="36"/>
  <c r="B53" i="36"/>
  <c r="E52" i="36"/>
  <c r="D52" i="36"/>
  <c r="B52" i="36"/>
  <c r="E51" i="36"/>
  <c r="D51" i="36"/>
  <c r="B51" i="36"/>
  <c r="E50" i="36"/>
  <c r="D50" i="36"/>
  <c r="B50" i="36"/>
  <c r="E49" i="36"/>
  <c r="D49" i="36"/>
  <c r="B49" i="36"/>
  <c r="E48" i="36"/>
  <c r="D48" i="36"/>
  <c r="B48" i="36"/>
  <c r="E47" i="36"/>
  <c r="D47" i="36"/>
  <c r="B47" i="36"/>
  <c r="E46" i="36"/>
  <c r="D46" i="36"/>
  <c r="B46" i="36"/>
  <c r="E45" i="36"/>
  <c r="D45" i="36"/>
  <c r="B45" i="36"/>
  <c r="E44" i="36"/>
  <c r="D44" i="36"/>
  <c r="B44" i="36"/>
  <c r="E43" i="36"/>
  <c r="D43" i="36"/>
  <c r="B43" i="36"/>
  <c r="E42" i="36"/>
  <c r="D42" i="36"/>
  <c r="B42" i="36"/>
  <c r="E41" i="36"/>
  <c r="D41" i="36"/>
  <c r="B41" i="36"/>
  <c r="E40" i="36"/>
  <c r="D40" i="36"/>
  <c r="B40" i="36"/>
  <c r="E39" i="36"/>
  <c r="D39" i="36"/>
  <c r="B39" i="36"/>
  <c r="E38" i="36"/>
  <c r="D38" i="36"/>
  <c r="B38" i="36"/>
  <c r="E37" i="36"/>
  <c r="D37" i="36"/>
  <c r="B37" i="36"/>
  <c r="E36" i="36"/>
  <c r="D36" i="36"/>
  <c r="B36" i="36"/>
  <c r="E35" i="36"/>
  <c r="D35" i="36"/>
  <c r="B35" i="36"/>
  <c r="E34" i="36"/>
  <c r="D34" i="36"/>
  <c r="B34" i="36"/>
  <c r="E33" i="36"/>
  <c r="D33" i="36"/>
  <c r="B33" i="36"/>
  <c r="E28" i="36"/>
  <c r="D28" i="36"/>
  <c r="B28" i="36"/>
  <c r="E27" i="36"/>
  <c r="D27" i="36"/>
  <c r="B27" i="36"/>
  <c r="E26" i="36"/>
  <c r="D26" i="36"/>
  <c r="B26" i="36"/>
  <c r="E25" i="36"/>
  <c r="D25" i="36"/>
  <c r="B25" i="36"/>
  <c r="E24" i="36"/>
  <c r="D24" i="36"/>
  <c r="B24" i="36"/>
  <c r="E23" i="36"/>
  <c r="D23" i="36"/>
  <c r="B23" i="36"/>
  <c r="E22" i="36"/>
  <c r="D22" i="36"/>
  <c r="B22" i="36"/>
  <c r="E21" i="36"/>
  <c r="D21" i="36"/>
  <c r="B21" i="36"/>
  <c r="E20" i="36"/>
  <c r="D20" i="36"/>
  <c r="B20" i="36"/>
  <c r="E19" i="36"/>
  <c r="D19" i="36"/>
  <c r="B19" i="36"/>
  <c r="E18" i="36"/>
  <c r="D18" i="36"/>
  <c r="B18" i="36"/>
  <c r="E17" i="36"/>
  <c r="D17" i="36"/>
  <c r="B17" i="36"/>
  <c r="E16" i="36"/>
  <c r="D16" i="36"/>
  <c r="B16" i="36"/>
  <c r="E15" i="36"/>
  <c r="D15" i="36"/>
  <c r="B15" i="36"/>
  <c r="E14" i="36"/>
  <c r="D14" i="36"/>
  <c r="B14" i="36"/>
  <c r="E13" i="36"/>
  <c r="D13" i="36"/>
  <c r="B13" i="36"/>
  <c r="E12" i="36"/>
  <c r="D12" i="36"/>
  <c r="B12" i="36"/>
  <c r="E11" i="36"/>
  <c r="D11" i="36"/>
  <c r="B11" i="36"/>
  <c r="E10" i="36"/>
  <c r="D10" i="36"/>
  <c r="B10" i="36"/>
  <c r="E9" i="36"/>
  <c r="D9" i="36"/>
  <c r="B9" i="36"/>
  <c r="E8" i="36"/>
  <c r="D8" i="36"/>
  <c r="B8" i="36"/>
  <c r="E7" i="36"/>
  <c r="D7" i="36"/>
  <c r="B7" i="36"/>
  <c r="E6" i="36"/>
  <c r="D6" i="36"/>
  <c r="B6" i="36"/>
  <c r="E5" i="36"/>
  <c r="D5" i="36"/>
  <c r="B5" i="36"/>
  <c r="E4" i="36"/>
  <c r="D4" i="36"/>
  <c r="B4" i="36"/>
  <c r="J5" i="50" l="1"/>
  <c r="H9" i="51"/>
  <c r="C25" i="8"/>
  <c r="J49" i="50" l="1"/>
  <c r="J25" i="50"/>
  <c r="H65" i="51"/>
  <c r="H29" i="51"/>
  <c r="J50" i="50" l="1"/>
  <c r="H66" i="51"/>
  <c r="H64" i="38" l="1"/>
  <c r="H63" i="38"/>
  <c r="H62" i="38"/>
  <c r="H61" i="38"/>
  <c r="H60" i="38"/>
  <c r="H59" i="38"/>
  <c r="H58" i="38"/>
  <c r="H57" i="38"/>
  <c r="H56" i="38"/>
  <c r="H55" i="38"/>
  <c r="H54" i="38"/>
  <c r="H53" i="38"/>
  <c r="H52" i="38"/>
  <c r="H51" i="38"/>
  <c r="H50" i="38"/>
  <c r="H49" i="38"/>
  <c r="H48" i="38"/>
  <c r="H47" i="38"/>
  <c r="H46" i="38"/>
  <c r="H28" i="38"/>
  <c r="H27" i="38"/>
  <c r="H26" i="38"/>
  <c r="H25" i="38"/>
  <c r="H24" i="38"/>
  <c r="H23" i="38"/>
  <c r="H22" i="38"/>
  <c r="H21" i="38"/>
  <c r="H20" i="38"/>
  <c r="H19" i="38"/>
  <c r="H18" i="38"/>
  <c r="H17" i="38"/>
  <c r="H16" i="38"/>
  <c r="H15" i="38"/>
  <c r="H14" i="38"/>
  <c r="H13" i="38"/>
  <c r="H12" i="38"/>
  <c r="H11" i="38"/>
  <c r="H10" i="38"/>
  <c r="H48" i="37"/>
  <c r="H47" i="37"/>
  <c r="H46" i="37"/>
  <c r="H45" i="37"/>
  <c r="H44" i="37"/>
  <c r="H43" i="37"/>
  <c r="H42" i="37"/>
  <c r="H41" i="37"/>
  <c r="H40" i="37"/>
  <c r="H39" i="37"/>
  <c r="H38" i="37"/>
  <c r="H37" i="37"/>
  <c r="H36" i="37"/>
  <c r="H35" i="37"/>
  <c r="H34" i="37"/>
  <c r="H33" i="37"/>
  <c r="H32" i="37"/>
  <c r="H31" i="37"/>
  <c r="H30" i="37"/>
  <c r="H24" i="37"/>
  <c r="H23" i="37"/>
  <c r="H22" i="37"/>
  <c r="H21" i="37"/>
  <c r="H20" i="37"/>
  <c r="H19" i="37"/>
  <c r="H18" i="37"/>
  <c r="H17" i="37"/>
  <c r="H16" i="37"/>
  <c r="H15" i="37"/>
  <c r="H14" i="37"/>
  <c r="H13" i="37"/>
  <c r="H12" i="37"/>
  <c r="H11" i="37"/>
  <c r="H10" i="37"/>
  <c r="H9" i="37"/>
  <c r="H8" i="37"/>
  <c r="H7" i="37"/>
  <c r="H6" i="37"/>
  <c r="H9" i="38" l="1"/>
  <c r="H5" i="37"/>
  <c r="H29" i="38" l="1"/>
  <c r="H65" i="38"/>
  <c r="H25" i="37"/>
  <c r="H49" i="37"/>
  <c r="H50" i="37" l="1"/>
  <c r="H66" i="38"/>
  <c r="H9" i="24" l="1"/>
  <c r="H9" i="26"/>
  <c r="H9" i="28"/>
  <c r="H9" i="29"/>
  <c r="J5" i="18"/>
  <c r="J5" i="15"/>
  <c r="J25" i="15" s="1"/>
  <c r="J5" i="13"/>
  <c r="J5" i="8"/>
  <c r="H65" i="26" l="1"/>
  <c r="H65" i="24"/>
  <c r="H29" i="28" l="1"/>
  <c r="H29" i="29"/>
  <c r="H65" i="29"/>
  <c r="H65" i="28"/>
  <c r="H29" i="26"/>
  <c r="H66" i="26" s="1"/>
  <c r="H29" i="24"/>
  <c r="H66" i="24" s="1"/>
  <c r="H66" i="28" l="1"/>
  <c r="H66" i="29"/>
  <c r="J49" i="18"/>
  <c r="J25" i="18" l="1"/>
  <c r="J50" i="18" s="1"/>
  <c r="J49" i="13"/>
  <c r="J25" i="13" l="1"/>
  <c r="J50" i="13" s="1"/>
  <c r="J49" i="15"/>
  <c r="J50" i="15" l="1"/>
  <c r="J49" i="8"/>
  <c r="J25" i="8" l="1"/>
  <c r="J50" i="8" s="1"/>
</calcChain>
</file>

<file path=xl/sharedStrings.xml><?xml version="1.0" encoding="utf-8"?>
<sst xmlns="http://schemas.openxmlformats.org/spreadsheetml/2006/main" count="7869" uniqueCount="2491">
  <si>
    <t>BX</t>
  </si>
  <si>
    <t>EA</t>
  </si>
  <si>
    <t>テルモ</t>
  </si>
  <si>
    <t>単価</t>
    <rPh sb="0" eb="2">
      <t>タンカ</t>
    </rPh>
    <phoneticPr fontId="9"/>
  </si>
  <si>
    <t>金額</t>
    <rPh sb="0" eb="2">
      <t>キンガク</t>
    </rPh>
    <phoneticPr fontId="9"/>
  </si>
  <si>
    <t>※</t>
    <phoneticPr fontId="9"/>
  </si>
  <si>
    <t>自衛隊呉病院</t>
    <rPh sb="0" eb="3">
      <t>ジエイタイ</t>
    </rPh>
    <rPh sb="3" eb="4">
      <t>クレ</t>
    </rPh>
    <rPh sb="4" eb="6">
      <t>ビョウイン</t>
    </rPh>
    <phoneticPr fontId="9"/>
  </si>
  <si>
    <t>単位</t>
    <rPh sb="0" eb="2">
      <t>タンイ</t>
    </rPh>
    <phoneticPr fontId="9"/>
  </si>
  <si>
    <t>数量</t>
    <rPh sb="0" eb="2">
      <t>スウリョウ</t>
    </rPh>
    <phoneticPr fontId="9"/>
  </si>
  <si>
    <t>品名</t>
    <rPh sb="0" eb="2">
      <t>ヒンメイ</t>
    </rPh>
    <phoneticPr fontId="9"/>
  </si>
  <si>
    <t>内　　訳　　書</t>
    <rPh sb="0" eb="1">
      <t>ナイ</t>
    </rPh>
    <rPh sb="3" eb="4">
      <t>ヤク</t>
    </rPh>
    <rPh sb="6" eb="7">
      <t>ショ</t>
    </rPh>
    <phoneticPr fontId="9"/>
  </si>
  <si>
    <t>※</t>
    <phoneticPr fontId="9"/>
  </si>
  <si>
    <t>番　号</t>
    <rPh sb="0" eb="1">
      <t>バン</t>
    </rPh>
    <rPh sb="2" eb="3">
      <t>ゴウ</t>
    </rPh>
    <phoneticPr fontId="9"/>
  </si>
  <si>
    <t>物　品　番　号</t>
    <rPh sb="0" eb="1">
      <t>モノ</t>
    </rPh>
    <rPh sb="2" eb="3">
      <t>シナ</t>
    </rPh>
    <rPh sb="4" eb="5">
      <t>バン</t>
    </rPh>
    <rPh sb="6" eb="7">
      <t>ゴウ</t>
    </rPh>
    <phoneticPr fontId="9"/>
  </si>
  <si>
    <t>品　　　　　名</t>
    <rPh sb="0" eb="1">
      <t>シナ</t>
    </rPh>
    <rPh sb="6" eb="7">
      <t>メイ</t>
    </rPh>
    <phoneticPr fontId="9"/>
  </si>
  <si>
    <t>性質区分</t>
    <rPh sb="0" eb="2">
      <t>セイシツ</t>
    </rPh>
    <rPh sb="2" eb="4">
      <t>クブン</t>
    </rPh>
    <phoneticPr fontId="9"/>
  </si>
  <si>
    <t>単　位</t>
    <rPh sb="0" eb="1">
      <t>タン</t>
    </rPh>
    <rPh sb="2" eb="3">
      <t>クライ</t>
    </rPh>
    <phoneticPr fontId="9"/>
  </si>
  <si>
    <t>規　格</t>
    <rPh sb="0" eb="1">
      <t>タダシ</t>
    </rPh>
    <rPh sb="2" eb="3">
      <t>カク</t>
    </rPh>
    <phoneticPr fontId="9"/>
  </si>
  <si>
    <t>記　　事</t>
    <rPh sb="0" eb="1">
      <t>キ</t>
    </rPh>
    <rPh sb="3" eb="4">
      <t>コト</t>
    </rPh>
    <phoneticPr fontId="9"/>
  </si>
  <si>
    <t>※予定</t>
    <rPh sb="1" eb="3">
      <t>ヨテイ</t>
    </rPh>
    <phoneticPr fontId="9"/>
  </si>
  <si>
    <t>　数量</t>
    <rPh sb="1" eb="2">
      <t>カズ</t>
    </rPh>
    <rPh sb="2" eb="3">
      <t>リョウ</t>
    </rPh>
    <phoneticPr fontId="9"/>
  </si>
  <si>
    <t>BT</t>
  </si>
  <si>
    <t>タケトラ</t>
  </si>
  <si>
    <t>内　　訳　　書</t>
    <rPh sb="0" eb="1">
      <t>ウチ</t>
    </rPh>
    <rPh sb="3" eb="4">
      <t>ヤク</t>
    </rPh>
    <rPh sb="6" eb="7">
      <t>ショ</t>
    </rPh>
    <phoneticPr fontId="9"/>
  </si>
  <si>
    <t>№              　</t>
    <phoneticPr fontId="9"/>
  </si>
  <si>
    <t>項目
番号</t>
    <rPh sb="0" eb="2">
      <t>コウモク</t>
    </rPh>
    <rPh sb="3" eb="5">
      <t>バンゴウ</t>
    </rPh>
    <phoneticPr fontId="9"/>
  </si>
  <si>
    <t>物品番号</t>
    <rPh sb="0" eb="2">
      <t>ブッピン</t>
    </rPh>
    <rPh sb="2" eb="4">
      <t>バンゴウ</t>
    </rPh>
    <phoneticPr fontId="9"/>
  </si>
  <si>
    <t>会社部品番号
又は規格</t>
    <rPh sb="0" eb="2">
      <t>カイシャ</t>
    </rPh>
    <rPh sb="2" eb="4">
      <t>ブヒン</t>
    </rPh>
    <rPh sb="4" eb="6">
      <t>バンゴウ</t>
    </rPh>
    <rPh sb="7" eb="8">
      <t>マタ</t>
    </rPh>
    <rPh sb="9" eb="11">
      <t>キカク</t>
    </rPh>
    <phoneticPr fontId="9"/>
  </si>
  <si>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9"/>
  </si>
  <si>
    <t>合計</t>
    <rPh sb="0" eb="2">
      <t>ゴウケイ</t>
    </rPh>
    <phoneticPr fontId="25"/>
  </si>
  <si>
    <r>
      <rPr>
        <sz val="11"/>
        <rFont val="ＭＳ 明朝"/>
        <family val="1"/>
        <charset val="128"/>
      </rPr>
      <t>※</t>
    </r>
    <r>
      <rPr>
        <sz val="12"/>
        <rFont val="ＭＳ 明朝"/>
        <family val="1"/>
        <charset val="128"/>
      </rPr>
      <t>予定</t>
    </r>
    <rPh sb="1" eb="3">
      <t>ヨテイ</t>
    </rPh>
    <phoneticPr fontId="9"/>
  </si>
  <si>
    <t>アグサール</t>
  </si>
  <si>
    <t>アグサジャパン</t>
  </si>
  <si>
    <t>サラヤ</t>
  </si>
  <si>
    <t>プレミア</t>
  </si>
  <si>
    <t>モリタ</t>
  </si>
  <si>
    <t>イデアベスト</t>
  </si>
  <si>
    <t>ＧＣ</t>
  </si>
  <si>
    <t>カクメン</t>
  </si>
  <si>
    <t>ニチエイ</t>
  </si>
  <si>
    <t>ガターパーチャポイント（アクセサリー）</t>
  </si>
  <si>
    <t>日本歯科薬品</t>
  </si>
  <si>
    <t>カボ</t>
  </si>
  <si>
    <t>ｸﾗﾚﾉﾘﾀｹﾃﾞﾝﾀﾙ</t>
  </si>
  <si>
    <t>ウェルテック</t>
  </si>
  <si>
    <t>ニプロ</t>
  </si>
  <si>
    <t>ココアバター</t>
  </si>
  <si>
    <t>松風</t>
  </si>
  <si>
    <t>ロエコ</t>
  </si>
  <si>
    <t>サンデンタル</t>
  </si>
  <si>
    <t>ヨシダ</t>
  </si>
  <si>
    <t>三角穴フェイスガード</t>
  </si>
  <si>
    <t>歯科用キシロカインカートリッジ</t>
  </si>
  <si>
    <t>阪神技術研究所</t>
  </si>
  <si>
    <t>シャープミニ</t>
  </si>
  <si>
    <t>大木化学工業</t>
  </si>
  <si>
    <t>松風カーボランダムポイント</t>
  </si>
  <si>
    <t>松風ビッグシリコンポイント</t>
  </si>
  <si>
    <t>松風シリコンポイントＭタイプ</t>
  </si>
  <si>
    <t>スーパーボンド　キャタリストＶ</t>
  </si>
  <si>
    <t>サンメディカル</t>
  </si>
  <si>
    <t>スーパーボンド　モノマー液</t>
  </si>
  <si>
    <t>ディスポーラル咬合紙　全顎用</t>
  </si>
  <si>
    <t>ディスポーザブル採取皿</t>
  </si>
  <si>
    <t>フェザー安全剃刀</t>
  </si>
  <si>
    <t>テトラサイクリン・プレステロン歯科用軟膏</t>
  </si>
  <si>
    <t>ライオン歯科材</t>
  </si>
  <si>
    <t>ＤＥＮＴ．ＥＸ　歯間ブラシ　院内指導用</t>
  </si>
  <si>
    <t>トクヤマＡＰ－１＜基材＞単品</t>
  </si>
  <si>
    <t>トクヤマデンタル</t>
  </si>
  <si>
    <t>トクヤマＡＰ－１＜硬化材＞単品</t>
  </si>
  <si>
    <t>ニシカカリエスチェック・ブルー</t>
  </si>
  <si>
    <t>ニシカスピン</t>
  </si>
  <si>
    <t>メルサージュカップ（スクリュータイプ）</t>
  </si>
  <si>
    <t>ＰＴＣブラシ</t>
  </si>
  <si>
    <t>ファイルクリーナー用スポンジ</t>
  </si>
  <si>
    <t>マニー</t>
  </si>
  <si>
    <t>Ｖ－プライマー</t>
  </si>
  <si>
    <t>プリカット咬合紙</t>
  </si>
  <si>
    <t>センジョー</t>
  </si>
  <si>
    <t>マトリックスリテーナーバンド</t>
  </si>
  <si>
    <t>YDM</t>
  </si>
  <si>
    <t>マニーＫファイル</t>
  </si>
  <si>
    <t>メルファー</t>
  </si>
  <si>
    <t>ローラーコットン</t>
  </si>
  <si>
    <t>ペーパーポイント</t>
  </si>
  <si>
    <t>ジッペラー</t>
  </si>
  <si>
    <t>歯科用アンチホルミン</t>
  </si>
  <si>
    <t>デントロイドプロ</t>
  </si>
  <si>
    <t>デントロニクス</t>
  </si>
  <si>
    <t>ニューフジロックファストセット</t>
  </si>
  <si>
    <t>アドヒーシブ</t>
  </si>
  <si>
    <t>マニー中間Ｋファイル</t>
  </si>
  <si>
    <t>規　格</t>
    <rPh sb="0" eb="1">
      <t>キ</t>
    </rPh>
    <rPh sb="2" eb="3">
      <t>カク</t>
    </rPh>
    <phoneticPr fontId="5"/>
  </si>
  <si>
    <t>項目番号に内訳書の番号を入力すれば単位まで出力されます。</t>
    <rPh sb="0" eb="2">
      <t>コウモク</t>
    </rPh>
    <rPh sb="2" eb="4">
      <t>バンゴウ</t>
    </rPh>
    <rPh sb="5" eb="8">
      <t>ウチワケショ</t>
    </rPh>
    <rPh sb="9" eb="11">
      <t>バンゴウ</t>
    </rPh>
    <rPh sb="12" eb="14">
      <t>ニュウリョク</t>
    </rPh>
    <rPh sb="17" eb="19">
      <t>タンイ</t>
    </rPh>
    <rPh sb="21" eb="23">
      <t>シュツリョク</t>
    </rPh>
    <phoneticPr fontId="5"/>
  </si>
  <si>
    <t>２ページ以降にわたる場合は合計を小計に変え、最終ページに合計を</t>
    <rPh sb="4" eb="6">
      <t>イコウ</t>
    </rPh>
    <rPh sb="10" eb="12">
      <t>バアイ</t>
    </rPh>
    <rPh sb="13" eb="15">
      <t>ゴウケイ</t>
    </rPh>
    <rPh sb="16" eb="18">
      <t>ショウケイ</t>
    </rPh>
    <rPh sb="19" eb="20">
      <t>カ</t>
    </rPh>
    <rPh sb="22" eb="24">
      <t>サイシュウ</t>
    </rPh>
    <rPh sb="28" eb="30">
      <t>ゴウケイ</t>
    </rPh>
    <phoneticPr fontId="5"/>
  </si>
  <si>
    <t>小計</t>
    <rPh sb="0" eb="2">
      <t>ショウケイ</t>
    </rPh>
    <phoneticPr fontId="25"/>
  </si>
  <si>
    <t>新年度分からの納品内訳書は</t>
    <rPh sb="0" eb="3">
      <t>シンネンド</t>
    </rPh>
    <rPh sb="3" eb="4">
      <t>ブン</t>
    </rPh>
    <rPh sb="7" eb="9">
      <t>ノウヒン</t>
    </rPh>
    <rPh sb="9" eb="11">
      <t>ウチワケ</t>
    </rPh>
    <rPh sb="11" eb="12">
      <t>ショ</t>
    </rPh>
    <phoneticPr fontId="5"/>
  </si>
  <si>
    <t>規格及び品名等記載誤り防止のためこちらの書式をできれば使用してください</t>
    <rPh sb="0" eb="2">
      <t>キカク</t>
    </rPh>
    <rPh sb="2" eb="3">
      <t>オヨ</t>
    </rPh>
    <rPh sb="4" eb="6">
      <t>ヒンメイ</t>
    </rPh>
    <rPh sb="6" eb="7">
      <t>トウ</t>
    </rPh>
    <rPh sb="7" eb="9">
      <t>キサイ</t>
    </rPh>
    <rPh sb="9" eb="10">
      <t>アヤマ</t>
    </rPh>
    <rPh sb="11" eb="13">
      <t>ボウシ</t>
    </rPh>
    <rPh sb="20" eb="22">
      <t>ショシキ</t>
    </rPh>
    <rPh sb="27" eb="29">
      <t>シヨウ</t>
    </rPh>
    <phoneticPr fontId="5"/>
  </si>
  <si>
    <r>
      <t>※</t>
    </r>
    <r>
      <rPr>
        <sz val="12"/>
        <rFont val="ＭＳ 明朝"/>
        <family val="1"/>
        <charset val="128"/>
      </rPr>
      <t>性質</t>
    </r>
    <rPh sb="1" eb="3">
      <t>セイシツ</t>
    </rPh>
    <phoneticPr fontId="9"/>
  </si>
  <si>
    <t>※</t>
    <phoneticPr fontId="5"/>
  </si>
  <si>
    <r>
      <t>※</t>
    </r>
    <r>
      <rPr>
        <sz val="12"/>
        <rFont val="ＭＳ 明朝"/>
        <family val="1"/>
        <charset val="128"/>
      </rPr>
      <t>予定</t>
    </r>
    <rPh sb="1" eb="3">
      <t>ヨテイ</t>
    </rPh>
    <phoneticPr fontId="9"/>
  </si>
  <si>
    <t>　区分</t>
    <rPh sb="1" eb="3">
      <t>クブン</t>
    </rPh>
    <phoneticPr fontId="9"/>
  </si>
  <si>
    <t>単位</t>
    <rPh sb="0" eb="2">
      <t>タンイ</t>
    </rPh>
    <phoneticPr fontId="5"/>
  </si>
  <si>
    <t>数量</t>
    <rPh sb="0" eb="1">
      <t>カズ</t>
    </rPh>
    <rPh sb="1" eb="2">
      <t>リョウ</t>
    </rPh>
    <phoneticPr fontId="9"/>
  </si>
  <si>
    <t>販　売</t>
    <rPh sb="0" eb="1">
      <t>ハン</t>
    </rPh>
    <rPh sb="2" eb="3">
      <t>バイ</t>
    </rPh>
    <phoneticPr fontId="9"/>
  </si>
  <si>
    <t>内   訳   書</t>
    <rPh sb="0" eb="1">
      <t>ウチ</t>
    </rPh>
    <rPh sb="4" eb="5">
      <t>ヤク</t>
    </rPh>
    <rPh sb="8" eb="9">
      <t>ショ</t>
    </rPh>
    <phoneticPr fontId="9"/>
  </si>
  <si>
    <t>件名・規格等</t>
    <rPh sb="0" eb="2">
      <t>ケンメイ</t>
    </rPh>
    <rPh sb="3" eb="6">
      <t>キカクトウ</t>
    </rPh>
    <phoneticPr fontId="9"/>
  </si>
  <si>
    <t>備考</t>
    <rPh sb="0" eb="2">
      <t>ビコウ</t>
    </rPh>
    <phoneticPr fontId="9"/>
  </si>
  <si>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9"/>
  </si>
  <si>
    <t>（注）本内訳書は、予定価格調書(２)，入札・見積書，契約書，請書，契約書等，官給材料明細書及び請求兼領収書において使用する。</t>
    <rPh sb="1" eb="2">
      <t>チュウ</t>
    </rPh>
    <rPh sb="3" eb="4">
      <t>ホン</t>
    </rPh>
    <rPh sb="4" eb="7">
      <t>ウチワケショ</t>
    </rPh>
    <rPh sb="9" eb="11">
      <t>ヨテイ</t>
    </rPh>
    <rPh sb="11" eb="13">
      <t>カカク</t>
    </rPh>
    <rPh sb="13" eb="15">
      <t>チョウショ</t>
    </rPh>
    <rPh sb="19" eb="21">
      <t>ニュウサツ</t>
    </rPh>
    <rPh sb="22" eb="25">
      <t>ミツモリショ</t>
    </rPh>
    <rPh sb="26" eb="29">
      <t>ケイヤクショ</t>
    </rPh>
    <rPh sb="30" eb="32">
      <t>ウケショ</t>
    </rPh>
    <rPh sb="33" eb="36">
      <t>ケイヤクショ</t>
    </rPh>
    <rPh sb="36" eb="37">
      <t>トウ</t>
    </rPh>
    <rPh sb="38" eb="40">
      <t>カンキュウ</t>
    </rPh>
    <rPh sb="40" eb="42">
      <t>ザイリョウ</t>
    </rPh>
    <rPh sb="42" eb="45">
      <t>メイサイショ</t>
    </rPh>
    <rPh sb="45" eb="46">
      <t>オヨ</t>
    </rPh>
    <rPh sb="47" eb="49">
      <t>セイキュウ</t>
    </rPh>
    <rPh sb="49" eb="50">
      <t>ケン</t>
    </rPh>
    <rPh sb="50" eb="53">
      <t>リョウシュウショ</t>
    </rPh>
    <rPh sb="57" eb="59">
      <t>シヨウ</t>
    </rPh>
    <phoneticPr fontId="9"/>
  </si>
  <si>
    <t>　内　　　訳　　　書　</t>
    <phoneticPr fontId="33"/>
  </si>
  <si>
    <t>番号</t>
    <rPh sb="0" eb="2">
      <t>バンゴウ</t>
    </rPh>
    <phoneticPr fontId="33"/>
  </si>
  <si>
    <t>件 名 ・ 規 格 等</t>
  </si>
  <si>
    <t>単位</t>
    <phoneticPr fontId="33"/>
  </si>
  <si>
    <t>予定数量</t>
    <rPh sb="0" eb="2">
      <t>ヨテイ</t>
    </rPh>
    <phoneticPr fontId="33"/>
  </si>
  <si>
    <t xml:space="preserve"> 単　価 </t>
  </si>
  <si>
    <t xml:space="preserve"> 金　額 </t>
  </si>
  <si>
    <t>備　考</t>
  </si>
  <si>
    <t>必ず提出前に各項目の確認をお願いします。</t>
    <rPh sb="0" eb="1">
      <t>カナラ</t>
    </rPh>
    <rPh sb="2" eb="4">
      <t>テイシュツ</t>
    </rPh>
    <rPh sb="4" eb="5">
      <t>マエ</t>
    </rPh>
    <rPh sb="6" eb="9">
      <t>カクコウモク</t>
    </rPh>
    <rPh sb="10" eb="12">
      <t>カクニン</t>
    </rPh>
    <rPh sb="14" eb="15">
      <t>ネガ</t>
    </rPh>
    <phoneticPr fontId="5"/>
  </si>
  <si>
    <t>番号を入力すれば予定数量までは反映されますが</t>
    <rPh sb="0" eb="2">
      <t>バンゴウ</t>
    </rPh>
    <rPh sb="3" eb="5">
      <t>ニュウリョク</t>
    </rPh>
    <rPh sb="8" eb="10">
      <t>ヨテイ</t>
    </rPh>
    <rPh sb="10" eb="12">
      <t>スウリョウ</t>
    </rPh>
    <rPh sb="15" eb="17">
      <t>ハンエイ</t>
    </rPh>
    <phoneticPr fontId="5"/>
  </si>
  <si>
    <t>小計</t>
    <rPh sb="0" eb="2">
      <t>ショウケイ</t>
    </rPh>
    <phoneticPr fontId="5"/>
  </si>
  <si>
    <t>合計</t>
    <rPh sb="0" eb="2">
      <t>ゴウケイ</t>
    </rPh>
    <phoneticPr fontId="5"/>
  </si>
  <si>
    <t>新年度分からの代金請求書内訳書は</t>
    <rPh sb="0" eb="3">
      <t>シンネンド</t>
    </rPh>
    <rPh sb="3" eb="4">
      <t>ブン</t>
    </rPh>
    <rPh sb="7" eb="9">
      <t>ダイキン</t>
    </rPh>
    <rPh sb="9" eb="12">
      <t>セイキュウショ</t>
    </rPh>
    <rPh sb="12" eb="14">
      <t>ウチワケ</t>
    </rPh>
    <rPh sb="14" eb="15">
      <t>ショ</t>
    </rPh>
    <phoneticPr fontId="5"/>
  </si>
  <si>
    <t>A列に内訳書の番号を入力すれば単位まで出力されます。</t>
    <rPh sb="1" eb="2">
      <t>レツ</t>
    </rPh>
    <rPh sb="3" eb="6">
      <t>ウチワケショ</t>
    </rPh>
    <rPh sb="7" eb="9">
      <t>バンゴウ</t>
    </rPh>
    <rPh sb="10" eb="12">
      <t>ニュウリョク</t>
    </rPh>
    <rPh sb="15" eb="17">
      <t>タンイ</t>
    </rPh>
    <rPh sb="19" eb="21">
      <t>シュツリョク</t>
    </rPh>
    <phoneticPr fontId="5"/>
  </si>
  <si>
    <t>件名・規格等記載誤り防止のためこちらの書式をできれば使用してください</t>
    <rPh sb="0" eb="2">
      <t>ケンメイ</t>
    </rPh>
    <rPh sb="3" eb="5">
      <t>キカク</t>
    </rPh>
    <rPh sb="5" eb="6">
      <t>トウ</t>
    </rPh>
    <rPh sb="6" eb="8">
      <t>キサイ</t>
    </rPh>
    <rPh sb="8" eb="9">
      <t>アヤマ</t>
    </rPh>
    <rPh sb="10" eb="12">
      <t>ボウシ</t>
    </rPh>
    <rPh sb="19" eb="21">
      <t>ショシキ</t>
    </rPh>
    <rPh sb="26" eb="28">
      <t>シヨウ</t>
    </rPh>
    <phoneticPr fontId="5"/>
  </si>
  <si>
    <t>使用される場合は</t>
    <rPh sb="0" eb="2">
      <t>シヨウ</t>
    </rPh>
    <rPh sb="5" eb="7">
      <t>バアイ</t>
    </rPh>
    <phoneticPr fontId="5"/>
  </si>
  <si>
    <t>お願いします。</t>
    <rPh sb="1" eb="2">
      <t>ネガ</t>
    </rPh>
    <phoneticPr fontId="5"/>
  </si>
  <si>
    <t>この入札内訳書はご参考ですので、</t>
    <rPh sb="2" eb="4">
      <t>ニュウサツ</t>
    </rPh>
    <rPh sb="4" eb="7">
      <t>ウチワケショ</t>
    </rPh>
    <rPh sb="9" eb="11">
      <t>サンコウ</t>
    </rPh>
    <phoneticPr fontId="5"/>
  </si>
  <si>
    <t>契約単価</t>
    <rPh sb="0" eb="2">
      <t>ケイヤク</t>
    </rPh>
    <rPh sb="2" eb="4">
      <t>タンカ</t>
    </rPh>
    <phoneticPr fontId="5"/>
  </si>
  <si>
    <t>数量手入力してください。</t>
    <rPh sb="0" eb="2">
      <t>スウリョウ</t>
    </rPh>
    <rPh sb="2" eb="3">
      <t>テ</t>
    </rPh>
    <rPh sb="3" eb="5">
      <t>ニュウリョク</t>
    </rPh>
    <phoneticPr fontId="5"/>
  </si>
  <si>
    <t>単価は内訳書のＪ列に入力していただければ出力されます。</t>
    <rPh sb="0" eb="2">
      <t>タンカ</t>
    </rPh>
    <rPh sb="3" eb="6">
      <t>ウチワケショ</t>
    </rPh>
    <rPh sb="8" eb="9">
      <t>レツ</t>
    </rPh>
    <rPh sb="10" eb="12">
      <t>ニュウリョク</t>
    </rPh>
    <rPh sb="20" eb="22">
      <t>シュツリョク</t>
    </rPh>
    <phoneticPr fontId="5"/>
  </si>
  <si>
    <t>EA</t>
    <phoneticPr fontId="9"/>
  </si>
  <si>
    <t>C</t>
  </si>
  <si>
    <t>BX</t>
    <phoneticPr fontId="9"/>
  </si>
  <si>
    <t>別　紙</t>
    <phoneticPr fontId="9"/>
  </si>
  <si>
    <t>番号</t>
    <rPh sb="0" eb="2">
      <t>バンゴウ</t>
    </rPh>
    <phoneticPr fontId="9"/>
  </si>
  <si>
    <t>性質</t>
    <rPh sb="0" eb="2">
      <t>セイシツ</t>
    </rPh>
    <phoneticPr fontId="9"/>
  </si>
  <si>
    <t>予定</t>
    <rPh sb="0" eb="2">
      <t>ヨテイ</t>
    </rPh>
    <phoneticPr fontId="9"/>
  </si>
  <si>
    <t>区分</t>
    <rPh sb="0" eb="2">
      <t>クブン</t>
    </rPh>
    <phoneticPr fontId="9"/>
  </si>
  <si>
    <t>品　　　　　　　名</t>
    <rPh sb="0" eb="1">
      <t>シナ</t>
    </rPh>
    <rPh sb="8" eb="9">
      <t>メイ</t>
    </rPh>
    <phoneticPr fontId="9"/>
  </si>
  <si>
    <t>単価</t>
    <rPh sb="0" eb="2">
      <t>タンカ</t>
    </rPh>
    <phoneticPr fontId="5"/>
  </si>
  <si>
    <t>数量は内訳書のＩ列に入力していただければ出力されます。</t>
    <rPh sb="0" eb="2">
      <t>スウリョウ</t>
    </rPh>
    <rPh sb="3" eb="6">
      <t>ウチワケショ</t>
    </rPh>
    <rPh sb="8" eb="9">
      <t>レツ</t>
    </rPh>
    <rPh sb="10" eb="12">
      <t>ニュウリョク</t>
    </rPh>
    <rPh sb="20" eb="22">
      <t>シュツリョク</t>
    </rPh>
    <phoneticPr fontId="5"/>
  </si>
  <si>
    <t>書類ご提出前にご確認お願いします。</t>
    <rPh sb="0" eb="2">
      <t>ショルイ</t>
    </rPh>
    <rPh sb="3" eb="5">
      <t>テイシュツ</t>
    </rPh>
    <rPh sb="5" eb="6">
      <t>マエ</t>
    </rPh>
    <rPh sb="8" eb="10">
      <t>カクニン</t>
    </rPh>
    <rPh sb="11" eb="12">
      <t>ネガ</t>
    </rPh>
    <phoneticPr fontId="5"/>
  </si>
  <si>
    <t>ＩＰ保護バッグ</t>
  </si>
  <si>
    <t>キャビトン　ファスト</t>
  </si>
  <si>
    <t>日本デキシー</t>
  </si>
  <si>
    <t>発注
数量</t>
    <rPh sb="0" eb="2">
      <t>ハッチュウ</t>
    </rPh>
    <rPh sb="3" eb="5">
      <t>スウリョウ</t>
    </rPh>
    <phoneticPr fontId="5"/>
  </si>
  <si>
    <t>発注
数量</t>
    <rPh sb="0" eb="2">
      <t>ハッチュウ</t>
    </rPh>
    <rPh sb="3" eb="5">
      <t>スウリョウ</t>
    </rPh>
    <phoneticPr fontId="5"/>
  </si>
  <si>
    <t>契約
単価</t>
    <rPh sb="0" eb="2">
      <t>ケイヤク</t>
    </rPh>
    <rPh sb="3" eb="5">
      <t>タンカ</t>
    </rPh>
    <phoneticPr fontId="5"/>
  </si>
  <si>
    <t>数量は内訳書のＫ列に入力していただければ出力されます。</t>
    <rPh sb="0" eb="2">
      <t>スウリョウ</t>
    </rPh>
    <rPh sb="3" eb="6">
      <t>ウチワケショ</t>
    </rPh>
    <rPh sb="8" eb="9">
      <t>レツ</t>
    </rPh>
    <rPh sb="10" eb="12">
      <t>ニュウリョク</t>
    </rPh>
    <rPh sb="20" eb="22">
      <t>シュツリョク</t>
    </rPh>
    <phoneticPr fontId="5"/>
  </si>
  <si>
    <t>Ｃピース白（２００個入り）</t>
  </si>
  <si>
    <t>ビバリーくんカップエコノミー　１００入</t>
  </si>
  <si>
    <t>ビューティフィルフロープラスＸ　Ｆ００</t>
  </si>
  <si>
    <t>ビューティフィルフロープラスＸ　Ｆ０３</t>
  </si>
  <si>
    <t>ｿﾆｯｸﾌﾚｯｸｽ ｴｱｰｽｹｰﾗｰ 2008 ｸｲｯｸ
ｸﾘｰﾝﾌﾞﾗｼﾎﾙﾀﾞｰ48A用
入数:5個/箱</t>
  </si>
  <si>
    <t>20435071128  No.28
ｺﾝﾎﾟﾏｽﾀｰCA 
入数:4本/箱</t>
  </si>
  <si>
    <t>包装:ﾍﾟｰｽﾄﾊﾟｯｸ1L×1本/箱</t>
  </si>
  <si>
    <t>硬化ﾀｲﾌﾟ:ﾉｰﾏﾙﾀｲﾌﾟ
包装:ﾍﾟｰｽﾄﾊﾟｯｸ1L×1本/箱</t>
  </si>
  <si>
    <t>ｶﾗｰ:ﾊﾟｰﾌﾟﾙ(REF 390 035) 35241
入数:30枚/箱</t>
  </si>
  <si>
    <t>セントリックス</t>
  </si>
  <si>
    <t>種類:S(細巻) 品目ｺｰﾄﾞ:202040100S
包装:160本×10箱</t>
  </si>
  <si>
    <t>次亜塩素酸ﾅﾄﾘｳﾑ 3%以上(3~6%)
包装:100ml</t>
  </si>
  <si>
    <t>QL</t>
  </si>
  <si>
    <t>ＡＲ－４０用パワークイックＷアルカリ性洗浄剤　９００ＭＬ</t>
    <phoneticPr fontId="9"/>
  </si>
  <si>
    <t>商品ｺｰﾄﾞ:50350</t>
    <rPh sb="0" eb="2">
      <t>ショウヒン</t>
    </rPh>
    <phoneticPr fontId="44"/>
  </si>
  <si>
    <t>撮影用ｲﾝｼﾞｹｰﾀｰ関連品
CID咬合ﾋﾟｰｽ白
入数:200個入</t>
    <rPh sb="24" eb="25">
      <t>シロ</t>
    </rPh>
    <rPh sb="26" eb="28">
      <t>イリスウ</t>
    </rPh>
    <phoneticPr fontId="44"/>
  </si>
  <si>
    <t>ＤＥＮＴ．Ｅ－ＦＬＯＳＳ</t>
  </si>
  <si>
    <t>205060421
包装:40m</t>
    <rPh sb="10" eb="12">
      <t>ホウソウ</t>
    </rPh>
    <phoneticPr fontId="44"/>
  </si>
  <si>
    <t>ＤＥＮＴ．ＥＸ　ＳＬＩＭＨＥＡＤ　Ⅱ（スリムヘッド）３３Ｍ</t>
  </si>
  <si>
    <t>205060412M</t>
  </si>
  <si>
    <t>ＤＥＮＴ．ＥＸ　ウルトラフロス（院内指導用）</t>
  </si>
  <si>
    <t>205060419M　　　ｻｲｽﾞ:M 
包装:40本/箱</t>
  </si>
  <si>
    <t>205060681L　　　ｻｲｽﾞ:L
包装:40本/箱</t>
  </si>
  <si>
    <t>205060681LL　　ｻｲｽﾞ:LL
包装:40本/箱</t>
    <rPh sb="21" eb="23">
      <t>ホウソウ</t>
    </rPh>
    <rPh sb="28" eb="29">
      <t>ハコ</t>
    </rPh>
    <phoneticPr fontId="44"/>
  </si>
  <si>
    <t>205060681M　　　ｻｲｽﾞ:M
包装:40本/箱</t>
  </si>
  <si>
    <t>205060681S　　　ｻｲｽﾞ:S
包装:40本/箱</t>
  </si>
  <si>
    <t>205060681SS　　ｻｲｽﾞ:SS
包装:40本/箱</t>
  </si>
  <si>
    <t>205060681SSS　　ｻｲｽﾞ:SSS
包装:40本/箱</t>
  </si>
  <si>
    <t>ＥＯＭ－アルファＡドレンフィルター</t>
  </si>
  <si>
    <t>部品番号:K1232</t>
  </si>
  <si>
    <t>ＩＰカバー</t>
  </si>
  <si>
    <t>ｻｲｽﾞ2(31×41) 200入
ﾃﾞｨｺﾞﾗｵﾌﾟﾃｨﾒ</t>
    <rPh sb="16" eb="17">
      <t>イ</t>
    </rPh>
    <phoneticPr fontId="44"/>
  </si>
  <si>
    <t>ｻｲｽﾞ2 200枚入</t>
  </si>
  <si>
    <t>ＭＳコートＯＮＥセット</t>
    <phoneticPr fontId="9"/>
  </si>
  <si>
    <t>セット</t>
  </si>
  <si>
    <t>種類：No.1
包装：20個入</t>
    <rPh sb="0" eb="2">
      <t>シュルイ</t>
    </rPh>
    <rPh sb="8" eb="10">
      <t>ホウソウ</t>
    </rPh>
    <phoneticPr fontId="44"/>
  </si>
  <si>
    <t>ＲＣプレップ（シリンジ入）</t>
  </si>
  <si>
    <t>入数:9g×2本入</t>
    <rPh sb="0" eb="2">
      <t>イリスウ</t>
    </rPh>
    <phoneticPr fontId="44"/>
  </si>
  <si>
    <t>ＳＡＭシリーズ歯ブラシ</t>
  </si>
  <si>
    <t>シリーズ名:Ｐ　種類:アリーボ
毛のかたさ:ＭＥＤＩＵＭ
入数：12本/箱</t>
    <rPh sb="4" eb="5">
      <t>メイ</t>
    </rPh>
    <rPh sb="8" eb="10">
      <t>シュルイ</t>
    </rPh>
    <rPh sb="16" eb="17">
      <t>ケ</t>
    </rPh>
    <rPh sb="29" eb="31">
      <t>イリスウ</t>
    </rPh>
    <rPh sb="36" eb="37">
      <t>ハコ</t>
    </rPh>
    <phoneticPr fontId="44"/>
  </si>
  <si>
    <t>シリーズ名:Ｒ　種類:ピッコロ
毛のかたさ:ＭＥＤＩＵＭ
入数：12本/箱</t>
  </si>
  <si>
    <t>ＳＡルーティング　Ｒ　ＭＵＬＴＩ　（オートミックス）</t>
  </si>
  <si>
    <t>注文番号:202440210
内容:Aﾍﾟｰｽﾄ/Bﾍﾟｰｽﾄ 8.2g(4.6mL)×3本</t>
    <rPh sb="0" eb="2">
      <t>チュウモン</t>
    </rPh>
    <rPh sb="2" eb="4">
      <t>バンゴウ</t>
    </rPh>
    <rPh sb="15" eb="17">
      <t>ナイヨウ</t>
    </rPh>
    <phoneticPr fontId="44"/>
  </si>
  <si>
    <t>204610453
容量:3ml</t>
    <rPh sb="10" eb="12">
      <t>ヨウリョウ</t>
    </rPh>
    <phoneticPr fontId="44"/>
  </si>
  <si>
    <t>205110501
容量:1200ml</t>
    <rPh sb="10" eb="12">
      <t>ヨウリョウ</t>
    </rPh>
    <phoneticPr fontId="44"/>
  </si>
  <si>
    <t>包装:8g</t>
    <rPh sb="0" eb="2">
      <t>ホウソウ</t>
    </rPh>
    <phoneticPr fontId="44"/>
  </si>
  <si>
    <t>包装:シンプルパック
3kg(1.5kg×2)入</t>
  </si>
  <si>
    <t>エクザバイトⅢ</t>
  </si>
  <si>
    <t>包装：２ｶｰﾄﾘｯｼﾞ
ｶｰﾄﾘｯｼﾞ81g(48ml)2本､
ﾐｷｼﾝｸﾞﾁｯﾌﾟⅡL、S各3本</t>
    <rPh sb="0" eb="2">
      <t>ホウソウ</t>
    </rPh>
    <phoneticPr fontId="44"/>
  </si>
  <si>
    <t>吸収性縫合糸バイクリル</t>
    <phoneticPr fontId="9"/>
  </si>
  <si>
    <t>エチコン（吸収糸）
針付縫合糸4-0　J464G　12本</t>
    <rPh sb="5" eb="7">
      <t>キュウシュウ</t>
    </rPh>
    <rPh sb="7" eb="8">
      <t>イト</t>
    </rPh>
    <rPh sb="10" eb="11">
      <t>ハリ</t>
    </rPh>
    <rPh sb="11" eb="12">
      <t>ツ</t>
    </rPh>
    <rPh sb="12" eb="14">
      <t>ホウゴウ</t>
    </rPh>
    <rPh sb="14" eb="15">
      <t>イト</t>
    </rPh>
    <rPh sb="27" eb="28">
      <t>ホン</t>
    </rPh>
    <phoneticPr fontId="10"/>
  </si>
  <si>
    <t>ジョンソンエンドｼﾞｮﾝｿﾝ</t>
  </si>
  <si>
    <t>202040250
規格・包装:40×40mm、500g入</t>
    <rPh sb="10" eb="12">
      <t>キカク</t>
    </rPh>
    <rPh sb="13" eb="15">
      <t>ホウソウ</t>
    </rPh>
    <phoneticPr fontId="44"/>
  </si>
  <si>
    <t>形態：小
単品包装:150本/箱</t>
    <rPh sb="0" eb="2">
      <t>ケイタイ</t>
    </rPh>
    <rPh sb="5" eb="7">
      <t>タンピン</t>
    </rPh>
    <rPh sb="7" eb="9">
      <t>ホウソウ</t>
    </rPh>
    <rPh sb="15" eb="16">
      <t>ハコ</t>
    </rPh>
    <phoneticPr fontId="44"/>
  </si>
  <si>
    <t>形態:大
単品包装:150本/箱</t>
    <rPh sb="0" eb="2">
      <t>ケイタイ</t>
    </rPh>
    <phoneticPr fontId="44"/>
  </si>
  <si>
    <t>形態:中
単品包装:150本/箱</t>
    <rPh sb="0" eb="2">
      <t>ケイタイ</t>
    </rPh>
    <phoneticPr fontId="44"/>
  </si>
  <si>
    <t>カルシペックス２</t>
  </si>
  <si>
    <r>
      <t>20513045</t>
    </r>
    <r>
      <rPr>
        <sz val="12"/>
        <color indexed="10"/>
        <rFont val="ＭＳ Ｐ明朝"/>
        <family val="1"/>
        <charset val="128"/>
      </rPr>
      <t>4</t>
    </r>
    <r>
      <rPr>
        <sz val="12"/>
        <rFont val="ＭＳ Ｐ明朝"/>
        <family val="1"/>
        <charset val="128"/>
      </rPr>
      <t xml:space="preserve">
包装:2gｼﾘﾝｼﾞ1本,ﾆｼｶｽﾋﾟﾝ2本,
ﾆｰﾄﾞﾙｷｬｯﾌﾟ2個</t>
    </r>
    <rPh sb="10" eb="12">
      <t>ホウソウ</t>
    </rPh>
    <phoneticPr fontId="44"/>
  </si>
  <si>
    <t xml:space="preserve">色調:ﾎﾜｲﾄ
包装:30g1本 </t>
    <rPh sb="0" eb="2">
      <t>シキチョウ</t>
    </rPh>
    <rPh sb="8" eb="10">
      <t>ホウソウ</t>
    </rPh>
    <phoneticPr fontId="44"/>
  </si>
  <si>
    <t>クアトロケアスプレープラス２１４０</t>
  </si>
  <si>
    <t>500ml
入数:6本/箱</t>
    <rPh sb="6" eb="8">
      <t>イリスウ</t>
    </rPh>
    <rPh sb="12" eb="13">
      <t>ハコ</t>
    </rPh>
    <phoneticPr fontId="44"/>
  </si>
  <si>
    <t>クリアフィル　ＤＣコア　オートミックスＯＮＥ</t>
  </si>
  <si>
    <t>202420942 ﾃﾞﾝﾁﾝ</t>
  </si>
  <si>
    <t>クリアフィルＲＤＣコア　オートミックスＲＯＮＥ　ガイドチップ</t>
  </si>
  <si>
    <t>202410030
入数:20個/箱</t>
    <rPh sb="10" eb="12">
      <t>イリスウ</t>
    </rPh>
    <rPh sb="17" eb="18">
      <t>ハコ</t>
    </rPh>
    <phoneticPr fontId="44"/>
  </si>
  <si>
    <t>202410029
入数:20個/箱</t>
  </si>
  <si>
    <t>クリアフィルＲＤＣコア　オートミックスＲＯＮＥ　ミキシングチ</t>
  </si>
  <si>
    <t>202410031
入数:20個/箱</t>
  </si>
  <si>
    <t>クリアフィルＲマジェスティＲＥＳ－２</t>
  </si>
  <si>
    <t xml:space="preserve">202430036 色調:XW
品名:ﾚｼﾞﾝ充填材　　　容量:2ml </t>
  </si>
  <si>
    <t xml:space="preserve">202430021 色調:A2
品名:ﾚｼﾞﾝ充填材　　　容量:2ml </t>
    <rPh sb="16" eb="18">
      <t>ヒンメイ</t>
    </rPh>
    <rPh sb="29" eb="31">
      <t>ヨウリョウ</t>
    </rPh>
    <phoneticPr fontId="44"/>
  </si>
  <si>
    <t>202430022 色調:A3
品名:ﾚｼﾞﾝ充填材　　　容量:2ml</t>
  </si>
  <si>
    <t xml:space="preserve">202430023 色調:A3.5
品名:ﾚｼﾞﾝ充填材　　　容量:2ml </t>
  </si>
  <si>
    <t xml:space="preserve">202430024 色調:A4
品名:ﾚｼﾞﾝ充填材　　　容量:2ml </t>
  </si>
  <si>
    <t>クリアフィルユニバーサルボンド　ＱＵＩＣＫ　ＥＲ</t>
  </si>
  <si>
    <t>注文番号:202430583　　単品
容量:5.6mL</t>
    <rPh sb="0" eb="2">
      <t>チュウモン</t>
    </rPh>
    <rPh sb="2" eb="4">
      <t>バンゴウ</t>
    </rPh>
    <rPh sb="16" eb="18">
      <t>タンピン</t>
    </rPh>
    <rPh sb="19" eb="21">
      <t>ヨウリョウ</t>
    </rPh>
    <phoneticPr fontId="44"/>
  </si>
  <si>
    <t>クリーニングジェル（ＰＭＴＣ）　</t>
  </si>
  <si>
    <t>内容量:60g</t>
    <rPh sb="0" eb="3">
      <t>ナイヨウリョウ</t>
    </rPh>
    <phoneticPr fontId="44"/>
  </si>
  <si>
    <t>クリーン・ウォッシングニードル　ソフトタイプ</t>
  </si>
  <si>
    <t>205150030 　21G
入数:20本/箱</t>
    <rPh sb="15" eb="17">
      <t>イリスウ</t>
    </rPh>
    <rPh sb="22" eb="23">
      <t>ハコ</t>
    </rPh>
    <phoneticPr fontId="44"/>
  </si>
  <si>
    <t>205150032 　24G
入数:20本/箱</t>
  </si>
  <si>
    <t>205150033 　25G
入数:20本/箱</t>
  </si>
  <si>
    <t>クリーンブラシ　コニカル型小</t>
  </si>
  <si>
    <t>クリーンブラシ　フラット型小</t>
  </si>
  <si>
    <t>包装:10gﾁｭｰﾌﾞ</t>
    <rPh sb="0" eb="2">
      <t>ホウソウ</t>
    </rPh>
    <phoneticPr fontId="44"/>
  </si>
  <si>
    <t>コンポマスター</t>
  </si>
  <si>
    <t>6515-202-17509</t>
    <phoneticPr fontId="9"/>
  </si>
  <si>
    <t>吸収性局所止血剤</t>
    <phoneticPr fontId="9"/>
  </si>
  <si>
    <t>サージセルアブソーバブルヘモスタットＭＤ綿型（シート）　10枚/1箱</t>
    <rPh sb="20" eb="21">
      <t>メン</t>
    </rPh>
    <rPh sb="21" eb="22">
      <t>ガタ</t>
    </rPh>
    <rPh sb="30" eb="31">
      <t>マイ</t>
    </rPh>
    <rPh sb="33" eb="34">
      <t>ハコ</t>
    </rPh>
    <phoneticPr fontId="10"/>
  </si>
  <si>
    <t>サージチップ　マイクロ　１．２ＭＭ</t>
  </si>
  <si>
    <t>206510877
入数:20本/箱</t>
    <rPh sb="10" eb="12">
      <t>イリスウ</t>
    </rPh>
    <rPh sb="15" eb="16">
      <t>ホン</t>
    </rPh>
    <rPh sb="17" eb="18">
      <t>ハコ</t>
    </rPh>
    <phoneticPr fontId="44"/>
  </si>
  <si>
    <t>サージマスクＡＣ</t>
  </si>
  <si>
    <t>商品番号:076050
規格:ブルー　9.5×17ｃm
入数:50枚/箱</t>
    <rPh sb="0" eb="2">
      <t>ショウヒン</t>
    </rPh>
    <rPh sb="2" eb="4">
      <t>バンゴウ</t>
    </rPh>
    <rPh sb="12" eb="14">
      <t>キカク</t>
    </rPh>
    <rPh sb="28" eb="30">
      <t>イリスウ</t>
    </rPh>
    <rPh sb="33" eb="34">
      <t>マイ</t>
    </rPh>
    <rPh sb="35" eb="36">
      <t>ハコ</t>
    </rPh>
    <phoneticPr fontId="44"/>
  </si>
  <si>
    <t>竹虎</t>
    <rPh sb="0" eb="1">
      <t>タケ</t>
    </rPh>
    <rPh sb="1" eb="2">
      <t>トラ</t>
    </rPh>
    <phoneticPr fontId="44"/>
  </si>
  <si>
    <t>サリバエジェクター　フレクソＬお徳用１００本入（アダプタ―付</t>
  </si>
  <si>
    <t>5801 862621
入数:100本/箱</t>
    <rPh sb="12" eb="14">
      <t>イリスウ</t>
    </rPh>
    <rPh sb="19" eb="21">
      <t>・ハコ</t>
    </rPh>
    <phoneticPr fontId="44"/>
  </si>
  <si>
    <t>ジーシー　フジルーティング　Ｒ　ＥＸ　ＰＬＵＳ</t>
  </si>
  <si>
    <t>包装:ｶｰﾄﾘｯｼﾞ13.3g(7.2ml)2本,練和紙(No.22)1冊入</t>
    <rPh sb="0" eb="2">
      <t>ホウソウ</t>
    </rPh>
    <phoneticPr fontId="44"/>
  </si>
  <si>
    <t>201180130XF 極細(専用ｽｸﾘｭｰ軸付)
入数:60個/箱</t>
    <rPh sb="26" eb="28">
      <t>イリスウ</t>
    </rPh>
    <rPh sb="31" eb="32">
      <t>コ</t>
    </rPh>
    <rPh sb="33" eb="34">
      <t>ハコ</t>
    </rPh>
    <phoneticPr fontId="44"/>
  </si>
  <si>
    <t>204610580
容量:0.7ml</t>
    <rPh sb="10" eb="12">
      <t>ヨウリョウ</t>
    </rPh>
    <phoneticPr fontId="44"/>
  </si>
  <si>
    <t>204610401
容量:10ml</t>
    <rPh sb="10" eb="12">
      <t>ヨウリョウ</t>
    </rPh>
    <phoneticPr fontId="44"/>
  </si>
  <si>
    <t>スーパーボンドＥＸ　ポリマー粉末</t>
  </si>
  <si>
    <t>3g　色調：EXｸﾘｱ</t>
    <phoneticPr fontId="9"/>
  </si>
  <si>
    <t>3g  色調：EXﾃｨｰｽｶﾗｰ</t>
    <rPh sb="4" eb="6">
      <t>シキチョウ</t>
    </rPh>
    <phoneticPr fontId="9"/>
  </si>
  <si>
    <t>スキャンドネストカートリッジ３％</t>
  </si>
  <si>
    <t>1.8ml×10入（ブリスター包装）</t>
    <rPh sb="8" eb="9">
      <t>イ</t>
    </rPh>
    <rPh sb="15" eb="17">
      <t>ホウソウ</t>
    </rPh>
    <phoneticPr fontId="10"/>
  </si>
  <si>
    <t>日本歯科薬品</t>
    <rPh sb="0" eb="2">
      <t>ニホン</t>
    </rPh>
    <phoneticPr fontId="10"/>
  </si>
  <si>
    <t>スケール除去液　１Ｌ　＊　３本</t>
  </si>
  <si>
    <t>商品ｺｰﾄﾞ:51703
入数:1L×3本/箱</t>
    <rPh sb="0" eb="2">
      <t>ショウヒン</t>
    </rPh>
    <rPh sb="13" eb="15">
      <t>イリスウ</t>
    </rPh>
    <phoneticPr fontId="44"/>
  </si>
  <si>
    <t>ディスポーザブル　スカルペル</t>
  </si>
  <si>
    <t>20211030015
規格:No.15　入数:20本入</t>
    <rPh sb="12" eb="14">
      <t>キカク</t>
    </rPh>
    <rPh sb="21" eb="23">
      <t>イリスウ</t>
    </rPh>
    <phoneticPr fontId="44"/>
  </si>
  <si>
    <t>包装:50枚/箱</t>
    <rPh sb="0" eb="2">
      <t>ホウソウ</t>
    </rPh>
    <rPh sb="7" eb="8">
      <t>ハコ</t>
    </rPh>
    <phoneticPr fontId="44"/>
  </si>
  <si>
    <t>206330020
入数:12×6個/箱</t>
    <rPh sb="10" eb="12">
      <t>イリスウ</t>
    </rPh>
    <rPh sb="19" eb="20">
      <t>ハコ</t>
    </rPh>
    <phoneticPr fontId="44"/>
  </si>
  <si>
    <t>クルツァー</t>
  </si>
  <si>
    <t>ディスポチップ混和（青）</t>
  </si>
  <si>
    <t>204610570
数量:10本/箱</t>
    <rPh sb="10" eb="12">
      <t>スウリョウ</t>
    </rPh>
    <rPh sb="15" eb="16">
      <t>ホン</t>
    </rPh>
    <rPh sb="17" eb="18">
      <t>ハコ</t>
    </rPh>
    <phoneticPr fontId="44"/>
  </si>
  <si>
    <t>ディスポチップ筆積Ｌ（ピンク）</t>
  </si>
  <si>
    <t>204610572
数量:10本/箱</t>
  </si>
  <si>
    <t>205130701   (ｶｰﾄﾘｯｼﾞ型)
入数:0.6g 10本</t>
    <rPh sb="23" eb="25">
      <t>イリスウ</t>
    </rPh>
    <phoneticPr fontId="44"/>
  </si>
  <si>
    <t>テルモシリンジ（１００本入　針なし　ロックタイプ）</t>
  </si>
  <si>
    <t>202030240　　2.5ml
入数:100本/箱</t>
    <rPh sb="17" eb="19">
      <t>イリスウ</t>
    </rPh>
    <rPh sb="25" eb="26">
      <t>ハコ</t>
    </rPh>
    <phoneticPr fontId="44"/>
  </si>
  <si>
    <t>テルモ歯科用注射針</t>
    <phoneticPr fontId="9"/>
  </si>
  <si>
    <t xml:space="preserve">
31G　DN-M3116　  入数:100本/箱</t>
    <rPh sb="24" eb="25">
      <t>ハコ</t>
    </rPh>
    <phoneticPr fontId="44"/>
  </si>
  <si>
    <t>デンタルタオルＮ</t>
  </si>
  <si>
    <t>202040822
ｻｲｽﾞ:43×34cm　　包装:100枚</t>
    <rPh sb="24" eb="26">
      <t>ホウソウ</t>
    </rPh>
    <phoneticPr fontId="44"/>
  </si>
  <si>
    <t>207290556　ｶｰﾄﾘｯｼﾞﾀｲﾌﾟ
入数56本/箱</t>
    <rPh sb="22" eb="24">
      <t>イリスウ</t>
    </rPh>
    <rPh sb="28" eb="29">
      <t>ハコ</t>
    </rPh>
    <phoneticPr fontId="44"/>
  </si>
  <si>
    <t>205130006
包装:液4mL,ﾉｽﾞﾙ1本,穴開きｷｬｯﾌﾟ1個,ﾉｽﾞﾙｷｬｯﾌﾟ2個</t>
    <rPh sb="10" eb="12">
      <t>ホウソウ</t>
    </rPh>
    <phoneticPr fontId="44"/>
  </si>
  <si>
    <t>205130204
100本/箱</t>
    <rPh sb="15" eb="16">
      <t>ハコ</t>
    </rPh>
    <phoneticPr fontId="44"/>
  </si>
  <si>
    <t>包装:ｼﾝﾌﾟﾙﾊﾟｯｸ 3kg(1.5kg×2)　</t>
    <phoneticPr fontId="9"/>
  </si>
  <si>
    <t>ニュープラストーン２ＬＥ</t>
  </si>
  <si>
    <t xml:space="preserve">18kgﾊﾟｯｸ   </t>
    <phoneticPr fontId="9"/>
  </si>
  <si>
    <t>ネオザロカインパスタ</t>
  </si>
  <si>
    <t>15ｇ</t>
  </si>
  <si>
    <t>ネオ製薬工業株式会社</t>
    <rPh sb="2" eb="4">
      <t>セイヤク</t>
    </rPh>
    <rPh sb="4" eb="6">
      <t>コウギョウ</t>
    </rPh>
    <rPh sb="6" eb="10">
      <t>カブシキガイシャ</t>
    </rPh>
    <phoneticPr fontId="10"/>
  </si>
  <si>
    <t>品目ｺｰﾄﾞ:207520018
入数:100個/箱</t>
    <rPh sb="23" eb="24">
      <t>コ</t>
    </rPh>
    <rPh sb="25" eb="26">
      <t>ハコ</t>
    </rPh>
    <phoneticPr fontId="44"/>
  </si>
  <si>
    <t>色調:A2　
付属:松風ﾆｰﾄﾞﾙﾁｯﾌﾟ(Thin Wall 20G)5個付
包装:1本　2.2g</t>
  </si>
  <si>
    <t>色調:A3　
付属:松風ﾆｰﾄﾞﾙﾁｯﾌﾟ(Thin Wall 20G)5個付
包装:1本　2.2g</t>
  </si>
  <si>
    <t>色調:A3.5　
付属:松風ﾆｰﾄﾞﾙﾁｯﾌﾟ(Thin Wall 20G)5個付
包装:1本　2.2g</t>
  </si>
  <si>
    <t>色調:A4　
付属:松風ﾆｰﾄﾞﾙﾁｯﾌﾟ(Thin Wall 20G)5個付
包装:1本　2.2g</t>
  </si>
  <si>
    <t>色調:A2　
付属:松風ﾆｰﾄﾞﾙﾁｯﾌﾟ(Thin Wall 20G)5個付
包装:1本　2.2g</t>
    <rPh sb="0" eb="2">
      <t>シキチョウ</t>
    </rPh>
    <rPh sb="7" eb="9">
      <t>フゾク</t>
    </rPh>
    <rPh sb="10" eb="12">
      <t>ショウフウ</t>
    </rPh>
    <rPh sb="40" eb="42">
      <t>ホウソウ</t>
    </rPh>
    <rPh sb="44" eb="45">
      <t>ホン</t>
    </rPh>
    <phoneticPr fontId="44"/>
  </si>
  <si>
    <t>色調:A2O(ｵﾍﾟｰｸ)　
付属:松風ﾆｰﾄﾞﾙﾁｯﾌﾟ(Thin Wall 20G)5個付
包装:1本　2.2g</t>
  </si>
  <si>
    <t>色調:Inc(ｲﾝｻｲｻﾞﾙ)
付属:松風ﾆｰﾄﾞﾙﾁｯﾌﾟ(Thin Wall 20G)5個付
包装:1本　2.2g</t>
  </si>
  <si>
    <t>202390216
入数:100枚/箱</t>
    <rPh sb="10" eb="12">
      <t>イリスウ</t>
    </rPh>
    <rPh sb="18" eb="19">
      <t>ハコ</t>
    </rPh>
    <phoneticPr fontId="44"/>
  </si>
  <si>
    <t>フュージョン２</t>
  </si>
  <si>
    <t>包装:ｴｸｽﾄﾗｳｫｯｼｭﾀｲﾌﾟ
2ｶｰﾄﾘｯｼﾞ61g×2本､ﾐｷｼﾝｸﾞﾁｯﾌﾟⅡSS×8本</t>
    <rPh sb="0" eb="2">
      <t>ホウソウ</t>
    </rPh>
    <phoneticPr fontId="44"/>
  </si>
  <si>
    <t>包装:ﾊﾟﾃﾀｲﾌﾟ
ﾍﾞｰｽ･ｷｬﾀﾘｽﾄ各500g各1個､計量ｽﾌﾟｰﾝ2個</t>
  </si>
  <si>
    <t>包装:ﾓﾉﾌｪｲｽﾞﾀｲﾌﾟ
2ｶｰﾄﾘｯｼﾞ64g×2本､ﾐｷｼﾝｸﾞﾁｯﾌﾟⅡL×6本</t>
  </si>
  <si>
    <t>品目:2010600111/3
種類:赤 　包装:1/3ｻｲｽﾞ(40×22mm)
入数:360枚/箱</t>
    <rPh sb="22" eb="24">
      <t>ホウソウ</t>
    </rPh>
    <rPh sb="50" eb="51">
      <t>ハコ</t>
    </rPh>
    <phoneticPr fontId="44"/>
  </si>
  <si>
    <t>フレキシダム</t>
  </si>
  <si>
    <t>品目ｺｰﾄﾞ：20651015515
ISOｶﾗｰｺｰﾄﾞ:15
入数:180個</t>
    <rPh sb="0" eb="2">
      <t>ヒンモク</t>
    </rPh>
    <rPh sb="33" eb="35">
      <t>イリスウ</t>
    </rPh>
    <phoneticPr fontId="44"/>
  </si>
  <si>
    <t>品目ｺｰﾄﾞ：20651015520
ISOｶﾗｰｺｰﾄﾞ:20
入数:180個</t>
  </si>
  <si>
    <t>品目ｺｰﾄﾞ：20651015525
ISOｶﾗｰｺｰﾄﾞ:25
入数:180個</t>
  </si>
  <si>
    <t>品目ｺｰﾄﾞ：20651015530
ISOｶﾗｰｺｰﾄﾞ:30
入数:180個</t>
  </si>
  <si>
    <t>品目ｺｰﾄﾞ：20651015535
ISOｶﾗｰｺｰﾄﾞ:35
入数:180個</t>
  </si>
  <si>
    <t>品目ｺｰﾄﾞ：20651015540
ISOｶﾗｰｺｰﾄﾞ:40
入数:180個</t>
  </si>
  <si>
    <t>品目ｺｰﾄﾞ：20651015645
ISOｶﾗｰｺｰﾄﾞ:45
入数:180個</t>
  </si>
  <si>
    <t>品目ｺｰﾄﾞ：20651015650
ISOｶﾗｰｺｰﾄﾞ:50
入数:180個</t>
  </si>
  <si>
    <t>品目ｺｰﾄﾞ：20651015655
ISOｶﾗｰｺｰﾄﾞ:55
入数:180個</t>
  </si>
  <si>
    <t>品目ｺｰﾄﾞ：20651015660
ISOｶﾗｰｺｰﾄﾞ:60
入数:180個</t>
  </si>
  <si>
    <t>品目ｺｰﾄﾞ：20651015670
ISOｶﾗｰｺｰﾄﾞ:70
入数:180個</t>
  </si>
  <si>
    <t>品目ｺｰﾄﾞ：20651015680
ISOｶﾗｰｺｰﾄﾞ:80
入数:180個</t>
  </si>
  <si>
    <t>ペンスコープ・ペンキュア－・ＤＰ用ディスポカバー１００枚（青</t>
  </si>
  <si>
    <t>201070287
入数:100枚入</t>
    <rPh sb="10" eb="12">
      <t>イリスウ</t>
    </rPh>
    <phoneticPr fontId="44"/>
  </si>
  <si>
    <t>ベンダブラシツイン　レギュラー</t>
  </si>
  <si>
    <t>206230092　　補充用
入数：200本/箱（紙箱入）</t>
    <rPh sb="15" eb="17">
      <t>イリスウ</t>
    </rPh>
    <rPh sb="23" eb="24">
      <t>ハコ</t>
    </rPh>
    <rPh sb="25" eb="26">
      <t>カミ</t>
    </rPh>
    <rPh sb="26" eb="28">
      <t>ハコイ</t>
    </rPh>
    <phoneticPr fontId="44"/>
  </si>
  <si>
    <t>松風ポーセレンプライマー</t>
    <phoneticPr fontId="9"/>
  </si>
  <si>
    <t>5ml</t>
  </si>
  <si>
    <t>松風</t>
    <rPh sb="0" eb="2">
      <t>マツカゼ</t>
    </rPh>
    <phoneticPr fontId="10"/>
  </si>
  <si>
    <t>マイクロブラシ　ファイン</t>
  </si>
  <si>
    <t>色調:ｲｴﾛｰ
包装:100本入</t>
    <rPh sb="0" eb="2">
      <t>シキチョウ</t>
    </rPh>
    <rPh sb="8" eb="10">
      <t>ホウソウ</t>
    </rPh>
    <phoneticPr fontId="44"/>
  </si>
  <si>
    <t>201510246
入数:10枚入</t>
    <rPh sb="10" eb="12">
      <t>イリスウ</t>
    </rPh>
    <phoneticPr fontId="44"/>
  </si>
  <si>
    <t>20239005210
ISO:21㎜ #10 　包装:6本/箱</t>
  </si>
  <si>
    <t>20239005215
ISO:21㎜ #15 　包装:6本/箱</t>
  </si>
  <si>
    <t>20239005310
ISO:25㎜ #10 　包装:6本/箱</t>
  </si>
  <si>
    <t>20239005315
ISO:25㎜ #15 　包装:6本/箱</t>
  </si>
  <si>
    <t>20239005606
ISO:21㎜ #06 　包装:6本/箱</t>
    <rPh sb="25" eb="27">
      <t>ホウソウ</t>
    </rPh>
    <rPh sb="31" eb="32">
      <t>ハコ</t>
    </rPh>
    <phoneticPr fontId="44"/>
  </si>
  <si>
    <t>20239005608
ISO:21㎜ #08 　包装:6本/箱</t>
  </si>
  <si>
    <t>20239005706
ISO:25㎜ #06 　包装:6本/箱</t>
  </si>
  <si>
    <t>20239005708
ISO:25㎜ #08 　包装:6本/箱</t>
  </si>
  <si>
    <t>マニー針付縫合糸</t>
  </si>
  <si>
    <t>丸強彎　13㎜　シルクブレード　4-0　黒　</t>
    <rPh sb="0" eb="1">
      <t>マル</t>
    </rPh>
    <rPh sb="1" eb="2">
      <t>キョウ</t>
    </rPh>
    <rPh sb="20" eb="21">
      <t>クロ</t>
    </rPh>
    <phoneticPr fontId="10"/>
  </si>
  <si>
    <t>丸強彎　16㎜　ナイロンブレード　4-0　黒　</t>
    <rPh sb="0" eb="1">
      <t>マル</t>
    </rPh>
    <rPh sb="1" eb="2">
      <t>キョウ</t>
    </rPh>
    <rPh sb="21" eb="22">
      <t>クロ</t>
    </rPh>
    <phoneticPr fontId="10"/>
  </si>
  <si>
    <t>20239009212
ISO:21㎜ #12　　包装:6本/箱</t>
    <rPh sb="31" eb="32">
      <t>ハコ</t>
    </rPh>
    <phoneticPr fontId="44"/>
  </si>
  <si>
    <t>20239009312
ISO:25㎜ #12　　包装:6本/箱</t>
  </si>
  <si>
    <t>ミキシングチップ２</t>
  </si>
  <si>
    <t xml:space="preserve">種類:L (ｸﾞﾘｰﾝ) 
入数:60本/箱 </t>
    <rPh sb="0" eb="2">
      <t>シュルイ</t>
    </rPh>
    <rPh sb="14" eb="16">
      <t>イリスウ</t>
    </rPh>
    <rPh sb="21" eb="22">
      <t>ハコ</t>
    </rPh>
    <phoneticPr fontId="44"/>
  </si>
  <si>
    <t xml:space="preserve">種類:S (ﾋﾟﾝｸ)
入数:60本/箱 </t>
    <rPh sb="0" eb="2">
      <t>シュルイ</t>
    </rPh>
    <phoneticPr fontId="44"/>
  </si>
  <si>
    <t xml:space="preserve">種類:SS(ｲｴﾛｰ)
入数:60本/箱 </t>
    <rPh sb="0" eb="2">
      <t>シュルイ</t>
    </rPh>
    <phoneticPr fontId="44"/>
  </si>
  <si>
    <t>ｶｯﾌﾟNo.：13 ｺｰﾝ
包装:36本/箱</t>
    <rPh sb="15" eb="17">
      <t>ホウソウ</t>
    </rPh>
    <rPh sb="22" eb="23">
      <t>ハコ</t>
    </rPh>
    <phoneticPr fontId="44"/>
  </si>
  <si>
    <t>ｶｯﾌﾟNo.：1５ ﾘﾌﾞ&amp;ｳｪﾌﾞﾐﾆ
包装:36本/箱</t>
    <rPh sb="29" eb="30">
      <t>ハコ</t>
    </rPh>
    <phoneticPr fontId="44"/>
  </si>
  <si>
    <t>メルファーカーバイドバー　トランスメタル（シリンダー）（金属</t>
  </si>
  <si>
    <r>
      <t>206500326　FG
入数:5本/</t>
    </r>
    <r>
      <rPr>
        <sz val="12"/>
        <color indexed="10"/>
        <rFont val="ＭＳ Ｐ明朝"/>
        <family val="1"/>
        <charset val="128"/>
      </rPr>
      <t>シート</t>
    </r>
    <rPh sb="13" eb="15">
      <t>イリスウ</t>
    </rPh>
    <phoneticPr fontId="44"/>
  </si>
  <si>
    <t>ユニファスト３　液</t>
  </si>
  <si>
    <t>単品包装:100g(104ml)1本</t>
    <rPh sb="0" eb="2">
      <t>タンピン</t>
    </rPh>
    <rPh sb="2" eb="4">
      <t>ホウソウ</t>
    </rPh>
    <phoneticPr fontId="44"/>
  </si>
  <si>
    <t>ユニファスト３　粉末</t>
  </si>
  <si>
    <t xml:space="preserve">単品包装:35g 
色調：A3　歯冠色 </t>
  </si>
  <si>
    <t>単品包装:35g
色調：№8(ﾗｲﾌﾞﾋﾟﾝｸ)　歯肉色</t>
    <rPh sb="9" eb="11">
      <t>シキチョウ</t>
    </rPh>
    <phoneticPr fontId="44"/>
  </si>
  <si>
    <t>単品包装:35g
色調：ｸﾘｱｰ</t>
  </si>
  <si>
    <t>商品番号:007160
規格:ﾌﾞﾙｰ 45cm×45cm
入数:200枚/箱</t>
    <rPh sb="30" eb="32">
      <t>イリスウ</t>
    </rPh>
    <phoneticPr fontId="44"/>
  </si>
  <si>
    <t>205010004
入数:1.8ml×50本/箱</t>
    <rPh sb="10" eb="12">
      <t>イリスウ</t>
    </rPh>
    <phoneticPr fontId="44"/>
  </si>
  <si>
    <t>デンツプライシロナ</t>
  </si>
  <si>
    <t>形態:HP
Bur No.13　　　包装:12本/箱</t>
  </si>
  <si>
    <t>形態:HP
Bur No.28　　　包装:12本/箱</t>
  </si>
  <si>
    <t>形態:HP　　　M2(細粒:茶) 
Bur No.28　　　包装:12本/箱</t>
  </si>
  <si>
    <t>形態:HP　　　M3(微粒:緑)
Bur No.28　　　包装:12本/箱</t>
  </si>
  <si>
    <t>松風ニードルチップ（ＴＨＩＮ　ＷＡＬＬ　２０Ｇ）</t>
  </si>
  <si>
    <t>入数:50個入</t>
    <rPh sb="0" eb="2">
      <t>イリスウ</t>
    </rPh>
    <phoneticPr fontId="44"/>
  </si>
  <si>
    <t>形態:HP　　　　種類:R2(茶)中仕上げ
Bur No.147　　包装:6本/箱</t>
    <rPh sb="9" eb="11">
      <t>シュルイ</t>
    </rPh>
    <phoneticPr fontId="44"/>
  </si>
  <si>
    <t>表面処理材グリーン</t>
  </si>
  <si>
    <t xml:space="preserve">204610461
容量:5ml   </t>
    <rPh sb="10" eb="12">
      <t>ヨウリョウ</t>
    </rPh>
    <phoneticPr fontId="44"/>
  </si>
  <si>
    <t>表面処理材レッド</t>
  </si>
  <si>
    <t>204610460
容量:5ml</t>
    <rPh sb="10" eb="12">
      <t>ヨウリョウ</t>
    </rPh>
    <phoneticPr fontId="44"/>
  </si>
  <si>
    <t>〈キャリブレーター、コントロール〉７９０７４３　富士ドライケム</t>
    <phoneticPr fontId="9"/>
  </si>
  <si>
    <t>ｺｰﾄﾞ番号:475-04351
包装:20mL×1本/箱</t>
  </si>
  <si>
    <t>富士フィルム和光純薬</t>
  </si>
  <si>
    <t>〈キャリブレーター、コントロール〉富士ドライケムＣＲＰ希釈液</t>
  </si>
  <si>
    <t>ｺｰﾄﾞ番号:476-06081
包装:32mL×5本/箱</t>
  </si>
  <si>
    <t>〈キャリブレーター〉富士ドライケムＣＲＰキャリブレータＣＰ</t>
  </si>
  <si>
    <t>ｺｰﾄﾞ番号:472-06201
包装:1mL×3本/箱</t>
  </si>
  <si>
    <t>〈コントロール〉０５６５１１　富士ドライケムコントロール　Ｑ</t>
  </si>
  <si>
    <t>ｺｰﾄﾞ番号:300-02771
包装:3ml×6本/箱</t>
  </si>
  <si>
    <t>〈コントロール〉０７５８７１　富士ドライケムコントロール　Ｑ</t>
  </si>
  <si>
    <t>ｺｰﾄﾞ番号:307-02781
包装:3ml×6本/箱</t>
  </si>
  <si>
    <t>〈コントロール〉０７５９２５　富士ドライケムコントロール　Ｑ</t>
  </si>
  <si>
    <t>ｺｰﾄﾞ番号:304-02791
包装:1ml×10本/箱</t>
  </si>
  <si>
    <t>〈コントロール〉５９０２４４　富士ドライケムコントロール　Ｑ</t>
  </si>
  <si>
    <t>ｺｰﾄﾞ番号:472-00341
包装:3ml×2本/箱</t>
  </si>
  <si>
    <t>〈スライド〉０５６５４２　富士ドライケムスライドＮＨ３－ＰⅡ</t>
  </si>
  <si>
    <t>ｺｰﾄﾞ番号:305-03061
包装:50枚/箱</t>
  </si>
  <si>
    <t>〈スライド〉０７５８８８　富士ドライケムスライド　ＣＫＭＢ－</t>
  </si>
  <si>
    <t>ｺｰﾄﾞ番号:470-01001
包装:50枚/箱</t>
  </si>
  <si>
    <t>〈スライド〉７７４８０４　富士ドライケムスライド　ＣＰＫ－Ｐ</t>
  </si>
  <si>
    <t>ｺｰﾄﾞ番号:476-03301
包装:50枚/箱</t>
  </si>
  <si>
    <t>〈スライド〉７７４８１１　富士ドライケムスライド　ＣＲＥ－Ｐ</t>
  </si>
  <si>
    <t>ｺｰﾄﾞ番号:473-03311
包装:50枚/箱</t>
  </si>
  <si>
    <t>〈スライド〉７７４８４２　富士ドライケムスライド　ＧＯＴ／Ａ</t>
  </si>
  <si>
    <t>ｺｰﾄﾞ番号:477-03331
包装:50枚/箱</t>
  </si>
  <si>
    <t>〈スライド〉７７４８５９　富士ドライケムスライド　ＧＰＴ／Ａ</t>
  </si>
  <si>
    <t>ｺｰﾄﾞ番号:474-03341
包装: 50枚/箱</t>
  </si>
  <si>
    <t>〈スライド〉７９０７３６　富士ドライケムスライド　ＮＡ－Ｋ－</t>
  </si>
  <si>
    <t>ｺｰﾄﾞ番号:478-04341
包装:50枚/箱</t>
  </si>
  <si>
    <t>〈スライド〉富士ドライケムスライド　ＡＭＹＬ－Ｐ３</t>
  </si>
  <si>
    <t>ｺｰﾄﾞ番号:477-06011
包装:50枚/箱</t>
  </si>
  <si>
    <t>〈スライド〉富士ドライケムスライド　ＢＵＮ－Ｐ３Ｑ</t>
  </si>
  <si>
    <t>ｺｰﾄﾞ番号:474-05541
包装:50枚/箱</t>
  </si>
  <si>
    <t>〈スライド〉富士ドライケムスライド　ＣＡ－Ｐ３</t>
  </si>
  <si>
    <t>ｺｰﾄﾞ番号:476-04901
包装:50枚/箱</t>
  </si>
  <si>
    <t>〈スライド〉富士ドライケムスライド　ＣＲＰ－Ｓ３</t>
  </si>
  <si>
    <t>ｺｰﾄﾞ番号:470-04921
包装:50枚/箱</t>
  </si>
  <si>
    <t>〈スライド〉富士ドライケムスライド　ＧＬＵ－Ｐ３</t>
  </si>
  <si>
    <t>ｺｰﾄﾞ番号:478-05061
包装:50枚/箱</t>
  </si>
  <si>
    <t>〈スライド〉富士ドライケムスライド　ＴＢＩＬ－Ｐ３</t>
  </si>
  <si>
    <t>ｺｰﾄﾞ番号:475-04971
包装:50枚/箱</t>
  </si>
  <si>
    <t>〈スライド〉富士ドライケムスライド　ＴＰ－Ｐ３</t>
  </si>
  <si>
    <t>ｺｰﾄﾞ番号:470-05021
包装:50枚/箱</t>
  </si>
  <si>
    <t>〈器材〉２４６４１４　富士プレインチューブ（１．５ＭＬ）</t>
  </si>
  <si>
    <t>ｺｰﾄﾞ番号:305-70351
包装:500本/箱</t>
  </si>
  <si>
    <t>〈器材〉２４６４２１　富士プレインチューブ（０．５ＭＬ）</t>
  </si>
  <si>
    <t>ｺｰﾄﾞ番号:302-70361 
包装:500本/箱</t>
  </si>
  <si>
    <t>〈器材〉５９２３７８　富士オート用　混合カップ（ＦＤＣ７０００用）</t>
  </si>
  <si>
    <t>ｺｰﾄﾞ番号:474-90031
包装:50個/箱</t>
    <phoneticPr fontId="9"/>
  </si>
  <si>
    <t>〈器材〉富士ドライケムオートチップ（ＦＤＣ７０００，４０００</t>
  </si>
  <si>
    <t>ｺｰﾄﾞ番号:472-91791
包装:96本×6/箱</t>
    <phoneticPr fontId="9"/>
  </si>
  <si>
    <t>３ＩＮ１　テストポイント　ヘマトロジーコントロール－ＡＢＮＯ</t>
  </si>
  <si>
    <t>ｼｰﾒﾝｽｺｰﾄﾞ:10330063
包装:4.0mL×4本/箱</t>
    <phoneticPr fontId="9"/>
  </si>
  <si>
    <t>シーメンス</t>
  </si>
  <si>
    <t>３ＩＮ１　テストポイント　ヘマトロジーコントロール－Ｎ（ＮＯ</t>
  </si>
  <si>
    <t>ｼｰﾒﾝｽｺｰﾄﾞ:10316217
包装:4.0mL×4本/箱</t>
    <phoneticPr fontId="9"/>
  </si>
  <si>
    <t>ＡＡＬＴＯ　ＣＯＮＴＲＯＬ　ＬＥＶＥＬ　１アルファ</t>
  </si>
  <si>
    <t>統一商品CD:326080984
規格:5mL用×10入</t>
    <phoneticPr fontId="9"/>
  </si>
  <si>
    <t>シノテスト</t>
  </si>
  <si>
    <t>ＡＡＬＴＯ　ＣＯＮＴＲＯＬ　ＬＥＶＥＬ　２アルファ</t>
  </si>
  <si>
    <t>統一商品CD:326081004
規格:5mL用×10入</t>
    <phoneticPr fontId="9"/>
  </si>
  <si>
    <t>ＡＣＣＵＲＵＮ１１７　ＨＢＥＡＧ陽性コントロール</t>
  </si>
  <si>
    <t>ｺｰﾄﾞ:37176-2
包装:5mL 1本入/箱</t>
    <phoneticPr fontId="9"/>
  </si>
  <si>
    <t>ミナリスメディカル</t>
  </si>
  <si>
    <t>ＡＣＣＵＲＵＮ１１９　ＡＮＴＩ－ＨＢＥ陽性コントロール</t>
  </si>
  <si>
    <t>ｺｰﾄﾞ:37177-9
包装:5mL 1本入/箱</t>
    <phoneticPr fontId="9"/>
  </si>
  <si>
    <t>ＡＤＶＩＡ　ＣＢＣ　タイムパック（シアンフリー法）</t>
  </si>
  <si>
    <t>ｼｰﾒﾝｽｺｰﾄﾞ:10341169
包装:2700mL×2本､1100mL×2本､1100mL×2本､75mL×1本</t>
  </si>
  <si>
    <t>ＡＤＶＩＡ　ＤＩＦＦ　タイムパック（ＤＩＦＦ　タイムパック）</t>
  </si>
  <si>
    <t>ｼｰﾒﾝｽｺｰﾄﾞ:10312270
包装:650mL×2本､575mL×2本､585mL×2本､2725mL×2本</t>
    <phoneticPr fontId="9"/>
  </si>
  <si>
    <t>ＡＤＶＩＡ　オートレチック</t>
  </si>
  <si>
    <t>ｼｰﾒﾝｽｺｰﾄﾞ:10315695
包装:820mL×1本</t>
  </si>
  <si>
    <t>ＡＤＶＩＡ　シース／リンス　２０Ｌ</t>
  </si>
  <si>
    <t>ｼｰﾒﾝｽｺｰﾄﾞ:10312272
包装:20L×1本</t>
  </si>
  <si>
    <t>ＡＤＶＩＡ　デフォーマー</t>
  </si>
  <si>
    <t>ｼｰﾒﾝｽｺｰﾄﾞ:10312274
包装:125mL×4本</t>
  </si>
  <si>
    <t>ＡＤＶＩＡ　ペロックスシース</t>
  </si>
  <si>
    <t>ｼｰﾒﾝｽｺｰﾄﾞ:10312275
包装:2725mL×4本</t>
  </si>
  <si>
    <t>ＢＮＰキャリブレータ　（ルミパルスＢＮＰ用）</t>
  </si>
  <si>
    <t>CODE_No.296905
包装規格:3濃度×2/箱</t>
    <phoneticPr fontId="9"/>
  </si>
  <si>
    <t>富士レビオ</t>
  </si>
  <si>
    <t>ＢＵＮ標準液</t>
  </si>
  <si>
    <t>統一商品CD:326041671
規格:10mL×1入</t>
  </si>
  <si>
    <t>ＣＡⅡ用　標準液</t>
  </si>
  <si>
    <t>統一商品CD:326079261
規格:10mL×1入</t>
  </si>
  <si>
    <t>ＣＫ－ＭＢ　ＭＴＯ　標準血清</t>
  </si>
  <si>
    <t>統一商品CD:326057764
規格:2.0mL用×1入</t>
  </si>
  <si>
    <t>ＣＬＯテスト「コクサイ」　１５スライド</t>
  </si>
  <si>
    <t>規格:15ｽﾗｲﾄﾞ入</t>
  </si>
  <si>
    <t>シスメックス</t>
  </si>
  <si>
    <t>ＣＲＥ標準液</t>
  </si>
  <si>
    <t>統一商品CD:326041695
規格:10mL×1入</t>
  </si>
  <si>
    <t>6515-202-05309</t>
  </si>
  <si>
    <t>ＥＰ．Ｔ．Ｉ．Ｐ．Ｓスタンダード２－２００マイクロＬ</t>
  </si>
  <si>
    <t>Eppendorf No.0030 000.870
入数:1000本/箱</t>
  </si>
  <si>
    <t>エッペンドルフ</t>
  </si>
  <si>
    <t>ＦＥ標準液</t>
  </si>
  <si>
    <t>統一商品CD:326041701
規格:10mL×1入</t>
  </si>
  <si>
    <t>Ｇ９溶離液ＨＳＩ　第１液（Ｓ）</t>
  </si>
  <si>
    <t>製品ｺｰﾄﾞ:A-AF02
容量:800mL×1入</t>
  </si>
  <si>
    <t>栄研化学</t>
  </si>
  <si>
    <t>Ｇ９溶離液ＨＳＩ　第２液（Ｓ）</t>
  </si>
  <si>
    <t>製品ｺｰﾄﾞ:A-AF03
容量:800mL×1入</t>
  </si>
  <si>
    <t>Ｇ９溶離液ＨＳＩ　第３液（Ｓ）</t>
  </si>
  <si>
    <t>製品ｺｰﾄﾞ:A-AF04
容量:800mL×1入</t>
  </si>
  <si>
    <t>ＨＡＮＰ用容器</t>
  </si>
  <si>
    <t>容器番号:T12
容器形態:NP-EA0305(個包装)</t>
  </si>
  <si>
    <t>福山臨床</t>
  </si>
  <si>
    <t>ＨＢＡ１Ｃキャリブレータセット</t>
  </si>
  <si>
    <t>製品ｺｰﾄﾞ:A-AC11
容量:4mL×5本×2種類/箱</t>
  </si>
  <si>
    <t>ＨＢＡ１Ｃコントロールセット</t>
  </si>
  <si>
    <t xml:space="preserve">製品ｺｰﾄﾞ:A-AC91
容量:0.5mL×4本×2種類 </t>
  </si>
  <si>
    <t>ＨＢＶ－ＤＮＡ定量</t>
  </si>
  <si>
    <t>容器番号:T71
容器形態:SPM-L1008EMS-ﾑﾗｻｷ</t>
  </si>
  <si>
    <t>ＨＣＶ　ＲＮＡ定量用容器</t>
  </si>
  <si>
    <t>容器番号:T70
容器形態:SIM-L1005Sｶﾊﾞﾗ343</t>
  </si>
  <si>
    <t>ＨＩＶ・ＨＣＶ用容器</t>
  </si>
  <si>
    <t>容器番号:T63
容器形態:SIM-P0705S-T-ｱｶ-ST</t>
  </si>
  <si>
    <t>T95</t>
  </si>
  <si>
    <t>ＨＩＶ－１　ＲＮＡ定量用容器</t>
  </si>
  <si>
    <t>容器番号:T95
容器形態:BDﾊﾞｷｭﾃｨﾅ採血管</t>
  </si>
  <si>
    <t>6515-202-05159</t>
    <phoneticPr fontId="9"/>
  </si>
  <si>
    <t>ＪＭＰ－サンプルカップ</t>
  </si>
  <si>
    <t>製品番号:MA0107
規格:1,000個入</t>
  </si>
  <si>
    <t>日本メディポート</t>
  </si>
  <si>
    <t>ＪＭＰ－感熱紙５８ＭＭ</t>
  </si>
  <si>
    <t>製品番号:MA8904
規格:12巻入</t>
  </si>
  <si>
    <t>ＬＰコントロール・ＢＮＰ</t>
  </si>
  <si>
    <t>CODE_No.297445
包装規格:2濃度×6</t>
  </si>
  <si>
    <t>ＬＰコントロール・感染症</t>
  </si>
  <si>
    <t>CODE_No.260111 
包装規格:3種類</t>
  </si>
  <si>
    <t>Ｌタイプワコー　ＡＬＢ－ＢＣＰ</t>
    <phoneticPr fontId="9"/>
  </si>
  <si>
    <t>ｺｰﾄﾞ番号:460-89601 識別記号:2/SR 
包装:R1:52mL×2 R2:29mL×2</t>
  </si>
  <si>
    <t>Ｌタイプワコー　ＡＬＰ　ＩＦＣＣ</t>
  </si>
  <si>
    <t>ｺｰﾄﾞ番号:466-88101 識別記号:SR 
包装:R1:49mL×2 R2:15mL×2</t>
  </si>
  <si>
    <t>Ｌタイプワコー　ＡＬＴ・Ｊ２</t>
    <phoneticPr fontId="9"/>
  </si>
  <si>
    <t>ｺｰﾄﾞ番号:460-87901 識別記号:SR 
包装:R1:52mL×2 R2:29mL×2</t>
  </si>
  <si>
    <t>Ｌタイプワコー　ＡＳＴ・Ｊ２</t>
  </si>
  <si>
    <t>ｺｰﾄﾞ番号:464-87801 識別記号:SR 
包装:R1:52mL×2 R2:29mL×2</t>
  </si>
  <si>
    <t>Ｌタイプワコー　ＣＨＥ・Ｊ</t>
  </si>
  <si>
    <t>ｺｰﾄﾞ番号:468-88801 識別記号:SR 
包装:R1:35mL×2 R2:18mL×2</t>
    <phoneticPr fontId="9"/>
  </si>
  <si>
    <t>Ｌタイプワコー　ＣＫ</t>
  </si>
  <si>
    <t>ｺｰﾄﾞ番号:468-88301 識別記号:SR 
包装:R1:38mL×2 R2:11mL×2</t>
    <phoneticPr fontId="9"/>
  </si>
  <si>
    <t>Ｌタイプワコー　ＬＤ・ＩＦ</t>
  </si>
  <si>
    <t>ｺｰﾄﾞ番号:460-88001 識別記号:SR 
包装:R1:47mL×2 R2:13mL×2</t>
  </si>
  <si>
    <t>Ｌタイプワコー　ＴＰ</t>
  </si>
  <si>
    <t>ｺｰﾄﾞ番号:464-89501 識別記号:SR 
包装:R1:52mL×2 R2:29mL×2</t>
  </si>
  <si>
    <t>Ｌタイプワコー　アミラーゼ</t>
  </si>
  <si>
    <t>ｺｰﾄﾞ番号:464-88401 識別記号:SR 
包装:R1:38mL×2 R2:16mL×2</t>
  </si>
  <si>
    <t>Ｌタイプワコー　ガンマ－ＧＴ・Ｊ</t>
  </si>
  <si>
    <t>ｺｰﾄﾞ番号:462-88201 識別記号:SR 
包装:R1:49mL×2 R2:15mL×2</t>
  </si>
  <si>
    <t>Ｌタイプワコー　無機リン</t>
  </si>
  <si>
    <t>ｺｰﾄﾞ番号:465-90401 識別記号:SR 
包装:R1:45mL×2 R2:17mL×2</t>
  </si>
  <si>
    <t>Ｎ－マルティスティックス　ＳＧ－Ｌ</t>
  </si>
  <si>
    <t>ｼｰﾒﾝｽｺｰﾄﾞ:10334105
包装:100枚入</t>
  </si>
  <si>
    <t>ＯＣ－ヘモキャッチＳ’栄研’反応容器　付属品セット</t>
  </si>
  <si>
    <t>製品ｺｰﾄﾞ:E-PC15
容量:30回分</t>
  </si>
  <si>
    <t>ＰＰＫ型採便管</t>
  </si>
  <si>
    <t>容器番号:S28
容器形態:PPK型採便管</t>
  </si>
  <si>
    <t>ＰＳスピッツ　ジーノ</t>
  </si>
  <si>
    <t>容器番号:S27
容器形態:PSスピッツ　ｼﾞｰﾉ</t>
  </si>
  <si>
    <t>ＰＳ喀痰処理器</t>
  </si>
  <si>
    <t>容器番号:B33
容器形態:PS喀痰処理器</t>
  </si>
  <si>
    <t>ＲＰＲテスト“三光”</t>
  </si>
  <si>
    <t>統一商品ｺｰﾄﾞ:502-516146
包装:300回/箱</t>
    <phoneticPr fontId="9"/>
  </si>
  <si>
    <t>積水メディカル</t>
  </si>
  <si>
    <t>ＳＥＲＯ　ＬＵＭＩＰＵＬＳＥ　ＩＡ　ＣＯＮＴＲＯＬ</t>
  </si>
  <si>
    <t>CODE_No.206805
包装規格:2ﾚﾍﾞﾙ×6×3mL</t>
  </si>
  <si>
    <t>ＴＳＫＧＥＬ　Ｇ９　ＨＳＩ</t>
  </si>
  <si>
    <t>製品ｺｰﾄﾞ:A-AF01
容量: 1本入</t>
  </si>
  <si>
    <t>ＵＡ標準液</t>
  </si>
  <si>
    <t>統一商品CD:326041749
規格:10mL×1入</t>
  </si>
  <si>
    <t>アキュラスオート　ＣＡ　２　（Ｅ）</t>
  </si>
  <si>
    <t>統一商品CD:326079308
52.0mL×2/28.9ｍL×2</t>
  </si>
  <si>
    <t>アクチン　ＦＳＬ　１０Ｘ２ＭＬ（ＧＡＣ－２００Ａ）</t>
  </si>
  <si>
    <t>規格:2mL×10本</t>
    <rPh sb="0" eb="2">
      <t>キカク</t>
    </rPh>
    <rPh sb="9" eb="10">
      <t>ホン</t>
    </rPh>
    <phoneticPr fontId="44"/>
  </si>
  <si>
    <t>アファーマジェンＲ</t>
  </si>
  <si>
    <t>製品ｺｰﾄﾞ:151002
包装単位:10mL×2入</t>
  </si>
  <si>
    <t>オーソ</t>
  </si>
  <si>
    <t>アルミニウム・亜鉛用容器</t>
  </si>
  <si>
    <t>容器番号:T51
容器形態:SAM-L1003A-ｱｶ</t>
  </si>
  <si>
    <t>T11</t>
    <phoneticPr fontId="9"/>
  </si>
  <si>
    <t>アンモニア容器</t>
  </si>
  <si>
    <t>容器番号:T11
容器形態:ｱﾝﾓﾆｱ用容器</t>
  </si>
  <si>
    <t>イージーウォッシュ</t>
  </si>
  <si>
    <t>ｼｰﾒﾝｽｺｰﾄﾞ:10285021
包装:1620mL×2本</t>
  </si>
  <si>
    <t>イムノキャッチＲ－ノロＰＬＵＳ</t>
  </si>
  <si>
    <t>製品ｺｰﾄﾞ:E-ET05
容量: 10回分</t>
  </si>
  <si>
    <t>イムノキャッチＲ－レジオネラ</t>
  </si>
  <si>
    <t>製品ｺｰﾄﾞ:E-ET02
容量: 10回分</t>
  </si>
  <si>
    <t>イムノキャッチＲ－肺炎球菌</t>
  </si>
  <si>
    <t>製品ｺｰﾄﾞ:E-ET04
容量: 10回分</t>
  </si>
  <si>
    <t>ウ゛ェリファスト　ＰＣＴ</t>
  </si>
  <si>
    <t>包装単位:1回用</t>
  </si>
  <si>
    <t>日本ビーシージー</t>
  </si>
  <si>
    <t>ウ゛ェリファストＨ－ＦＡＢＰ　１枚（１回用）</t>
  </si>
  <si>
    <t>エコーパド（胸部用）</t>
  </si>
  <si>
    <t>型式:OJ-06</t>
  </si>
  <si>
    <t>フクダ電子</t>
  </si>
  <si>
    <t>エコーパド（四肢用）</t>
  </si>
  <si>
    <t>型式:OJ-09</t>
  </si>
  <si>
    <t>エンカカルシウムヨウエキ　（０．０２５ＭＯＬ／Ｌ）</t>
  </si>
  <si>
    <t>規格:15mL×6 (0.025mol/L)</t>
  </si>
  <si>
    <t>エンドトキシン用容器（血液用）</t>
  </si>
  <si>
    <t>容器番号:T21
容器形態:ﾍﾞﾉｼﾞｪｸﾄ2真空採血管ﾍﾊﾟﾘﾝﾅﾄﾘｳﾑ(ｴﾝﾄﾞﾄｷｼﾝ用)</t>
  </si>
  <si>
    <t>オーソＲＢＩＯＶＵＥＲＯ．Ａ．Ｅ．Ｓ．</t>
  </si>
  <si>
    <t>製品ｺｰﾄﾞ:199202 
包装単位:50mL入</t>
  </si>
  <si>
    <t>オーソＲクームスコントロール</t>
  </si>
  <si>
    <t>製品ｺｰﾄﾞ:154003 
包装単位:10mL入</t>
  </si>
  <si>
    <t>オーソＲディエゴＡ（ＤＩＡ）血球</t>
  </si>
  <si>
    <t>製品ｺｰﾄﾞ:153006 
包装単位:10mL入</t>
  </si>
  <si>
    <t>オーソＲバイオビューＴＭクームスカセット</t>
  </si>
  <si>
    <t>製品ｺｰﾄﾞ:182006 
包装単位:20ｶｾｯﾄ入</t>
  </si>
  <si>
    <t>オーソＲバイオビューＴＭニュートラルカセット</t>
  </si>
  <si>
    <t>製品ｺｰﾄﾞ:184000 
包装単位:20ｶｾｯﾄ入</t>
  </si>
  <si>
    <t>オーソＲバイオビューＴＭ抗Ａ、抗Ｂ、抗Ｄカセット</t>
  </si>
  <si>
    <t>製品ｺｰﾄﾞ:180002 
包装単位:20ｶｾｯﾄ入</t>
  </si>
  <si>
    <t>カーディアック　コントロール　Ｄ－ダイマー　コバス　Ｈ　２３</t>
  </si>
  <si>
    <r>
      <t>製品番号:518-507213
入数:</t>
    </r>
    <r>
      <rPr>
        <sz val="12"/>
        <color indexed="10"/>
        <rFont val="ＭＳ Ｐ明朝"/>
        <family val="1"/>
        <charset val="128"/>
      </rPr>
      <t>2濃度 各</t>
    </r>
    <r>
      <rPr>
        <sz val="12"/>
        <rFont val="ＭＳ Ｐ明朝"/>
        <family val="1"/>
        <charset val="128"/>
      </rPr>
      <t>1本×1.0ml/箱</t>
    </r>
    <rPh sb="20" eb="22">
      <t>ノウド</t>
    </rPh>
    <phoneticPr fontId="10"/>
  </si>
  <si>
    <t>ロシュ</t>
  </si>
  <si>
    <t>カーディアック　コントロール　ＮＴ－ＰＲＯＢＮＰ　コバス　Ｈ</t>
  </si>
  <si>
    <t>製品番号:518-507237
入数:2濃度 各1本×1.0ml/箱</t>
  </si>
  <si>
    <t>カーディアック　コントロール　トロポニンＴプラス　　２濃度</t>
  </si>
  <si>
    <t>製品番号:518-507992
入数:2濃度 各1本×1.0ml/箱</t>
  </si>
  <si>
    <t>カーディアック　シリンジ　２０本</t>
  </si>
  <si>
    <t>製品番号:518-502072
入数:20本/箱</t>
  </si>
  <si>
    <t>カーディアック試薬　Ｄ－ダイマー　　コバス　Ｈ　２３２用　１</t>
  </si>
  <si>
    <t>製品番号:518-507015
入数:10ﾃｽﾄ/箱</t>
  </si>
  <si>
    <t>カーディアック試薬　ＮＴ－ＰＲＯＢＮＰ　コバス　Ｈ　２３２用</t>
  </si>
  <si>
    <t>製品番号:518-506926
入数:10ﾃｽﾄ/箱</t>
  </si>
  <si>
    <t>カーディアック試薬　トロポニンＴプラス　コバス　Ｈ２３２用　１０テスト入</t>
  </si>
  <si>
    <t>製品番号:518-507985
入数:10ﾃｽﾄ/箱</t>
  </si>
  <si>
    <t>カオリン　サスペンジョン</t>
  </si>
  <si>
    <t>規格:50mL</t>
  </si>
  <si>
    <t>キュベットＦＬ（ＳＵＬ－４００Ａ）</t>
  </si>
  <si>
    <t>規格:100個×5 +CUVｶｰﾄﾞ1枚</t>
  </si>
  <si>
    <t>クイックオートネオ　ＢＵＮ　（Ｅ）</t>
  </si>
  <si>
    <t>統一商品CD:326077892
52.0mL×2/16.9ｍL×2</t>
  </si>
  <si>
    <t>クイックオートネオ　ＦＥ　（Ｅ）</t>
  </si>
  <si>
    <t>統一商品CD:326077991
52.0mL×2/24.3ｍL×2</t>
  </si>
  <si>
    <t>クイックオートネオ　ＵＡ　２　（Ｅ）</t>
  </si>
  <si>
    <t>統一商品CD:326077922
52.0mL×2/16.9ｍL×2</t>
  </si>
  <si>
    <t>クイックオートネオ　ＵＩＢＣ（Ｅ）</t>
  </si>
  <si>
    <t>統一商品CD:326078004
52.0mL×2/28.9ｍL×2</t>
  </si>
  <si>
    <t>クイックチェイサー　ＡＤＥＮＯ</t>
  </si>
  <si>
    <t>品番:70030
包装:10回用</t>
    <rPh sb="0" eb="2">
      <t>ヒンバン</t>
    </rPh>
    <rPh sb="9" eb="11">
      <t>ホウソウ</t>
    </rPh>
    <phoneticPr fontId="44"/>
  </si>
  <si>
    <t>アキメディ</t>
  </si>
  <si>
    <t>クイックチェイサー　ＡＵＴＯ　ＦｌＵ　Ａ，Ｂ</t>
  </si>
  <si>
    <t>品番:67850
包装:10回用</t>
  </si>
  <si>
    <t>クイックチェイサー　ＡＵＴＯ　ＭＹＣＯ</t>
  </si>
  <si>
    <t>品番:68350
包装:10回用</t>
  </si>
  <si>
    <t>クイックチェイサー　ＡＵＴＯ　ＳＡＲＳ－ＣＯＶ－２</t>
  </si>
  <si>
    <t>品番:67250
包装:10回用</t>
  </si>
  <si>
    <t>クイックチェイサー　ＦＬＵ　Ａ，Ｂ（Ｓタイプ）</t>
  </si>
  <si>
    <t>品番:70000
包装:10回用</t>
  </si>
  <si>
    <t>クイックチェイサー　ＳＴＲＥＰＡ</t>
  </si>
  <si>
    <t>品番:70020
包装:10回用</t>
  </si>
  <si>
    <t>クイックナビ－ＣＯＶＩＤ１９ＡＧ</t>
  </si>
  <si>
    <t>製品ｺｰﾄﾞ:326119
容量:10回用</t>
  </si>
  <si>
    <t>デンカ</t>
  </si>
  <si>
    <t>クイックナビーＦ１Ｕ＋ＣＯＶＩＤ１９ＡＧ</t>
  </si>
  <si>
    <t>製品ｺｰﾄﾞ:326188
容量:10回用</t>
  </si>
  <si>
    <t>クラミジアトラコマチス／淋菌同定／淋菌クラミジア同時同定ＰＣ</t>
  </si>
  <si>
    <t>容器番号:A78(ｽﾜﾌﾞ)
容器形態:ｺﾊﾞｽPCRｽﾜﾌﾞ 検体採取ｾｯﾄ</t>
  </si>
  <si>
    <t>容器番号:A79(尿)
容器形態:ｺﾊﾞｽPCR尿･うがい液採取ｾｯﾄ</t>
  </si>
  <si>
    <t>クリニテック　ミクロアルブ・クレアチニンテスト</t>
  </si>
  <si>
    <t>ｼｰﾒﾝｽｺｰﾄﾞ:10332631
包装:25枚入</t>
  </si>
  <si>
    <t>グルコースＷＢバッファー</t>
  </si>
  <si>
    <t>製品ｺｰﾄﾞ:A-AD93
容量:2L</t>
  </si>
  <si>
    <t>グルコースＷＢ標準液</t>
  </si>
  <si>
    <t>製品ｺｰﾄﾞ:A-AD94
容量:200mL</t>
  </si>
  <si>
    <t>グルコース用洗浄液</t>
  </si>
  <si>
    <t>商品ｺｰﾄﾞ:223052
規格:100mL×1本</t>
  </si>
  <si>
    <t>A＆T</t>
  </si>
  <si>
    <t>6515-202-05169</t>
  </si>
  <si>
    <t>ケンキポーター</t>
  </si>
  <si>
    <t>容器番号:A36
容器形態:嫌気ﾎﾟｰﾀｰ2</t>
  </si>
  <si>
    <t>コアグトロール１Ｘ・２Ｘ　１ＭＬブンＸ５Ｘ２</t>
  </si>
  <si>
    <t>規格:1mL×5 (2ﾚﾍﾞﾙ)</t>
  </si>
  <si>
    <t>サージスクリーンＲ</t>
  </si>
  <si>
    <t>製品ｺｰﾄﾞ:152009 
包装単位:10mL×3入</t>
  </si>
  <si>
    <t>サーマル超高感度記録紙折畳</t>
  </si>
  <si>
    <t>型式:OP-621TE300M-U</t>
  </si>
  <si>
    <t>シードチューブＨＰ</t>
  </si>
  <si>
    <t>容器番号:A37
容器形態:E-MR83 ｼｰﾄﾞﾁｭｰﾌﾞHP 栄研</t>
  </si>
  <si>
    <t>シグナスオート　ＣＫ－ＭＢ　ＭＴＯ（Ｅ）　（２０）</t>
  </si>
  <si>
    <t>統一商品CD:326077854
20.0mL×2/7.5ｍL×2</t>
  </si>
  <si>
    <t>シグナスオート　ＣＲＥ　（Ｅ）</t>
  </si>
  <si>
    <t>統一商品CD:326077915
49.5mL×2/20.0ｍL×2</t>
  </si>
  <si>
    <t>スワブキット２号</t>
  </si>
  <si>
    <t>容器番号:A30
容器形態:ｽﾜﾌﾞｷｯﾄ２号</t>
  </si>
  <si>
    <t>スワブキット３号滅菌個包装</t>
  </si>
  <si>
    <t>容器番号:A30
容器形態:ｽﾜﾌﾞｷｯﾄ３号滅菌個包装</t>
  </si>
  <si>
    <t>センサーカセット</t>
  </si>
  <si>
    <t>ｺｰﾄﾞ番号:945-719</t>
  </si>
  <si>
    <t>ラジオメーター</t>
  </si>
  <si>
    <t>チェックスティックス</t>
  </si>
  <si>
    <t>ｼｰﾒﾝｽｺｰﾄﾞ:10331652
包装:25枚</t>
  </si>
  <si>
    <t>6515-202-05279</t>
  </si>
  <si>
    <t>ディスポチューブ</t>
  </si>
  <si>
    <t>型番:105071 容量:5.96ml
型式:D-12S  入数:1000本/箱</t>
  </si>
  <si>
    <t>日電理化硝子</t>
    <rPh sb="0" eb="1">
      <t>ニチ</t>
    </rPh>
    <rPh sb="1" eb="2">
      <t>デン</t>
    </rPh>
    <rPh sb="2" eb="4">
      <t>リカ</t>
    </rPh>
    <rPh sb="4" eb="6">
      <t>ガラス</t>
    </rPh>
    <phoneticPr fontId="48"/>
  </si>
  <si>
    <t>デタミナーＬ　ＴＣ　Ⅱ　Ａ　Ｒ－１</t>
  </si>
  <si>
    <t>ｺｰﾄﾞ:38610-0 
包装:45mL×4入</t>
  </si>
  <si>
    <t>デタミナーＬ　ＴＣ　Ⅱ　Ａ　Ｒ－２</t>
  </si>
  <si>
    <t>ｺｰﾄﾞ:38615-5 
包装:15mL×4入</t>
  </si>
  <si>
    <t>デタミナーＬ　ＴＧ　Ⅱ　Ａ　Ｒ－１</t>
  </si>
  <si>
    <t>ｺｰﾄﾞ:38660-5 
包装:45mL×4入</t>
  </si>
  <si>
    <t>デタミナーＬ　ＴＧ　Ⅱ　Ａ　Ｒ－２</t>
  </si>
  <si>
    <t>ｺｰﾄﾞ:38665-0 
包装:15mL×4入</t>
  </si>
  <si>
    <t>トロップＴ　センシティブ　５枚</t>
  </si>
  <si>
    <t>製品番号:518-501525
入数:5ﾃｽﾄ</t>
  </si>
  <si>
    <t>トロンボレル　Ｓ　４ＭＬＸ１０　（ＧＴＳ－２００Ｂ）</t>
  </si>
  <si>
    <t>GTS-200B 
規格:4mL×10</t>
  </si>
  <si>
    <t>ナノピアＣＲＰ　①</t>
  </si>
  <si>
    <t>統一商品ｺｰﾄﾞ:502-341540
包装:50mL×2/箱</t>
  </si>
  <si>
    <t>ナノピアＣＲＰ　②</t>
  </si>
  <si>
    <t>統一商品ｺｰﾄﾞ:502-341571
包装: 50mL×2/箱</t>
  </si>
  <si>
    <t>ナノピア用ＣＲＰ　キャリブレータ－／Ａ</t>
  </si>
  <si>
    <t>統一商品ｺｰﾄﾞ:502-341670
包装: 2mL×5濃度/箱</t>
  </si>
  <si>
    <t>ノロウイルス抗原（ＥＩＡ）用採便容器</t>
  </si>
  <si>
    <t>容器番号:A94
容器形態:BL採便容器</t>
  </si>
  <si>
    <t>ハイアルカリ（Ｄ）　２Ｌ　Ｘ６</t>
  </si>
  <si>
    <t>P/N:987-0126
入数: 2L×6/箱</t>
  </si>
  <si>
    <t>日立ハイテク</t>
  </si>
  <si>
    <t>ハイキャリノン　５００ＭＬ</t>
  </si>
  <si>
    <t>P/N:986-8009
入数: 500mL/ﾎﾞﾄﾙ</t>
  </si>
  <si>
    <t>ハイタージェント　１Ｌ入り</t>
  </si>
  <si>
    <t>P/N:986-8010
入数: 1L/ﾎﾞﾄﾙ</t>
  </si>
  <si>
    <t>ビタミンＢ１・Ｂ２用容器</t>
  </si>
  <si>
    <t>容器番号:T60
容器形態:ﾈｵﾁｭｰﾌﾞPET NP-EN0507 EDTA2Na遮光</t>
  </si>
  <si>
    <t>ビリルビンキャリブレーター</t>
  </si>
  <si>
    <t>ｺｰﾄﾞ番号:412-73291
包装:3mL用×4</t>
  </si>
  <si>
    <t>プライムチェック　ＨＣＧ</t>
  </si>
  <si>
    <t>規格:5回</t>
  </si>
  <si>
    <t>ｱﾙﾌﾚｯｻﾌｧｰﾏ</t>
  </si>
  <si>
    <t>フロストスライドグラス　白縁磨ＮＯ．２　１００枚入り　Ｓ２１１２</t>
  </si>
  <si>
    <t>ｱｽﾞﾜﾝ品番:2-152-02
型番:S2112    ﾀｲﾌﾟ:白縁磨No.2
入数:100枚/箱</t>
  </si>
  <si>
    <t>マツナミ</t>
    <phoneticPr fontId="9"/>
  </si>
  <si>
    <t>ヘパリンＮＡ（９０ＩＵ）　Ｔ－ＳＰＯＴ</t>
  </si>
  <si>
    <t>容器番号:T61
容器形態:VP-H100K(ﾍﾊﾟﾘﾝﾅﾄﾘｳﾑ)</t>
  </si>
  <si>
    <t>マイクロＴＰ－ＡＲ　２／ＰＭ－Ｒ１</t>
  </si>
  <si>
    <t>ｺｰﾄﾞ番号:467-50801　識別記号:2/PM-R1　 内容:発色試薬　包装:53mL用×4</t>
    <rPh sb="34" eb="38">
      <t>ハッショクシヤク</t>
    </rPh>
    <phoneticPr fontId="10"/>
  </si>
  <si>
    <t>マイクロＴＰコントロールセット</t>
  </si>
  <si>
    <t>ｺｰﾄﾞ番号:462-84801
包装:2mL用×2×2種</t>
    <rPh sb="28" eb="29">
      <t>シュ</t>
    </rPh>
    <phoneticPr fontId="10"/>
  </si>
  <si>
    <t>6515-202-05179</t>
  </si>
  <si>
    <t>マイコプラズマ核酸同定（ＬＡＭＰ法）用容器</t>
  </si>
  <si>
    <t>容器番号:A96
容器形態:マイコプラズマ核酸同定（ＬＡＭＰ法）用容器</t>
    <phoneticPr fontId="9"/>
  </si>
  <si>
    <t>マツナミカバーグラス（ＮＯ．１）１８＊１８ＭＭ角　１０００枚</t>
  </si>
  <si>
    <t>ｱｽﾞﾜﾝ品番:2-176-01
仕様:No.1     ｻｲｽﾞ:18角(18×18)
入数:1000枚/箱</t>
  </si>
  <si>
    <t>アズワン
マツナミ</t>
  </si>
  <si>
    <t>マルチフィブリンＵ</t>
  </si>
  <si>
    <t>規格:2mL×14(140ﾃｽﾄ用)</t>
  </si>
  <si>
    <t>メタボリードＨＤＬ－Ｃ　Ａ　Ｒ－１</t>
  </si>
  <si>
    <t>ｺｰﾄﾞ:55375-5 
包装:45mL×4入</t>
  </si>
  <si>
    <t>メタボリードＨＤＬ－Ｃ　Ａ　Ｒ－２</t>
  </si>
  <si>
    <t>ｺｰﾄﾞ:55378-6 
包装:15mL×4入</t>
  </si>
  <si>
    <t>メタボリードＬＤＬ－Ｃ　Ａ　Ｒ－１</t>
  </si>
  <si>
    <t>ｺｰﾄﾞ:58942-6 
包装:45mL×2入</t>
  </si>
  <si>
    <t>メタボリードＬＤＬ－Ｃ　Ａ　Ｒ－２</t>
  </si>
  <si>
    <t>ｺｰﾄﾞ:58960-0 
包装:15mL×2入</t>
  </si>
  <si>
    <t>メタボリード標準血清ＨＤＬ・ＬＤＬ－Ｃ測定用</t>
  </si>
  <si>
    <t>ｺｰﾄﾞ:55395-3 
包装:2mL×4入</t>
  </si>
  <si>
    <t>ラピランＲＨ．ピロリ抗体スティック</t>
  </si>
  <si>
    <t>製品ｺｰﾄﾞ:E-AM31
容量: 10ﾃｽﾄ用</t>
  </si>
  <si>
    <t>ラボステインＳ</t>
  </si>
  <si>
    <t>品番:50180
容量:5mL</t>
  </si>
  <si>
    <t>武藤化学</t>
    <rPh sb="0" eb="2">
      <t>ムトウ</t>
    </rPh>
    <rPh sb="2" eb="4">
      <t>カガク</t>
    </rPh>
    <phoneticPr fontId="48"/>
  </si>
  <si>
    <t>ルミパルス　Ｃ－ペプチド免疫反応カートリッジ</t>
  </si>
  <si>
    <t>CODE_No.292679 
包装規格:14ﾃｽﾄ×3</t>
  </si>
  <si>
    <t>ルミパルス　ＦＴ３－３　ＦＴ３キャリブレータ</t>
  </si>
  <si>
    <t>CODE_No.297605 
包装規格:3濃度×1</t>
  </si>
  <si>
    <t>ルミパルス　ＦＴ３－Ⅲ免疫反応カートリッジ</t>
  </si>
  <si>
    <t>CODE_No.297582 
包装規格:14ﾃｽﾄ×3</t>
  </si>
  <si>
    <t>ルミパルス　ＦＴ４－Ｎ　ＦＴ４キャリブレータ</t>
  </si>
  <si>
    <t>CODE_No.294703 
包装規格:3濃度×1</t>
  </si>
  <si>
    <t>ルミパルス　ＦＴ４－Ｎ免疫反応カートリッジ</t>
  </si>
  <si>
    <t>CODE_No.294680 
包装規格:14ﾃｽﾄ×3</t>
  </si>
  <si>
    <t>ルミパルス　ＨＢＣＡＢ－Ｎ免疫反応カートリッジ</t>
  </si>
  <si>
    <t>CODE_No.295601 
包装規格:14ﾃｽﾄ×3</t>
  </si>
  <si>
    <t>ルミパルス　ＨＢＣＡＢ－Ｎ用標準溶液</t>
  </si>
  <si>
    <t>CODE_No.295618 
包装規格:1.5mL×各1</t>
  </si>
  <si>
    <t>ルミパルス　ＨＢＳＡＢ－Ｎ　ＨＢＳＡＢ－Ｎ用キャリブレータ</t>
  </si>
  <si>
    <t>CODE_No.295434 
包装規格:2濃度×1</t>
  </si>
  <si>
    <t>ルミパルス　ＨＢＳＡＢ－Ｎ免疫反応カートリッジ</t>
  </si>
  <si>
    <t>CODE_No.295410 
包装規格:14ﾃｽﾄ×3</t>
  </si>
  <si>
    <t>ルミパルス　ＨＢＳＡＧ－ＨＱ　免疫反応カートリッジ</t>
  </si>
  <si>
    <t>CODE_No.296851 
包装規格:14ﾃｽﾄ×3</t>
  </si>
  <si>
    <t>ルミパルス　ＨＣＶ免疫反応カートリッジセット</t>
  </si>
  <si>
    <t>CODE_No.295960 
包装規格:14ﾃｽﾄ×3</t>
  </si>
  <si>
    <t>ルミパルス　ＨＩＶ　ＡＧ／ＡＢ免疫反応カートリッジセット</t>
  </si>
  <si>
    <t>CODE_No.295335 
包装規格:14ﾃｽﾄ×3</t>
  </si>
  <si>
    <t>ルミパルス　ＰＳＡ－Ｎ　キャリブレータ</t>
  </si>
  <si>
    <t>CODE_No.293195 
包装規格:3濃度×1</t>
  </si>
  <si>
    <t>ルミパルス　ＴＳＨ　ＩＦＣＣ　ＴＳＨキャリブレータ</t>
  </si>
  <si>
    <t>CODE_No.260302 
包装規格:3濃度×1</t>
  </si>
  <si>
    <t>ルミパルス　ＴＳＨ　ＩＦＣＣ免疫反応カートリッジ</t>
  </si>
  <si>
    <t>CODE_No.260289 
包装規格:14ﾃｽﾄ×3</t>
  </si>
  <si>
    <t>ルミパルスⅠＨＢＥＡＧ免疫反応カートリッジセット</t>
  </si>
  <si>
    <t>CODE_No.292778 
包装規格:14ﾃｽﾄ×3</t>
  </si>
  <si>
    <t>ルミパルスＡＦＰ－Ｎ　ＡＦＰキャリブレータ</t>
  </si>
  <si>
    <t>CODE_No.293188
包装規格:3濃度×1</t>
  </si>
  <si>
    <t>ルミパルスＡＦＰ－Ｎ免疫反応カートリッジ</t>
  </si>
  <si>
    <t>CODE_No.292846
包装規格:14ﾃｽﾄ×3</t>
  </si>
  <si>
    <t>ルミパルスＢＮＰ免疫反応カートリッジ</t>
  </si>
  <si>
    <t>CODE_No.296899
包装規格:14ﾃｽﾄ×3</t>
  </si>
  <si>
    <t>ルミパルスＣＡ１９－９Ｎ　キャリブレータ</t>
  </si>
  <si>
    <t>CODE_No.293027 
包装規格:2濃度×1</t>
  </si>
  <si>
    <t>ルミパルスＣＡ１９－９－Ｎ免疫反応カートリッジ</t>
  </si>
  <si>
    <t>CODE_No.292655 
包装規格:14ﾃｽﾄ×3</t>
  </si>
  <si>
    <t>ルミパルスＣＥＡ－Ｎ　キャリブレータ</t>
  </si>
  <si>
    <t>CODE_No.293034 
包装規格:2濃度×1</t>
  </si>
  <si>
    <t>ルミパルスＣＥＡ－Ｎ免疫反応カートリッジ</t>
  </si>
  <si>
    <t>CODE_No.292662 
包装規格:14ﾃｽﾄ×3</t>
  </si>
  <si>
    <t>ルミパルスＣ－ペプチドキャリブレータ（血清・血漿用）</t>
  </si>
  <si>
    <t>CODE_No.293041 
包装規格:2濃度×1</t>
  </si>
  <si>
    <t>ルミパルスＨＢＥＡＢ－Ｎ免疫反応カートリッジセット</t>
  </si>
  <si>
    <t>CODE_No.295304 
包装規格:14ﾃｽﾄ×3</t>
  </si>
  <si>
    <t>ルミパルスＨＢＳＡＧ－ＨＱ　ＨＢＳＡＧ－ＨＱ用標準溶液</t>
  </si>
  <si>
    <t>CODE_No.296837 
包装規格:6濃度×1</t>
  </si>
  <si>
    <t>ルミパルスＰＳＡ－Ｎ免疫反応カートリッジ</t>
  </si>
  <si>
    <t>CODE_No.292853 
包装規格:14ﾃｽﾄ×3</t>
  </si>
  <si>
    <t>ルミパルスインシュリン－Ｎ　インシュリンキャリブレータ</t>
  </si>
  <si>
    <t>CODE_No.293256 
包装規格:2濃度×1</t>
  </si>
  <si>
    <t>ルミパルスインシュリン－Ｎ免疫反応カートリッジ</t>
  </si>
  <si>
    <t>CODE_No.292938 
包装規格:14ﾃｽﾄ×3</t>
  </si>
  <si>
    <t>ルミパルスシステム用サンプリングチップ</t>
  </si>
  <si>
    <t>CODE_No.304945 
包装規格:96本×12</t>
  </si>
  <si>
    <t>ルミパルスフェリチン－Ｎ　キャリブレータ</t>
  </si>
  <si>
    <t>CODE_No.293287 
包装規格:2濃度×1</t>
  </si>
  <si>
    <t>ルミパルスフェリチン－Ｎ免疫反応カートリッジ</t>
  </si>
  <si>
    <t>CODE_No.292969 
包装規格:14ﾃｽﾄ×3</t>
  </si>
  <si>
    <t>ルミパルス基質液</t>
  </si>
  <si>
    <t>CODE_No.219973 
包装規格:100mL×6</t>
  </si>
  <si>
    <t>ルミパルス検体希釈液</t>
  </si>
  <si>
    <t>CODE_No.219935 
包装規格:300mL×4</t>
  </si>
  <si>
    <t>ルミパルス洗浄液</t>
  </si>
  <si>
    <t>CODE_No.219942 
包装規格:1000mL×1</t>
  </si>
  <si>
    <t>6515-202-05189</t>
  </si>
  <si>
    <t>レズンボトル（嫌気）</t>
  </si>
  <si>
    <t>容器番号:B39
容器形態:好気用･嫌気用ﾚｽﾞﾝ</t>
  </si>
  <si>
    <t>6515-202-05199</t>
  </si>
  <si>
    <t>レズンボトル（好気）</t>
  </si>
  <si>
    <t>6515-202-05209</t>
  </si>
  <si>
    <t>金属分析容器（尿用）</t>
  </si>
  <si>
    <t>容器番号:S10
容器形態:金属分析用容器</t>
  </si>
  <si>
    <t>血清マルチキャリブレーター</t>
  </si>
  <si>
    <t>ｺｰﾄﾞ番号:468-61701
包装:2mL用×6</t>
  </si>
  <si>
    <t xml:space="preserve">
6505-202-02049</t>
    <phoneticPr fontId="9"/>
  </si>
  <si>
    <t>酵素キャリブレーター</t>
  </si>
  <si>
    <t>ｺｰﾄﾞ番号:416-57191
包装:3mL用×4</t>
  </si>
  <si>
    <t>遮光容器</t>
  </si>
  <si>
    <t>容器番号:S83
容器形態:ﾎﾟﾘ遮光容器</t>
  </si>
  <si>
    <t>遮光容器（血液）</t>
  </si>
  <si>
    <t>容器番号:T65
容器形態:T65(ﾍﾊﾟﾘﾝ入り遮光容器)</t>
  </si>
  <si>
    <t>総ビリルビンＥ－ＨＡテストワコー　</t>
  </si>
  <si>
    <t>ｺｰﾄﾞ番号:461-90001 識別記号:SR 
包装:R1:49mL×2 R2:15mL×2</t>
  </si>
  <si>
    <t>蛋白標準液</t>
  </si>
  <si>
    <t>ｺｰﾄﾞ番号:410-34891
包装:5mL用×4</t>
  </si>
  <si>
    <t>直接ビリルビンＥ－ＨＡテストワコー　</t>
  </si>
  <si>
    <t>ｺｰﾄﾞ番号:467-90101 識別記号:SR 
包装:R1:38mL×2 R2:11mL×2</t>
  </si>
  <si>
    <t>内分泌学用容器（７ＭＬ）</t>
  </si>
  <si>
    <t>容器番号:T6
容器形態:VP-NA050K(内分泌用)7mL管 100本</t>
  </si>
  <si>
    <t>日立ＩＳＥキャリブレータ（液状）</t>
  </si>
  <si>
    <t>P/N:987-0321
入数:3mL×10/箱</t>
  </si>
  <si>
    <t>日立ＩＳＥチェックＨ（液状）</t>
  </si>
  <si>
    <t>P/N:987-0323
入数: 3mL×10/箱</t>
  </si>
  <si>
    <t>日立ＩＳＥチェックＬ（液状）</t>
  </si>
  <si>
    <t>P/N:987-0322
入数: 3mL×10/箱</t>
  </si>
  <si>
    <t>日立イオン電極用希釈液３５００</t>
  </si>
  <si>
    <t>P/N：464-77391
2L</t>
  </si>
  <si>
    <t>日立イオン電極用試薬標準液（ＨＩＧＨ）</t>
  </si>
  <si>
    <t>P/N：434-93991
3ｍL×10/箱</t>
    <rPh sb="21" eb="22">
      <t>ハコ</t>
    </rPh>
    <phoneticPr fontId="10"/>
  </si>
  <si>
    <t>日立イオン電極用試薬標準液（ＬＯＷ）</t>
  </si>
  <si>
    <t>P/N：438-93891
3ｍL×10/箱</t>
    <rPh sb="21" eb="22">
      <t>ハコ</t>
    </rPh>
    <phoneticPr fontId="10"/>
  </si>
  <si>
    <t>日立イオン電極用内部標準液３５００</t>
  </si>
  <si>
    <t>P/N：468-77291
2L</t>
  </si>
  <si>
    <t>日立イオン電極用比較電極液３５００</t>
  </si>
  <si>
    <t>P/N：460-77491
500ｍL</t>
  </si>
  <si>
    <t>日立自動分析装置３５００用　コアグピア　Ｒ　　ＡＰＴＴ－Ｎ　ＡＰＴＴ試薬　</t>
  </si>
  <si>
    <t>構成試薬：APTT試薬　包装：8mL×4</t>
    <rPh sb="0" eb="2">
      <t>コウセイ</t>
    </rPh>
    <rPh sb="2" eb="4">
      <t>シヤク</t>
    </rPh>
    <rPh sb="9" eb="11">
      <t>シヤク</t>
    </rPh>
    <rPh sb="12" eb="14">
      <t>ホウソウ</t>
    </rPh>
    <phoneticPr fontId="10"/>
  </si>
  <si>
    <t>日立自動分析装置３５００用　コアグピア　Ｒ　　ＡＰＴＴ－Ｎ　塩化カルシウム</t>
  </si>
  <si>
    <t>構成試薬：塩化カルシウム　包装：10mL×4</t>
    <rPh sb="0" eb="2">
      <t>コウセイ</t>
    </rPh>
    <rPh sb="2" eb="4">
      <t>シヤク</t>
    </rPh>
    <rPh sb="5" eb="7">
      <t>エンカ</t>
    </rPh>
    <rPh sb="13" eb="15">
      <t>ホウソウ</t>
    </rPh>
    <phoneticPr fontId="10"/>
  </si>
  <si>
    <t>日立自動分析装置３５００用　コアグピア　Ｒ　　ＦＢＧ　トロンビン試薬</t>
  </si>
  <si>
    <t>構成試薬：トロンビン試薬　包装：10mL×4</t>
    <rPh sb="0" eb="2">
      <t>コウセイ</t>
    </rPh>
    <rPh sb="2" eb="4">
      <t>シヤク</t>
    </rPh>
    <rPh sb="10" eb="12">
      <t>シヤク</t>
    </rPh>
    <rPh sb="13" eb="15">
      <t>ホウソウ</t>
    </rPh>
    <phoneticPr fontId="10"/>
  </si>
  <si>
    <t>日立自動分析装置３５００用　コアグピア　Ｒ　　ＦＢＧ　検体希釈液</t>
  </si>
  <si>
    <t>構成試薬：検体希釈液　包装：6mL×4</t>
    <rPh sb="0" eb="2">
      <t>コウセイ</t>
    </rPh>
    <rPh sb="2" eb="4">
      <t>シヤク</t>
    </rPh>
    <rPh sb="5" eb="9">
      <t>ケンタイキシャク</t>
    </rPh>
    <rPh sb="9" eb="10">
      <t>エキ</t>
    </rPh>
    <rPh sb="11" eb="13">
      <t>ホウソウ</t>
    </rPh>
    <phoneticPr fontId="10"/>
  </si>
  <si>
    <t>日立自動分析装置３５００用　コアグピア　Ｒ　　ＰＴ－Ｎ　トロンボプラスチン試薬</t>
  </si>
  <si>
    <t>構成試薬：トロンボプラスチン試薬　包装：10mL×4</t>
    <rPh sb="0" eb="2">
      <t>コウセイ</t>
    </rPh>
    <rPh sb="2" eb="4">
      <t>シヤク</t>
    </rPh>
    <rPh sb="14" eb="16">
      <t>シヤク</t>
    </rPh>
    <rPh sb="17" eb="19">
      <t>ホウソウ</t>
    </rPh>
    <phoneticPr fontId="10"/>
  </si>
  <si>
    <t>日立自動分析装置３５００用　コアグピア　Ｒ　　用コントロールＰ－Ｎ</t>
  </si>
  <si>
    <t>包装：1.0mL×2濃度×5</t>
    <rPh sb="0" eb="2">
      <t>ホウソウ</t>
    </rPh>
    <rPh sb="10" eb="12">
      <t>ノウド</t>
    </rPh>
    <phoneticPr fontId="10"/>
  </si>
  <si>
    <t>6515-202-05219</t>
  </si>
  <si>
    <t>乳酸・ピルビン酸用容器</t>
  </si>
  <si>
    <t>容器番号:T9
容器形態:乳酸ﾋﾟﾙﾋﾞﾝ酸容器</t>
  </si>
  <si>
    <t>尿細胞診容器</t>
  </si>
  <si>
    <t>容器番号:S58
容器形態:尿用ﾊﾞｲｱﾙ(TypeD)(C)</t>
  </si>
  <si>
    <t>尿素呼気試験用容器</t>
  </si>
  <si>
    <t>容器番号:A55
容器形態:UBIT 専用呼気採取ﾊﾞｯｸﾞ</t>
  </si>
  <si>
    <t>尿中ミオグロビン用容器</t>
  </si>
  <si>
    <t>容器番号:S47
容器形態:尿中ﾐｵｸﾞﾛﾋﾞﾝ容器</t>
  </si>
  <si>
    <t>肺機能検査用ハイパーフィルタ</t>
  </si>
  <si>
    <t xml:space="preserve">型式:HYBRID FILTER </t>
  </si>
  <si>
    <t>反応容器１０００個入り　Ｐ／Ｎ：７８７－１２６０</t>
  </si>
  <si>
    <t>P/N:787-1260</t>
  </si>
  <si>
    <t>汎用容器</t>
  </si>
  <si>
    <t>容器番号:T1
容器形態:SIM-K0706S-ｶﾊﾞｰAﾗｲﾝ 100本</t>
  </si>
  <si>
    <t>T2</t>
    <phoneticPr fontId="9"/>
  </si>
  <si>
    <t>容器番号:T2
容器形態:VP-P105K(ﾌﾟﾚｲﾝ管)</t>
  </si>
  <si>
    <t>便中ヘリコバクターピロリ抗原用採便管</t>
  </si>
  <si>
    <t>容器番号:A67
容器形態:ﾃｽﾄﾒｲﾄ採便N(ﾋﾟﾛﾘ抗原EIA用)</t>
  </si>
  <si>
    <t>溶液パック　ＣＯ－ＯＸ</t>
  </si>
  <si>
    <t>ｺｰﾄﾞ番号:944-252</t>
  </si>
  <si>
    <t>溶血・洗浄液－（Ｌ）（ボトル式）</t>
  </si>
  <si>
    <t>製品ｺｰﾄﾞ:A-AC09
容量:2L×1本/箱</t>
  </si>
  <si>
    <t>6515-202-05229</t>
  </si>
  <si>
    <t>喀痰細胞診容器用固定液</t>
  </si>
  <si>
    <t>容器番号:S57
容器形態:ﾎﾜｲﾄﾌﾚｻｲﾄ(採たん液)</t>
  </si>
  <si>
    <t>アイトロール錠２０ＭＧ</t>
    <phoneticPr fontId="9"/>
  </si>
  <si>
    <t>ＢＸ</t>
  </si>
  <si>
    <t>20mg/錠 PTP 10錠×10</t>
  </si>
  <si>
    <t>トーアエイヨー</t>
  </si>
  <si>
    <t>亜鉛華軟膏「ニッコー」</t>
  </si>
  <si>
    <t>ＢＴ</t>
  </si>
  <si>
    <t>500g×1瓶 (ポリエチレン容器)</t>
  </si>
  <si>
    <t>丸石製薬</t>
  </si>
  <si>
    <t>アキネトン錠１ＭＧ</t>
  </si>
  <si>
    <t>1mg/錠 PTP 10錠×10</t>
  </si>
  <si>
    <t>住友ファーマ</t>
  </si>
  <si>
    <t>アクアチムクリーム１％</t>
  </si>
  <si>
    <t>1%1g 10g×10本 (ﾎﾟﾘｴﾁﾚﾝﾗﾐﾈｰﾄﾁｭｰﾌﾞ)</t>
  </si>
  <si>
    <t>大塚製薬</t>
  </si>
  <si>
    <t>アクチバシン注６００万</t>
  </si>
  <si>
    <t>600万国際単位×1瓶 10mL(溶)付</t>
  </si>
  <si>
    <t>協和キリン</t>
  </si>
  <si>
    <t>アクトス錠１５</t>
  </si>
  <si>
    <t>15mg/錠 PTP 10錠×10</t>
  </si>
  <si>
    <t>武田薬品工業</t>
    <phoneticPr fontId="9"/>
  </si>
  <si>
    <t>アコファイド錠１００ＭＧ</t>
  </si>
  <si>
    <t>100mg/錠 PTP 10錠×10</t>
  </si>
  <si>
    <t>ゼリア新薬工業</t>
    <rPh sb="3" eb="5">
      <t>シンヤク</t>
    </rPh>
    <rPh sb="5" eb="7">
      <t>コウギョウ</t>
    </rPh>
    <phoneticPr fontId="9"/>
  </si>
  <si>
    <t>アザルフィジンＥＮ錠５００ＭＧ</t>
  </si>
  <si>
    <t>500mg/錠 PTP 10錠×10</t>
  </si>
  <si>
    <t>あゆみ製薬</t>
  </si>
  <si>
    <t>アシクロビル点滴静注用２５０ＭＧ「サワイ」</t>
  </si>
  <si>
    <t>250mg1瓶×10瓶</t>
  </si>
  <si>
    <t>沢井製薬</t>
  </si>
  <si>
    <t>アジルサルタン錠２０ＭＧ「武田テバ」</t>
  </si>
  <si>
    <t>20mg/錠 PTP 10錠×50</t>
  </si>
  <si>
    <t>武田薬品工業</t>
  </si>
  <si>
    <t>アスパラカリウム錠３００ＭＧ</t>
  </si>
  <si>
    <t>300mg/錠 PTP 10錠×10</t>
  </si>
  <si>
    <t>ニプロ
ＥＳファーマ</t>
    <phoneticPr fontId="9"/>
  </si>
  <si>
    <t>アスパラカリウム注１０ＭＥＱ</t>
  </si>
  <si>
    <t>17.12% 10mL 1管×10管</t>
  </si>
  <si>
    <t>アスパラ配合錠１５０ＭＧ</t>
  </si>
  <si>
    <t>150mg/錠 PTP 10錠×10</t>
  </si>
  <si>
    <t>アスベリン錠２０ＭＧ</t>
  </si>
  <si>
    <t>20mg/錠 PTP 10錠×100</t>
  </si>
  <si>
    <t>アセリオ静注液１０００ＭＧバッグ</t>
  </si>
  <si>
    <t>1,000mg 100mL 1袋×20袋</t>
  </si>
  <si>
    <t>アダラートＣＲ錠２０ＭＧ</t>
  </si>
  <si>
    <t>バイエル薬品</t>
  </si>
  <si>
    <t>アタラックス－Ｐ注射液（２５ＭＧ／ＭＬ）</t>
  </si>
  <si>
    <t>2.5% 1mL 1管×10管</t>
  </si>
  <si>
    <t>ファイザー</t>
  </si>
  <si>
    <t>アデホス－Ｌコーワ注２０ＭＧ</t>
  </si>
  <si>
    <t>20mg 2mL 1管×50管</t>
    <rPh sb="10" eb="11">
      <t>カン</t>
    </rPh>
    <phoneticPr fontId="44"/>
  </si>
  <si>
    <t>興和</t>
  </si>
  <si>
    <t>アデホスコーワ顆粒１０％</t>
  </si>
  <si>
    <t>100mg/g 分包 1g×600包</t>
  </si>
  <si>
    <t>アドナ錠１０ＭＧ</t>
  </si>
  <si>
    <t>10mg/錠 PTP 10錠×10</t>
  </si>
  <si>
    <t>アドナ注（静脈用）２５ＭＧ</t>
  </si>
  <si>
    <t>0.5% 5mL 1管×10管</t>
  </si>
  <si>
    <t>アトルバスタチン錠５ＭＧ「ＮＳ」</t>
  </si>
  <si>
    <t>5mg/錠 PTP 10錠×10</t>
  </si>
  <si>
    <t>日新製薬</t>
    <rPh sb="2" eb="4">
      <t>セイヤク</t>
    </rPh>
    <phoneticPr fontId="48"/>
  </si>
  <si>
    <t>アドレナリン注０．１％　シリンジ「テルモ」</t>
  </si>
  <si>
    <t>0.1% 1mL 1筒×10筒</t>
  </si>
  <si>
    <t>アトロピン注０．０５％　シリンジ「テルモ」</t>
  </si>
  <si>
    <t>0.05％ 1mL 1筒×10筒</t>
    <rPh sb="11" eb="12">
      <t>ツツ</t>
    </rPh>
    <phoneticPr fontId="44"/>
  </si>
  <si>
    <t>アナストロゾール錠１ＭＧ「ＤＳＥＰ」</t>
  </si>
  <si>
    <t>1mg /錠 PTP 10錠×10</t>
  </si>
  <si>
    <t>第一三共</t>
  </si>
  <si>
    <t>アナペイン注１０ＭＧ／ＭＬ</t>
  </si>
  <si>
    <t>1% 10mL 1管×10管</t>
  </si>
  <si>
    <t>サンド</t>
  </si>
  <si>
    <t>アナペイン注２ＭＧ／ＭＬ</t>
  </si>
  <si>
    <t>0.2% 100mL 1袋×1袋 (ﾎﾟﾘﾊﾞｯｸ)</t>
  </si>
  <si>
    <t>アナペイン注７．５ＭＧ／ＭＬ</t>
  </si>
  <si>
    <t>0.75% 10mL 1管×10管</t>
  </si>
  <si>
    <t>アフタッチ口腔用貼付剤２５マイクロＧ</t>
  </si>
  <si>
    <t>25μg/錠 PTP 10錠×10</t>
  </si>
  <si>
    <t>アルフレッサファーマ</t>
  </si>
  <si>
    <t>アマージ錠２．５ＭＧ</t>
  </si>
  <si>
    <t>2.5mg/錠 PTP 10錠×2</t>
  </si>
  <si>
    <t>グラクソ
・スミスクライン</t>
    <phoneticPr fontId="9"/>
  </si>
  <si>
    <t>アムロジピンＯＤ錠２．５ＭＧ「ＶＴＲＳ」</t>
  </si>
  <si>
    <t>2.5mg/錠 PTP 10錠×50</t>
  </si>
  <si>
    <t>ヴィアトリス製薬</t>
    <phoneticPr fontId="9"/>
  </si>
  <si>
    <t>アムロジピンＯＤ錠５ＭＧ「ＶＴＲＳ」</t>
  </si>
  <si>
    <t>5mg/錠 PTP 10錠×50</t>
  </si>
  <si>
    <t>アモキシシリンカプセル２５０ＭＧ「日医工」</t>
  </si>
  <si>
    <t>250mg/ｶﾌﾟｾﾙ PTP 10ｶﾌﾟｾﾙ×10</t>
  </si>
  <si>
    <t>日医工</t>
  </si>
  <si>
    <t>アラセナ－Ａ軟膏３％</t>
  </si>
  <si>
    <t>3%/1g 2g×5本 (ｱﾙﾐﾆｳﾑﾁｭｰﾌﾞ)</t>
  </si>
  <si>
    <t>持田製薬</t>
  </si>
  <si>
    <t>アリナミンＦ糖衣錠２５ＭＧ</t>
  </si>
  <si>
    <t>25mg/錠 PTP 10錠×10</t>
  </si>
  <si>
    <t>アルサルミン細粒９０％</t>
  </si>
  <si>
    <t>90%/1g 分包 1g×210包</t>
  </si>
  <si>
    <t>アルスロマチック関節手術用灌流液</t>
  </si>
  <si>
    <t>3L 1袋×3袋</t>
  </si>
  <si>
    <t>バクスター・ジャパン</t>
    <phoneticPr fontId="9"/>
  </si>
  <si>
    <t>アルダクトンＡ錠２５ＭＧ</t>
  </si>
  <si>
    <t>アルチバ静注用２ＭＧ</t>
  </si>
  <si>
    <t>2mg 1瓶×5瓶</t>
  </si>
  <si>
    <t>ヤンセン
ファーマ</t>
    <phoneticPr fontId="9"/>
  </si>
  <si>
    <t>アルツディスポ関節注２５ＭＧ</t>
  </si>
  <si>
    <t>1% 2.5mL 1筒×10筒 
(ﾌﾟﾗｽﾁｯｸｼﾘﾝｼﾞ･ﾙｱｰﾛｯｸ付き)</t>
  </si>
  <si>
    <t>科研製薬</t>
  </si>
  <si>
    <t>アルブミナー２５％静注１２．５Ｇ／５０ＭＬ</t>
  </si>
  <si>
    <t>25% 50mL 1瓶×1瓶</t>
  </si>
  <si>
    <t>ＣＳＬベーリング</t>
    <phoneticPr fontId="9"/>
  </si>
  <si>
    <t>アルブミナー５％静注１２．５Ｇ／２５０ＭＬ</t>
  </si>
  <si>
    <t>5% 250mL 1瓶×1瓶</t>
  </si>
  <si>
    <t>アルプラゾラム錠０．４ＭＧ「サワイ」</t>
  </si>
  <si>
    <t>0.4mg/錠 PTP 10錠×10</t>
  </si>
  <si>
    <t>アルロイドＧ内用液５％</t>
  </si>
  <si>
    <t>5% 200mL×10本</t>
  </si>
  <si>
    <t>カイゲン
ファーマ</t>
    <phoneticPr fontId="9"/>
  </si>
  <si>
    <t>アレグラ錠６０ＭＧ</t>
  </si>
  <si>
    <t>60mg/錠 PTP 10錠×10</t>
  </si>
  <si>
    <t>サノフィ</t>
  </si>
  <si>
    <t>アレビアチン錠１００ＭＧ</t>
  </si>
  <si>
    <t>アレビアチン注２５０ＭＧ</t>
  </si>
  <si>
    <t>250mg  5% 5mL 1管×10管</t>
    <rPh sb="15" eb="16">
      <t>カン</t>
    </rPh>
    <phoneticPr fontId="44"/>
  </si>
  <si>
    <t>アロチノロール塩酸塩錠５ＭＧ「ＪＧ」</t>
  </si>
  <si>
    <t>日本ジェネリック</t>
  </si>
  <si>
    <t>アロプリノール錠１００ＭＧ「サワイ」</t>
  </si>
  <si>
    <t>100mg/錠 PTP 10錠×100</t>
  </si>
  <si>
    <t>アンカロン注１５０</t>
  </si>
  <si>
    <t>150mg 3mL 1管×10管</t>
  </si>
  <si>
    <t>大正製薬</t>
  </si>
  <si>
    <t>イーケプラ錠５００ＭＧ</t>
  </si>
  <si>
    <t>ユーシービージャパン</t>
  </si>
  <si>
    <t>イオパミドール３００注シリンジ１００ＭＬ「Ｆ」</t>
  </si>
  <si>
    <t>61.24% 100ml 1筒×5筒</t>
    <rPh sb="14" eb="15">
      <t>ツツ</t>
    </rPh>
    <phoneticPr fontId="44"/>
  </si>
  <si>
    <t>富士製薬工業</t>
  </si>
  <si>
    <t>イオパミドール３７０注シリンジ１００ＭＬ「Ｆ」</t>
  </si>
  <si>
    <t>75.52% 100ml 1筒×5筒</t>
    <rPh sb="14" eb="15">
      <t>ツツ</t>
    </rPh>
    <phoneticPr fontId="44"/>
  </si>
  <si>
    <t>イオメロン３５０注シリンジ１３５ＭＬ</t>
  </si>
  <si>
    <t>71.44% 135ml 1筒×5筒</t>
  </si>
  <si>
    <t>エーザイ</t>
  </si>
  <si>
    <t>イコサペント酸エチル粒状カプセル６００ＭＧ「日医工」</t>
  </si>
  <si>
    <t>分包 600mg 1包×420包</t>
  </si>
  <si>
    <t>イスコチン錠１００ＭＧ</t>
  </si>
  <si>
    <t>イソバイドシロップ７０％分包３０ＭＬ</t>
  </si>
  <si>
    <t>70% 30mL 1包×21包</t>
  </si>
  <si>
    <t>イソビスト注２４０</t>
  </si>
  <si>
    <t>51.26％10ｍｌ×５瓶</t>
    <rPh sb="12" eb="13">
      <t>ビン</t>
    </rPh>
    <phoneticPr fontId="49"/>
  </si>
  <si>
    <t>一般診断用精製ツベルクリン（ＰＰＤ）１人用</t>
  </si>
  <si>
    <t>標準品0.25μg相当入り 2ﾊﾞｲｱﾙ (添付溶解液0.5mL 2ｱﾝﾌﾟﾙ)</t>
    <rPh sb="0" eb="2">
      <t>ヒョウジュン</t>
    </rPh>
    <rPh sb="2" eb="3">
      <t>ヒン</t>
    </rPh>
    <rPh sb="9" eb="11">
      <t>ソウトウ</t>
    </rPh>
    <rPh sb="11" eb="12">
      <t>イリ</t>
    </rPh>
    <rPh sb="22" eb="24">
      <t>テンプ</t>
    </rPh>
    <rPh sb="24" eb="27">
      <t>ヨウカイエキ</t>
    </rPh>
    <phoneticPr fontId="44"/>
  </si>
  <si>
    <t>日本ビーシージー製造</t>
  </si>
  <si>
    <t>イナビル吸入粉末剤２０ＭＧ</t>
  </si>
  <si>
    <t>20mg 1ｷｯﾄ×2ｷｯﾄ</t>
  </si>
  <si>
    <t>イノバン注１００ＭＧ</t>
  </si>
  <si>
    <t>100mg 5mL 1管×10管</t>
    <rPh sb="11" eb="12">
      <t>カン</t>
    </rPh>
    <phoneticPr fontId="44"/>
  </si>
  <si>
    <t>イミグラン錠５０</t>
  </si>
  <si>
    <t>50mg/錠 PTP 6錠×2</t>
  </si>
  <si>
    <t>イリボー錠５マイクロＧ</t>
  </si>
  <si>
    <t>5μg/錠 PTP 10錠×10</t>
  </si>
  <si>
    <t>アステラス製薬</t>
  </si>
  <si>
    <t>インジゴカルミン注２０ＭＧ「ＡＦＰ」</t>
  </si>
  <si>
    <t>0.4% 5mL 1管×10管</t>
  </si>
  <si>
    <t>インスリン　グラルギンＢＳ注　ミリオペン「リリー」</t>
  </si>
  <si>
    <t>300単位 1ｷｯﾄ×2ｷｯﾄ</t>
  </si>
  <si>
    <t>日本
イーライリリー</t>
    <phoneticPr fontId="9"/>
  </si>
  <si>
    <t>インドメタシンパップ７０ＭＧ「日医工」</t>
  </si>
  <si>
    <t>10cm×14cm 1枚 7枚×80袋</t>
    <rPh sb="11" eb="12">
      <t>マイ</t>
    </rPh>
    <phoneticPr fontId="44"/>
  </si>
  <si>
    <t>インフリキシマブＢＳ点滴静注用１００ＭＧ「ＮＫ」</t>
  </si>
  <si>
    <t>100mg 1瓶×1瓶</t>
  </si>
  <si>
    <t>日本化薬</t>
  </si>
  <si>
    <t>ウルソデオキシコール酸錠５０ＭＧ「ＮＩＧ」</t>
  </si>
  <si>
    <t>50mg/錠 PTP 10錠×100</t>
  </si>
  <si>
    <t>ウルソデオキシコール酸錠１００ＭＧ「トーワ」</t>
    <phoneticPr fontId="9"/>
  </si>
  <si>
    <t>１００mg/錠 PTP 10錠×100</t>
  </si>
  <si>
    <t>東和薬品</t>
  </si>
  <si>
    <t>ウロカルン錠２２５ＭＧ</t>
    <phoneticPr fontId="9"/>
  </si>
  <si>
    <t>225mg/錠 PTP 10錠×10</t>
  </si>
  <si>
    <t>日本新薬</t>
  </si>
  <si>
    <t>ウログラフィン注６０％　</t>
  </si>
  <si>
    <t>60% 20ml 1管×5管</t>
    <rPh sb="10" eb="11">
      <t>カン</t>
    </rPh>
    <phoneticPr fontId="44"/>
  </si>
  <si>
    <t>ＡＺ点眼液０．０２％</t>
  </si>
  <si>
    <t>0.02% 5mL 1瓶×10瓶</t>
  </si>
  <si>
    <t>ゼリア新薬工業</t>
    <rPh sb="5" eb="7">
      <t>コウギョウ</t>
    </rPh>
    <phoneticPr fontId="9"/>
  </si>
  <si>
    <t>エキザルベ</t>
  </si>
  <si>
    <t>5g×10本 (ｱﾙﾐﾆｳﾑﾁｭｰﾌﾞ)</t>
  </si>
  <si>
    <t>マルホ</t>
  </si>
  <si>
    <t>エサンブトール錠２５０ＭＧ</t>
  </si>
  <si>
    <t>250mg/錠 PTP 10錠×10</t>
  </si>
  <si>
    <t>ＳＰトローチ０．２５ＭＧ「明治」</t>
  </si>
  <si>
    <t>0.25mg/錠 PTP 12錠×100</t>
  </si>
  <si>
    <t>Ｍｅｉｊｉ　Ｓｅｉｋａ　ファルマ</t>
  </si>
  <si>
    <t>エゼチミブ錠１０ＭＧ「ＤＳＥＰ」</t>
  </si>
  <si>
    <t>10mg/錠 PTP 10錠×50</t>
  </si>
  <si>
    <t>エチゾラム錠０．５ＭＧ「ＥＭＥＣ」</t>
  </si>
  <si>
    <t>0.5mg/錠 PTP 10錠×100</t>
  </si>
  <si>
    <t>エナラプリルマレイン酸塩錠５ＭＧ「ＥＭＥＣ」</t>
  </si>
  <si>
    <t>5mg/錠 PTP 10錠×100</t>
  </si>
  <si>
    <t>エパデールＳ６００</t>
  </si>
  <si>
    <t>分包 600mg×420包 (スティック包装)</t>
  </si>
  <si>
    <t>エビプロスタット配合錠ＤＢ</t>
  </si>
  <si>
    <t>PTP 10錠×10</t>
  </si>
  <si>
    <t>エピペン注射液０．３ＭＧ</t>
  </si>
  <si>
    <t>0.3mg 1筒×1筒</t>
  </si>
  <si>
    <t>ヴィアトリス製薬</t>
  </si>
  <si>
    <t>エビリファイ錠１ＭＧ</t>
  </si>
  <si>
    <t>エビリファイ錠３ＭＧ</t>
  </si>
  <si>
    <t>3mg/錠 PTP 10錠×10</t>
  </si>
  <si>
    <t>エフィエント錠３．７５ＭＧ</t>
  </si>
  <si>
    <t>3.75mg/錠 PTP 10錠×10</t>
  </si>
  <si>
    <t>ヱフェドリン「ナガヰ」注射液４０ＭＧ</t>
    <rPh sb="0" eb="18">
      <t>フェドリン「ナガヰ」チュウシャエキ４０ＭＧ</t>
    </rPh>
    <phoneticPr fontId="9"/>
  </si>
  <si>
    <t>4% 1mL 1管×10管</t>
    <rPh sb="8" eb="9">
      <t>カン</t>
    </rPh>
    <phoneticPr fontId="44"/>
  </si>
  <si>
    <t>注射用エフオーワイ１００ＭＧ</t>
  </si>
  <si>
    <t>100mg1瓶×10瓶</t>
  </si>
  <si>
    <t>エブトール２５０ＭＧ錠</t>
  </si>
  <si>
    <t>エペリゾン塩酸塩錠５０ＭＧ「日医工」</t>
  </si>
  <si>
    <t>エリキュース錠５ＭＧ</t>
  </si>
  <si>
    <t>エレトリプタン錠２０ＭＧ「ＶＴＲＳ」</t>
  </si>
  <si>
    <t>20mg/錠 PTP 10錠×1
 (患者さん用ﾊﾟｯｹｰｼﾞ入り)</t>
  </si>
  <si>
    <t>塩化ナトリウム注射液１０％「フソー」２０ＭＬ</t>
  </si>
  <si>
    <t>20mL 1管×10管 (ｽﾉｰﾌﾟﾙ)</t>
    <rPh sb="6" eb="7">
      <t>カン</t>
    </rPh>
    <phoneticPr fontId="44"/>
  </si>
  <si>
    <t>扶桑薬品工業</t>
    <rPh sb="4" eb="6">
      <t>コウギョウ</t>
    </rPh>
    <phoneticPr fontId="9"/>
  </si>
  <si>
    <t>エンテカビル錠０．５ＭＧ「ＥＥ」</t>
  </si>
  <si>
    <t>0.5mg/錠 PTP 14錠×5</t>
  </si>
  <si>
    <t>エンブレル皮下注５０ＭＧペン１．０ＭＬ</t>
  </si>
  <si>
    <t>KT</t>
  </si>
  <si>
    <t>50mg1mL1キット×1キット</t>
  </si>
  <si>
    <t>エンレスト錠１００ＭＧ</t>
  </si>
  <si>
    <t>ノバルティスファーマ</t>
  </si>
  <si>
    <t>エンレスト錠５０ＭＧ</t>
  </si>
  <si>
    <t>50mg/錠 PTP 10錠×10</t>
  </si>
  <si>
    <t>オイラックスＨクリーム</t>
  </si>
  <si>
    <t>5g×20本 (ｱﾙﾐﾆｳﾑﾁｭｰﾌﾞ)</t>
  </si>
  <si>
    <t>オーグメンチン配合錠２５０ＲＳ</t>
  </si>
  <si>
    <t>(375mg)/錠 PTP 6錠×5</t>
  </si>
  <si>
    <t>大塚生食注　２５０ＭＬ</t>
  </si>
  <si>
    <t>250mL 1袋×20袋 (ｿﾌﾄﾊﾞｯｸﾞ)</t>
  </si>
  <si>
    <t>オテズラ錠３０ＭＧ</t>
  </si>
  <si>
    <t>30mg/錠 PTP 14錠×4</t>
  </si>
  <si>
    <t>アムジェン</t>
  </si>
  <si>
    <t>オノアクト点滴静注用５０ＭＧ</t>
  </si>
  <si>
    <t>50mg 1瓶×5瓶</t>
  </si>
  <si>
    <t>小野薬品工業</t>
  </si>
  <si>
    <t>オムニパーク２４０注１０ＭＬ</t>
  </si>
  <si>
    <t>51.77% 10ml 5瓶入</t>
  </si>
  <si>
    <t>GEヘルスケアファーマ</t>
  </si>
  <si>
    <t>オリブ油（丸石）</t>
    <phoneticPr fontId="9"/>
  </si>
  <si>
    <t>500mL×1瓶</t>
  </si>
  <si>
    <t>ガスコンドロップ内用液２％</t>
  </si>
  <si>
    <t>20mg/mL 300mL×1瓶</t>
  </si>
  <si>
    <t>キッセイ
薬品工業</t>
    <phoneticPr fontId="9"/>
  </si>
  <si>
    <t>ガスコン錠４０ＭＧ</t>
  </si>
  <si>
    <t>40mg/錠 PTP 10錠×10</t>
  </si>
  <si>
    <t>ガスチーム散４万単位／Ｇ</t>
  </si>
  <si>
    <t>20,000単位 分包 0.5g×60包</t>
  </si>
  <si>
    <t>ガストログラフィン経口・注腸用</t>
  </si>
  <si>
    <t>100ml 1瓶×1瓶</t>
    <rPh sb="10" eb="11">
      <t>ビン</t>
    </rPh>
    <phoneticPr fontId="44"/>
  </si>
  <si>
    <t>カモスタットメシル酸塩錠１００ＭＧ「サワイ」</t>
  </si>
  <si>
    <t>カルチコール注射液８．５％１０ＭＬ</t>
  </si>
  <si>
    <t>8.5% 10mL 1管×50管 (ﾌﾟﾗｽﾁｯｸｱﾝﾌﾟﾙ)</t>
  </si>
  <si>
    <t>カルベジロール錠１．２５ＭＧ「サワイ」</t>
  </si>
  <si>
    <t>1.25mg/錠 PTP 10錠×10</t>
  </si>
  <si>
    <t>カルベジロール錠１０ＭＧ「サワイ」</t>
  </si>
  <si>
    <t>カルボシステイン錠５００ＭＧ「サワイ」</t>
  </si>
  <si>
    <t>500mg/錠 PTP 10錠×50</t>
  </si>
  <si>
    <t>カロナール細粒２０％</t>
  </si>
  <si>
    <t>20% 1g ﾊﾞﾗ 100g×1瓶 (ﾎﾟﾘ容器)</t>
  </si>
  <si>
    <t>カロナール錠２００ＭＧ</t>
  </si>
  <si>
    <t>200mg/錠 PTP 10錠×10</t>
  </si>
  <si>
    <t>乾燥ＨＢグロブリン筋注用１０００単位「ニチヤク」</t>
  </si>
  <si>
    <t>溶解液5mL 1瓶添付</t>
    <rPh sb="0" eb="3">
      <t>ヨウカイエキ</t>
    </rPh>
    <rPh sb="9" eb="11">
      <t>テンプ</t>
    </rPh>
    <phoneticPr fontId="44"/>
  </si>
  <si>
    <t>乾燥まむしウマ抗毒素注射用６０００単位「ＫＭＢ」</t>
  </si>
  <si>
    <t>溶解液20mL 1瓶添付</t>
    <rPh sb="0" eb="3">
      <t>ヨウカイエキ</t>
    </rPh>
    <rPh sb="9" eb="10">
      <t>ビン</t>
    </rPh>
    <rPh sb="10" eb="12">
      <t>テンプ</t>
    </rPh>
    <phoneticPr fontId="44"/>
  </si>
  <si>
    <t>含嗽用ハチアズレ顆粒</t>
  </si>
  <si>
    <t>分包 2g×250包</t>
  </si>
  <si>
    <t>キシロカインゼリー２％</t>
  </si>
  <si>
    <t>2% 1mL 30mL×5本 (ﾗﾐﾈｰﾄﾁｭｰﾌﾞ)</t>
  </si>
  <si>
    <t>キシロカインポンプスプレー８％</t>
  </si>
  <si>
    <t>80g×1瓶</t>
  </si>
  <si>
    <t>キシロカイン液「４％」</t>
  </si>
  <si>
    <t>4% 1mL 100mL×1瓶</t>
  </si>
  <si>
    <t>キシロカイン注ポリアンプ１％</t>
  </si>
  <si>
    <t>キシロカイン注射液「１％」エピレナミン（１：１００，０００）</t>
  </si>
  <si>
    <t>1% 20mL×1瓶</t>
  </si>
  <si>
    <t>強力ポステリザン（軟膏）</t>
  </si>
  <si>
    <t>2g×300本 (ﾁｭｰﾌﾞ)</t>
  </si>
  <si>
    <t>強力レスタミンコーチゾンコーワ軟膏</t>
  </si>
  <si>
    <t xml:space="preserve">10g×10本 </t>
  </si>
  <si>
    <t>グーフィス錠５ＭＧ</t>
  </si>
  <si>
    <t>ＥＡファーマ</t>
  </si>
  <si>
    <t>クエチアピン錠２５ＭＧ「アメル」</t>
  </si>
  <si>
    <t>共和薬品工業</t>
  </si>
  <si>
    <t>クエンメット配合散</t>
  </si>
  <si>
    <t>分包 1g×90包</t>
  </si>
  <si>
    <t>日本薬品工業</t>
  </si>
  <si>
    <t>クエン酸第一鉄ＮＡ錠５０ＭＧ「サワイ」</t>
  </si>
  <si>
    <t>鉄50mg/錠 PTP 10錠×10</t>
  </si>
  <si>
    <t>クラリスロマイシン錠２００ＭＧ「大正」</t>
  </si>
  <si>
    <t>200mg/錠 PTP 10錠×50</t>
  </si>
  <si>
    <t>グリセオール注</t>
  </si>
  <si>
    <t>200mL 1袋×10袋</t>
  </si>
  <si>
    <t>太陽ファルマ</t>
  </si>
  <si>
    <t>グリセリン浣腸液５０％「ケンエー」</t>
  </si>
  <si>
    <t>50% 120mL 1個×10個 (Lﾀｲﾌﾟ)</t>
  </si>
  <si>
    <t>健栄製薬</t>
  </si>
  <si>
    <t>グリベック錠１００ＭＧ</t>
  </si>
  <si>
    <t>100mg/錠 PTP 10錠×12</t>
  </si>
  <si>
    <t>グリメピリド錠０．５ＭＧ「三和」</t>
  </si>
  <si>
    <t>0.5mg/錠 PTP 10錠×50</t>
  </si>
  <si>
    <t>三和化学研究所</t>
    <rPh sb="4" eb="7">
      <t>ケンキュウショ</t>
    </rPh>
    <phoneticPr fontId="9"/>
  </si>
  <si>
    <t>クリンダマイシンリン酸エステル注射液６００ＭＧ「ＮＰ」</t>
    <rPh sb="10" eb="11">
      <t>サン</t>
    </rPh>
    <phoneticPr fontId="50"/>
  </si>
  <si>
    <t>600mg1管×10管</t>
  </si>
  <si>
    <t>グルカゴンＧノボ注射用１ＭＧ</t>
    <phoneticPr fontId="9"/>
  </si>
  <si>
    <t>1mg (溶解液付) 1瓶×1瓶</t>
    <rPh sb="12" eb="13">
      <t>ビン</t>
    </rPh>
    <phoneticPr fontId="44"/>
  </si>
  <si>
    <t>ノボノルディスクファーマ</t>
  </si>
  <si>
    <t>グルテストＮｅｏセンサー</t>
  </si>
  <si>
    <t>ｱﾙﾐﾊﾟｯｸ包装 30枚入</t>
  </si>
  <si>
    <t>グルテストアクア</t>
  </si>
  <si>
    <t>ＥＡ</t>
  </si>
  <si>
    <t>自己検査用ｸﾞﾙｺｰｽ測定器 1台</t>
    <rPh sb="0" eb="2">
      <t>ジコ</t>
    </rPh>
    <rPh sb="2" eb="4">
      <t>ケンサ</t>
    </rPh>
    <rPh sb="4" eb="5">
      <t>ヨウ</t>
    </rPh>
    <rPh sb="11" eb="14">
      <t>ソクテイキ</t>
    </rPh>
    <phoneticPr fontId="44"/>
  </si>
  <si>
    <t>クレストール錠２．５ＭＧ</t>
  </si>
  <si>
    <t>2.5mg/錠 PTP 10錠×100</t>
  </si>
  <si>
    <t>アストラゼネカ</t>
  </si>
  <si>
    <t>クレナフィン爪外用液１０％</t>
  </si>
  <si>
    <t>10% 1g 3.56g(4mL)×5瓶</t>
  </si>
  <si>
    <t>クロピドグレル錠７５ＭＧ「ＳＡＮＩＫ」</t>
    <phoneticPr fontId="9"/>
  </si>
  <si>
    <t>75mg/錠 PTP 10錠×50</t>
  </si>
  <si>
    <t>クロベタゾールプロピオン酸エステル軟膏０．０５％「ＭＹＫ」１００Ｇ</t>
    <phoneticPr fontId="9"/>
  </si>
  <si>
    <t>0.05% 1g 100g×1瓶 (ﾎﾟﾘｴﾁﾚﾝ容器)</t>
  </si>
  <si>
    <t>岩城製薬</t>
  </si>
  <si>
    <t>クロベタゾールプロピオン酸エステル軟膏０．０５％「ＭＹＫ」５Ｇ</t>
    <phoneticPr fontId="9"/>
  </si>
  <si>
    <t>0.05%1g 5g×10本 (アルミニウムチューブ)</t>
  </si>
  <si>
    <t>クロモグリク酸ＮＡ点眼液２％「ＴＳ」</t>
  </si>
  <si>
    <t>100mg 5mL 1瓶×10瓶</t>
  </si>
  <si>
    <t>テイカ製薬</t>
  </si>
  <si>
    <t>ゲーベンクリーム１％</t>
  </si>
  <si>
    <t>1% 1g 50g×10本</t>
  </si>
  <si>
    <t>田辺三菱製薬</t>
  </si>
  <si>
    <t>ケトコナゾールローション２％「ＪＧ」</t>
  </si>
  <si>
    <t>2% 1g 10g×10本</t>
  </si>
  <si>
    <t>ケトチフェン点眼液０．０５％「ＳＷ」</t>
  </si>
  <si>
    <t>3.45mg 5mL 1瓶×10瓶</t>
  </si>
  <si>
    <t>献血ベニロン－Ｉ静注用２５００ＭＧ</t>
  </si>
  <si>
    <t>溶剤50mL 薬液調整用針,通気針添付</t>
    <rPh sb="0" eb="2">
      <t>ヨウザイ</t>
    </rPh>
    <rPh sb="7" eb="9">
      <t>ヤクエキ</t>
    </rPh>
    <rPh sb="9" eb="11">
      <t>チョウセイ</t>
    </rPh>
    <rPh sb="11" eb="12">
      <t>ヨウ</t>
    </rPh>
    <rPh sb="12" eb="13">
      <t>ハリ</t>
    </rPh>
    <rPh sb="14" eb="16">
      <t>ツウキ</t>
    </rPh>
    <rPh sb="16" eb="17">
      <t>ハリ</t>
    </rPh>
    <rPh sb="17" eb="19">
      <t>テンプ</t>
    </rPh>
    <phoneticPr fontId="44"/>
  </si>
  <si>
    <t>帝人ファーマ</t>
  </si>
  <si>
    <t>ゲンタシン注４０ＭＧ</t>
  </si>
  <si>
    <t>40mg 1管×10管</t>
  </si>
  <si>
    <t>高田製薬</t>
  </si>
  <si>
    <t>ゲンタマイシン硫酸塩軟膏０．１％「Ｆ」</t>
  </si>
  <si>
    <t>1mg 1g 10g×10本 (ｱﾙﾐﾆｳﾑﾁｭｰﾌﾞ)</t>
  </si>
  <si>
    <t>コートリル錠１０ＭＧ</t>
  </si>
  <si>
    <t>コールタイジン点鼻液</t>
  </si>
  <si>
    <t>15mL×10瓶</t>
  </si>
  <si>
    <t>陽進堂</t>
  </si>
  <si>
    <t>コスパノン錠４０ＭＧ</t>
  </si>
  <si>
    <t>コルヒチン錠０．５ＭＧ「タカタ」</t>
  </si>
  <si>
    <t>0.5mg/錠 PTP 10錠×10</t>
  </si>
  <si>
    <t>コロネル錠５００ＭＧ</t>
  </si>
  <si>
    <t>コントミン筋注１０ＭＧ</t>
  </si>
  <si>
    <t>10mg 0.5% 2mL 1管×10管</t>
    <rPh sb="15" eb="16">
      <t>カン</t>
    </rPh>
    <phoneticPr fontId="44"/>
  </si>
  <si>
    <t>サイレース錠１ＭＧ</t>
  </si>
  <si>
    <t>ザイロリック錠１００</t>
  </si>
  <si>
    <t>サインバルタカプセル２０ＭＧ</t>
  </si>
  <si>
    <t>20mg/ｶﾌﾟｾﾙ PTP 10ｶﾌﾟｾﾙ×10</t>
  </si>
  <si>
    <t>サムスカＯＤ錠３０ＭＧ</t>
  </si>
  <si>
    <t>30mg/錠 PTP 10錠×1</t>
  </si>
  <si>
    <t>ザルティア錠５ＭＧ</t>
  </si>
  <si>
    <t>サワシリンカプセル２５０</t>
  </si>
  <si>
    <t>250mg/カプセル PTP 10カプセル×10</t>
  </si>
  <si>
    <t>ＬＴＬファーマ</t>
  </si>
  <si>
    <t>酸化マグネシウム錠５００ＭＧ「ヨシダ」</t>
  </si>
  <si>
    <t>500mg/錠 PTP 10錠×100</t>
  </si>
  <si>
    <t>吉田製薬</t>
  </si>
  <si>
    <t>サンリズム注射液５０</t>
  </si>
  <si>
    <t>50mg 5mL 1管×10管</t>
    <rPh sb="10" eb="11">
      <t>カン</t>
    </rPh>
    <phoneticPr fontId="44"/>
  </si>
  <si>
    <t>シアノコバラミン点眼液０．０２％「センジュ」</t>
  </si>
  <si>
    <t>5mL 1瓶×10瓶 (ﾌﾟﾗｽﾁｯｸ容器)</t>
    <rPh sb="5" eb="6">
      <t>ビン</t>
    </rPh>
    <rPh sb="19" eb="21">
      <t>ヨウキ</t>
    </rPh>
    <phoneticPr fontId="44"/>
  </si>
  <si>
    <t>ジェントレット</t>
  </si>
  <si>
    <t>1本</t>
  </si>
  <si>
    <t>ジェントレット針</t>
  </si>
  <si>
    <t>30本</t>
  </si>
  <si>
    <t>ジギラノゲン注０．４ＭＧ</t>
  </si>
  <si>
    <t>0.02% 2mL 1管×10管</t>
  </si>
  <si>
    <t>ネオクリティケア製薬</t>
    <phoneticPr fontId="9"/>
  </si>
  <si>
    <t>シグマート錠２．５ＭＧ</t>
  </si>
  <si>
    <t>2.5mg/錠 PTP 10錠×10</t>
  </si>
  <si>
    <t>中外製薬</t>
  </si>
  <si>
    <t>ジクロフェナクＮＡクリーム１％「日本臓器」</t>
  </si>
  <si>
    <t>1% 25g×10本 (ｱﾙﾐﾆｳﾑﾁｭｰﾌﾞ)</t>
  </si>
  <si>
    <t>日本臓器製薬</t>
    <rPh sb="4" eb="6">
      <t>セイヤク</t>
    </rPh>
    <phoneticPr fontId="9"/>
  </si>
  <si>
    <t>ジクロフェナクＮＡテープ３０ＭＧ「日本臓器」</t>
  </si>
  <si>
    <t>10cm×14cm 1枚 7枚×80袋</t>
  </si>
  <si>
    <t>ジクロフェナクＮＡローション１％「日本臓器」</t>
  </si>
  <si>
    <t>1% 100g×5本</t>
  </si>
  <si>
    <t>ジクロフェナクＮＡ錠２５ＭＧ「サワイ」</t>
  </si>
  <si>
    <t>ジクロフェナクナトリウム坐剤２５ＭＧ「ＪＧ」</t>
  </si>
  <si>
    <t>25mg 1個×50個</t>
  </si>
  <si>
    <t>ジクロフェナクナトリウム坐剤５０ＭＧ「ＪＧ」</t>
  </si>
  <si>
    <t>50mg 1個×50個</t>
  </si>
  <si>
    <t>ジスロマック錠２５０ＭＧ</t>
  </si>
  <si>
    <t xml:space="preserve">250mg/錠 患者さん用ﾊﾟｯｹｰｼﾞ入りPTP 6錠×10 </t>
    <rPh sb="20" eb="21">
      <t>イリ</t>
    </rPh>
    <phoneticPr fontId="44"/>
  </si>
  <si>
    <t>シダキュアスギ花粉舌下錠２，０００ＪＡＵ</t>
  </si>
  <si>
    <t>2,000JAU/錠 7錠×1 (ﾌﾞﾘｽﾀｰ)</t>
  </si>
  <si>
    <t>鳥居薬品</t>
  </si>
  <si>
    <t>シダキュアスギ花粉舌下錠５，０００ＪＡＵ</t>
  </si>
  <si>
    <t>5,000JAU/錠 10錠×10 (ﾌﾞﾘｽﾀｰ)</t>
  </si>
  <si>
    <t>シナール配合顆粒</t>
  </si>
  <si>
    <t>SP 1g×105包</t>
  </si>
  <si>
    <t>塩野義製薬</t>
  </si>
  <si>
    <t>ジピリダモール錠１００ＭＧ「ＪＧ」</t>
  </si>
  <si>
    <t>ジフルプレドナートクリーム０．０５％５Ｇ「イワキ」</t>
  </si>
  <si>
    <t>0.05% 5g×１0本</t>
  </si>
  <si>
    <t>ジフルプレドナート軟膏０．０５％「イワキ」５００Ｇ</t>
  </si>
  <si>
    <t xml:space="preserve">0.05% 500g×1瓶 </t>
  </si>
  <si>
    <t>ジフルプレドナート軟膏０．０５％「イワキ」５Ｇ</t>
  </si>
  <si>
    <t xml:space="preserve">0.05% 5g×50本 </t>
  </si>
  <si>
    <t>ジプレキサ錠５ＭＧ</t>
  </si>
  <si>
    <t>シムビコートタービュヘイラー６０吸入</t>
  </si>
  <si>
    <t>60吸入 1ｷｯﾄ×10ｷｯﾄ</t>
  </si>
  <si>
    <t>静注用マグネゾール２０ＭＬ</t>
  </si>
  <si>
    <t>20mL 1管×10管 (ﾌﾟﾗｽﾁｯｸ)</t>
  </si>
  <si>
    <t>ジルチアゼム塩酸塩Ｒカプセル１００ＭＧ「サワイ」</t>
  </si>
  <si>
    <t>100mg/ｶﾌﾟｾﾙ PTP 10ｶﾌﾟｾﾙ×100</t>
  </si>
  <si>
    <t>ジルムロ配合錠ＨＤ「武田テバ」</t>
    <phoneticPr fontId="9"/>
  </si>
  <si>
    <t>PTP 10錠×50</t>
  </si>
  <si>
    <t>シロスタゾールＯＤ錠１００ＭＧ「サワイ」</t>
  </si>
  <si>
    <t>人工涙液マイティア点眼液</t>
  </si>
  <si>
    <t>5mL 1瓶×10瓶 (ﾌﾟﾗｽﾁｯｸ)</t>
  </si>
  <si>
    <t>水溶性プレドニン１０ＭＧ</t>
  </si>
  <si>
    <t>10mg×10管</t>
  </si>
  <si>
    <t>水溶性プレドニン５０ＭＧ</t>
  </si>
  <si>
    <t>50mg×5管</t>
  </si>
  <si>
    <t>ストミンＡ配合錠</t>
  </si>
  <si>
    <t>ゾンネボード
製薬</t>
    <phoneticPr fontId="9"/>
  </si>
  <si>
    <t>スピール膏Ｍ</t>
  </si>
  <si>
    <t>25cm(2) 1枚×6枚</t>
    <rPh sb="9" eb="10">
      <t>マイ</t>
    </rPh>
    <rPh sb="12" eb="13">
      <t>マイ</t>
    </rPh>
    <phoneticPr fontId="44"/>
  </si>
  <si>
    <t>ニチバン</t>
  </si>
  <si>
    <t>スプリセル錠２０ＭＧ</t>
  </si>
  <si>
    <t>20mg/錠 PTP 10錠×3</t>
  </si>
  <si>
    <t>ブリストル・マイヤーズ　スクイブ</t>
    <phoneticPr fontId="9"/>
  </si>
  <si>
    <t>スプリセル錠５０ＭＧ</t>
  </si>
  <si>
    <t>50mg/錠 PTP 10錠×3</t>
  </si>
  <si>
    <t>スルバシリン静注用１．５Ｇ</t>
  </si>
  <si>
    <t>(1.5g)1瓶×10瓶</t>
  </si>
  <si>
    <t>スルピリド錠５０ＭＧ「アメル」</t>
  </si>
  <si>
    <t>生理食塩液ＰＬ「フソ－」１００ＭＬ</t>
  </si>
  <si>
    <t>100mL 1瓶×10瓶 (ｽﾀﾝﾀﾞﾌﾞﾙ)</t>
  </si>
  <si>
    <t>生理食塩液ＰＬ「フソ－」２０ＭＬ</t>
  </si>
  <si>
    <t>20mL 1管×50管 (ｽﾉｰﾌﾟﾙ)</t>
    <rPh sb="6" eb="7">
      <t>カン</t>
    </rPh>
    <phoneticPr fontId="44"/>
  </si>
  <si>
    <t>生理食塩液ＰＬ「フソ－」５００ＭＬ開栓用</t>
  </si>
  <si>
    <t>500mL1瓶×20瓶 (開栓用ﾀﾞﾌﾞﾙ)</t>
  </si>
  <si>
    <t>生理食塩液バッグ「フソ－」５００ＭＬ</t>
  </si>
  <si>
    <t>500mL×20袋 (ﾌﾚｷｼﾌﾞﾙｺﾝﾃﾅｰ)</t>
  </si>
  <si>
    <t>セファゾリンナトリウム注射用１Ｇ「日医工」</t>
  </si>
  <si>
    <t>1g 1瓶×10瓶</t>
    <rPh sb="4" eb="5">
      <t>ビン</t>
    </rPh>
    <phoneticPr fontId="44"/>
  </si>
  <si>
    <t>セファクロルカプセル２５０ＭＧ「ＳＷ」</t>
    <phoneticPr fontId="9"/>
  </si>
  <si>
    <t>セフジトレン　ピボキシル錠１００ＭＧ「ＯＫ」</t>
    <phoneticPr fontId="9"/>
  </si>
  <si>
    <t>セフトリアキソンＮＡ静注用１Ｇ「サワイ」</t>
  </si>
  <si>
    <t>1g 1瓶×10瓶</t>
  </si>
  <si>
    <t>セフメタゾールＮＡ静注用１Ｇ「ＮＰ」</t>
  </si>
  <si>
    <t>セフメタゾン静注用１Ｇ</t>
  </si>
  <si>
    <t>1g1瓶×10瓶</t>
  </si>
  <si>
    <t>セボフルラン吸入麻酔液「ニッコー」</t>
  </si>
  <si>
    <t>250mL 1瓶×1瓶</t>
    <rPh sb="7" eb="8">
      <t>ビン</t>
    </rPh>
    <phoneticPr fontId="44"/>
  </si>
  <si>
    <t>セラピナ配合顆粒</t>
  </si>
  <si>
    <t>分包 1g×1200包</t>
  </si>
  <si>
    <t>セララ錠５０ＭＧ</t>
  </si>
  <si>
    <t>２ＭＧセルシン錠</t>
  </si>
  <si>
    <t>2mg/錠 PTP 10錠×10</t>
  </si>
  <si>
    <t>セルシン注射液１０ＭＧ</t>
  </si>
  <si>
    <t>10mg 2mL 1管×10管</t>
    <rPh sb="10" eb="11">
      <t>カン</t>
    </rPh>
    <phoneticPr fontId="44"/>
  </si>
  <si>
    <t>セルトラリン錠２５ＭＧ「アメル」</t>
  </si>
  <si>
    <t>25mg/錠 PTP 10錠×50</t>
  </si>
  <si>
    <t>セレコキシブ錠１００ＭＧ「ＶＴＲＳ」</t>
  </si>
  <si>
    <t>セレスタミン配合錠</t>
  </si>
  <si>
    <t>セレネース錠０．７５ＭＧ</t>
  </si>
  <si>
    <t>0.75mg/錠 PTP 10錠×10</t>
  </si>
  <si>
    <t>セレネース注５ＭＧ</t>
  </si>
  <si>
    <t>0.5% 1mL 1管×10管</t>
  </si>
  <si>
    <t>センノシド錠１２ＭＧ「サワイ」</t>
  </si>
  <si>
    <t>12mg/錠 PTP 10錠×10</t>
  </si>
  <si>
    <t>ゾシン配合点滴静注用バッグ４．５</t>
  </si>
  <si>
    <t>生理食塩液100mL付 1袋×10袋</t>
    <rPh sb="17" eb="18">
      <t>フクロ</t>
    </rPh>
    <phoneticPr fontId="44"/>
  </si>
  <si>
    <t>大鵬薬品工業</t>
    <rPh sb="4" eb="6">
      <t>コウギョウ</t>
    </rPh>
    <phoneticPr fontId="9"/>
  </si>
  <si>
    <t>ソセゴン注射液１５ＭＧ</t>
  </si>
  <si>
    <t>15mg 1管×10管</t>
  </si>
  <si>
    <t>ゾビラックス眼軟膏３％</t>
  </si>
  <si>
    <t xml:space="preserve">3% 5g×1本 </t>
  </si>
  <si>
    <t>参天製薬</t>
  </si>
  <si>
    <t>ソフラチュール貼付剤１０ＣＭ</t>
  </si>
  <si>
    <t>10.8mg (10cm×10cm) 1枚×10袋</t>
    <rPh sb="20" eb="21">
      <t>マイ</t>
    </rPh>
    <phoneticPr fontId="44"/>
  </si>
  <si>
    <t>ソラナックス０．４ＭＧ錠</t>
  </si>
  <si>
    <t>ソル・コーテフ静注用５００ＭＧ</t>
  </si>
  <si>
    <t xml:space="preserve">500mg 溶解液付 1瓶×5瓶 </t>
    <rPh sb="6" eb="9">
      <t>ヨウカイエキ</t>
    </rPh>
    <rPh sb="9" eb="10">
      <t>ツ</t>
    </rPh>
    <rPh sb="12" eb="13">
      <t>ビン</t>
    </rPh>
    <phoneticPr fontId="44"/>
  </si>
  <si>
    <t>ソル・コーテフ注射用１００ＭＧ</t>
  </si>
  <si>
    <t>100mg 溶解液付 1瓶×5瓶</t>
    <rPh sb="6" eb="9">
      <t>ヨウカイエキ</t>
    </rPh>
    <rPh sb="9" eb="10">
      <t>ツ</t>
    </rPh>
    <rPh sb="12" eb="13">
      <t>ビン</t>
    </rPh>
    <phoneticPr fontId="44"/>
  </si>
  <si>
    <t>ソル・メドロール静注用５００ＭＧ</t>
  </si>
  <si>
    <t>500mg 溶解液付 1瓶×5瓶</t>
    <rPh sb="6" eb="10">
      <t>ヨウカイエキツ</t>
    </rPh>
    <rPh sb="12" eb="13">
      <t>ビン</t>
    </rPh>
    <phoneticPr fontId="44"/>
  </si>
  <si>
    <t>ソルダクトン静注用１００ＭＧ</t>
  </si>
  <si>
    <t>100mg 1管×10管</t>
  </si>
  <si>
    <t>ソルデム１輸液</t>
  </si>
  <si>
    <t>200mL 1袋×30袋</t>
    <rPh sb="7" eb="8">
      <t>フクロ</t>
    </rPh>
    <phoneticPr fontId="44"/>
  </si>
  <si>
    <t>ソルデム３Ａ　輸液２００ＭＬ</t>
  </si>
  <si>
    <t>ソルデム３Ａ　輸液５００ＭＬ</t>
  </si>
  <si>
    <t xml:space="preserve">500mL 1袋×20袋 </t>
    <rPh sb="7" eb="8">
      <t>フクロ</t>
    </rPh>
    <phoneticPr fontId="44"/>
  </si>
  <si>
    <t>ゾルトファイ配合注フレックスタッチ</t>
  </si>
  <si>
    <t>3mL 1筒×２本</t>
    <rPh sb="5" eb="6">
      <t>ツツ</t>
    </rPh>
    <rPh sb="8" eb="9">
      <t>ホン</t>
    </rPh>
    <phoneticPr fontId="44"/>
  </si>
  <si>
    <t>ゾルピデム酒石酸塩ＯＤ錠５ＭＧ「サワイ」</t>
  </si>
  <si>
    <t>タクロリムス軟膏０．１％「イワキ」</t>
  </si>
  <si>
    <t>0.1% 5g 1本×10本 (ｱﾙﾐﾆｳﾑﾁｭｰﾌﾞ)</t>
    <rPh sb="9" eb="10">
      <t>ホン</t>
    </rPh>
    <phoneticPr fontId="44"/>
  </si>
  <si>
    <t>タケキャブ錠２０ＭＧ</t>
  </si>
  <si>
    <t>タミフルカプセル７５ＭＧ</t>
  </si>
  <si>
    <t>75mg/カプセル PTP 10カプセル×10</t>
  </si>
  <si>
    <t>タムスロシン塩酸塩ＯＤ錠０．２ＭＧ「サワイ」</t>
  </si>
  <si>
    <t>0.2mg/錠 PTP 14錠×10</t>
  </si>
  <si>
    <t>タリビッド耳科用液０．３％</t>
  </si>
  <si>
    <t>5mL 1瓶×10瓶 (ﾌﾟﾗｽﾁｯｸ瓶)</t>
    <rPh sb="5" eb="6">
      <t>ビン</t>
    </rPh>
    <rPh sb="9" eb="10">
      <t>ビン</t>
    </rPh>
    <rPh sb="19" eb="20">
      <t>ビン</t>
    </rPh>
    <phoneticPr fontId="44"/>
  </si>
  <si>
    <t>タリビッド点眼液０．３％</t>
  </si>
  <si>
    <t>5mL 1本×10本 (ﾌﾟﾗｽﾁｯｸ点眼容器)</t>
    <rPh sb="5" eb="6">
      <t>ホン</t>
    </rPh>
    <rPh sb="9" eb="10">
      <t>ホン</t>
    </rPh>
    <rPh sb="20" eb="22">
      <t>ヨウキ</t>
    </rPh>
    <rPh sb="22" eb="23">
      <t>）</t>
    </rPh>
    <phoneticPr fontId="44"/>
  </si>
  <si>
    <t>炭酸水素ナトリウム　シオエ</t>
  </si>
  <si>
    <t>ﾊﾞﾗ 500g×1瓶</t>
  </si>
  <si>
    <t>炭酸リチウム錠２００ＭＧ「大正」</t>
  </si>
  <si>
    <t>単シロップ「ケンエー」</t>
  </si>
  <si>
    <t>500mL×1本</t>
  </si>
  <si>
    <t>ダントリウム静注用２０ＭＧ</t>
  </si>
  <si>
    <t>20mg 1瓶×5瓶</t>
  </si>
  <si>
    <t>オーファン
パシフィック</t>
    <phoneticPr fontId="9"/>
  </si>
  <si>
    <t>タンニン酸アルブミン「ケンエー」</t>
  </si>
  <si>
    <t>ﾊﾞﾗ 500g×1袋 (箱)</t>
  </si>
  <si>
    <t>チャンピックススタート用パック</t>
  </si>
  <si>
    <t>(0.5mg×11錠 1mg×14錠)×5ﾊﾟｯｸ</t>
    <rPh sb="9" eb="10">
      <t>ジョウ</t>
    </rPh>
    <rPh sb="17" eb="18">
      <t>ジョウ</t>
    </rPh>
    <phoneticPr fontId="44"/>
  </si>
  <si>
    <t>チャンピックス錠１ＭＧ</t>
  </si>
  <si>
    <t>1mg/錠 PTP 14錠×2</t>
  </si>
  <si>
    <t>注射用水ＰＬ「フソー」２０ＭＬ</t>
  </si>
  <si>
    <t>20mL 1管×50管 (ｽﾉｰﾌﾟﾙ)</t>
  </si>
  <si>
    <t>注射用水バッグ５００ＭＬ「光」</t>
  </si>
  <si>
    <t>500mL 1袋×20袋</t>
    <rPh sb="7" eb="8">
      <t>フクロ</t>
    </rPh>
    <phoneticPr fontId="44"/>
  </si>
  <si>
    <t>光製薬</t>
  </si>
  <si>
    <t>チラーヂンＳ錠５０マイクロＧ</t>
  </si>
  <si>
    <t>50μg/錠 PTP 10錠×10</t>
  </si>
  <si>
    <t>沈降破傷風トキソイド「生研」０．５ＭＬ</t>
  </si>
  <si>
    <t>1瓶×1瓶</t>
    <rPh sb="1" eb="2">
      <t>ビン</t>
    </rPh>
    <rPh sb="4" eb="5">
      <t>ビン</t>
    </rPh>
    <phoneticPr fontId="48"/>
  </si>
  <si>
    <t>ツイミーグ錠５００ＭＧ</t>
  </si>
  <si>
    <t>ツムラ葛根湯エキス顆粒（医療用）</t>
  </si>
  <si>
    <t>分包 2.5g×189包</t>
  </si>
  <si>
    <t>ツムラ</t>
  </si>
  <si>
    <t>ツムラ加味逍遙散エキス顆粒（医療用）</t>
  </si>
  <si>
    <t>ツムラ桂枝加朮附湯エキス顆粒（医療用）</t>
  </si>
  <si>
    <t>ツムラ牛車腎気丸エキス顆粒（医療用）</t>
  </si>
  <si>
    <t>ツムラ五苓散エキス顆粒（医療用）</t>
  </si>
  <si>
    <t>ツムラ柴胡加竜骨牡蛎湯エキス顆粒（医療用）</t>
  </si>
  <si>
    <t>ツムラ酸棗仁湯エキス顆粒（医療用）</t>
  </si>
  <si>
    <t>ツムラ芍薬甘草湯エキス顆粒（医療用）</t>
  </si>
  <si>
    <t>ツムラ小建中湯エキス顆粒（医療用）</t>
  </si>
  <si>
    <t>ツムラ小青竜湯エキス顆粒（医療用）</t>
  </si>
  <si>
    <t>分包 3g×189包</t>
  </si>
  <si>
    <t>ツムラ大建中湯エキス顆粒（医療用）</t>
  </si>
  <si>
    <t>ツムラ当帰芍薬散エキス顆粒（医療用）</t>
  </si>
  <si>
    <t>ツムラ麦門冬湯エキス顆粒（医療用）</t>
  </si>
  <si>
    <t>ツムラ半夏厚朴湯エキス顆粒（医療用）</t>
  </si>
  <si>
    <t>ツムラ防風通聖散エキス顆粒（医療用）</t>
  </si>
  <si>
    <t>ツムラ補中益気湯エキス顆粒（医療用）</t>
  </si>
  <si>
    <t>ツムラ麻黄湯エキス顆粒（医療用）</t>
  </si>
  <si>
    <t>ツムラ抑肝散エキス顆粒（医療用）</t>
  </si>
  <si>
    <t>ツムラ六君子湯エキス顆粒（医療用）</t>
  </si>
  <si>
    <t>ツロブテロールテープ１ＭＧ「久光」</t>
  </si>
  <si>
    <t xml:space="preserve">1mg 1枚×70袋 </t>
  </si>
  <si>
    <t>久光製薬</t>
  </si>
  <si>
    <t>LL</t>
  </si>
  <si>
    <t>１％ディプリバン注－キット</t>
  </si>
  <si>
    <t>ＫＴ</t>
  </si>
  <si>
    <t>500mg 50mL 1筒×1筒</t>
  </si>
  <si>
    <t>テオドール錠１００ＭＧ</t>
  </si>
  <si>
    <t>デキサート注射液３．３ＭＧ</t>
  </si>
  <si>
    <t>3.3mg 1mL 1管×10管</t>
  </si>
  <si>
    <t>デキサメタゾン口腔用軟膏０．１％「ＮＫ」</t>
  </si>
  <si>
    <t>0.1% 2g×10本 (ｱﾙﾐﾆｳﾑﾁｭｰﾌﾞ)</t>
  </si>
  <si>
    <t>テグレトール錠２００ＭＧ</t>
  </si>
  <si>
    <t>サンファーマ</t>
  </si>
  <si>
    <t>テタノブリン筋注用２５０単位</t>
  </si>
  <si>
    <t>250単位 1瓶 ×1瓶
溶剤 (日局 注射用水2.5mL) 添付</t>
    <rPh sb="7" eb="8">
      <t>ビン</t>
    </rPh>
    <rPh sb="11" eb="12">
      <t>ビン</t>
    </rPh>
    <rPh sb="13" eb="15">
      <t>ヨウザイ</t>
    </rPh>
    <rPh sb="17" eb="18">
      <t>ニチ</t>
    </rPh>
    <rPh sb="18" eb="19">
      <t>キョク</t>
    </rPh>
    <rPh sb="20" eb="22">
      <t>チュウシャ</t>
    </rPh>
    <rPh sb="22" eb="24">
      <t>ヨウスイ</t>
    </rPh>
    <rPh sb="31" eb="32">
      <t>ソ</t>
    </rPh>
    <rPh sb="32" eb="33">
      <t>ツ</t>
    </rPh>
    <phoneticPr fontId="44"/>
  </si>
  <si>
    <t>日本血液製剤機構</t>
  </si>
  <si>
    <t>デトキソール静注液２Ｇ</t>
  </si>
  <si>
    <t>10% 20mL 1瓶×10瓶</t>
  </si>
  <si>
    <t>テネリア錠２０ＭＧ</t>
  </si>
  <si>
    <t>デパケンＲ錠２００ＭＧ</t>
  </si>
  <si>
    <t>200mg/錠 PTP 10錠×100</t>
  </si>
  <si>
    <t>デパケン細粒４０％</t>
  </si>
  <si>
    <t>分包 0.5g×120包</t>
  </si>
  <si>
    <t>デパス錠０．５ＭＧ</t>
  </si>
  <si>
    <t>テルビナフィン錠１２５ＭＧ「サンド」</t>
  </si>
  <si>
    <t>125mg/錠 PTP 10錠×30</t>
  </si>
  <si>
    <t>ドキサゾシン錠１ＭＧ「ＶＴＲＳ」</t>
  </si>
  <si>
    <t>ドパミン塩酸塩点滴静注液２００ＭＧキット「ＫＣＣ」</t>
  </si>
  <si>
    <t>0.1%200mL1袋×10袋</t>
  </si>
  <si>
    <t>ネオクリティケア製薬</t>
  </si>
  <si>
    <t>ドブトレックス注射液１００ＭＧ</t>
  </si>
  <si>
    <t>トラディアンス配合錠ＡＰ</t>
  </si>
  <si>
    <t>日本ベーリンガーインゲルハイム</t>
    <phoneticPr fontId="9"/>
  </si>
  <si>
    <t>トラディアンス配合錠ＢＰ</t>
  </si>
  <si>
    <t>トラニラストカプセル１００ＭＧ「トーワ」</t>
  </si>
  <si>
    <t>100mg/錠 PTP 10ｶﾌﾟｾﾙ×10</t>
  </si>
  <si>
    <t>トラネキサム酸錠２５０ＭＧ「ＹＤ」</t>
    <rPh sb="6" eb="7">
      <t>サン</t>
    </rPh>
    <rPh sb="7" eb="8">
      <t>ジョウ</t>
    </rPh>
    <phoneticPr fontId="9"/>
  </si>
  <si>
    <t>250㎎/錠 PTP10錠×100</t>
    <rPh sb="5" eb="6">
      <t>ジョウ</t>
    </rPh>
    <rPh sb="12" eb="13">
      <t>ジョウ</t>
    </rPh>
    <phoneticPr fontId="9"/>
  </si>
  <si>
    <t>陽進堂</t>
    <phoneticPr fontId="50"/>
  </si>
  <si>
    <t>トラネキサム酸錠２５０ＭＧ「日医工」</t>
  </si>
  <si>
    <t>250mg/錠 PTP 10錠×100</t>
  </si>
  <si>
    <t>トラネキサム酸注射液１０００ＭＧ「ＮＩＧ」</t>
  </si>
  <si>
    <t>10% 10mL 1管×50管</t>
  </si>
  <si>
    <t>トラベルミン配合錠</t>
  </si>
  <si>
    <t>トラムセット配合錠</t>
  </si>
  <si>
    <t>トランサミンカプセル２５０ＭＧ</t>
  </si>
  <si>
    <t>250mg/カプセル PTP 10カプセル×50</t>
  </si>
  <si>
    <t>トリクロルメチアジド錠１ＭＧ「ＮＰ」</t>
  </si>
  <si>
    <t>1mg/錠 PTP 10錠×50</t>
  </si>
  <si>
    <t>トルリシティ皮下注０．７５ＭＧアテオス</t>
  </si>
  <si>
    <t>0.75mg 0.5mL 1ｷｯﾄ×2ｷｯﾄ</t>
  </si>
  <si>
    <t>トレーランＧ液７５Ｇ</t>
  </si>
  <si>
    <t>225mL 1瓶×20瓶</t>
    <rPh sb="7" eb="8">
      <t>ビン</t>
    </rPh>
    <phoneticPr fontId="44"/>
  </si>
  <si>
    <t>ドロレプタン注射液２５ＭＧ</t>
  </si>
  <si>
    <t>2.5mg/mL 10mL 1瓶×1瓶</t>
    <rPh sb="15" eb="16">
      <t>ビン</t>
    </rPh>
    <phoneticPr fontId="44"/>
  </si>
  <si>
    <t>トロンビン液モチダ　ソフトボトル５千</t>
  </si>
  <si>
    <t>5,000単位/5mL 1ｷｯﾄ×5ｷｯﾄ</t>
  </si>
  <si>
    <t>ドンペリドン錠５ＭＧ「ＥＭＥＣ」</t>
  </si>
  <si>
    <t>ナウゼリン錠５</t>
  </si>
  <si>
    <t>ナロキソン塩酸塩静注０．２ＭＧ「ＡＦＰ」</t>
  </si>
  <si>
    <t>0.2mg 1mL 1管×10管</t>
  </si>
  <si>
    <t>ニトロペン舌下錠０．３ＭＧ</t>
  </si>
  <si>
    <t>0.3mg/錠 PTP 10錠×10</t>
  </si>
  <si>
    <t>ニフェジピンＣＲ錠２０ＭＧ「サワイ」</t>
  </si>
  <si>
    <t>ニフレック配合内用剤</t>
  </si>
  <si>
    <t>分包 10袋 (ﾌﾟﾗｽﾁｯｸﾊﾞｯｸﾞ)</t>
  </si>
  <si>
    <t>乳糖「ホエイ」</t>
  </si>
  <si>
    <t>尿素クリーム２０％「ＳＵＮ」</t>
  </si>
  <si>
    <t>25g 1本×10本 (ﾁｭｰﾌﾞ)</t>
    <rPh sb="5" eb="6">
      <t>ポン</t>
    </rPh>
    <phoneticPr fontId="44"/>
  </si>
  <si>
    <t>ネオシネジンコーワ注１ＭＧ</t>
  </si>
  <si>
    <t>0.1% 1mL 1管×10管</t>
    <rPh sb="10" eb="11">
      <t>カン</t>
    </rPh>
    <phoneticPr fontId="44"/>
  </si>
  <si>
    <t>ネオステリングリーンうがい液０．２％</t>
  </si>
  <si>
    <t>40mL 1瓶×20瓶</t>
    <rPh sb="6" eb="7">
      <t>ビン</t>
    </rPh>
    <phoneticPr fontId="44"/>
  </si>
  <si>
    <t>ネオファーゲン静注２０ＭＬ</t>
  </si>
  <si>
    <t>20mL 1管×50管 (ﾌﾟﾗｽﾁｯｸｱﾝﾌﾟﾙ)</t>
  </si>
  <si>
    <t>ネオフィリン注２５０ＭＧ</t>
  </si>
  <si>
    <t>2.5% 10mL 1管×10管 (ｶﾞﾗｽｱﾝﾌﾟﾙ)</t>
  </si>
  <si>
    <t>ノイロトロピン錠４単位</t>
  </si>
  <si>
    <t>PTP 10錠×100</t>
  </si>
  <si>
    <t>ノイロトロピン注射液３．６単位</t>
  </si>
  <si>
    <t>3mL×10管</t>
  </si>
  <si>
    <t>ノボラピッド３０ミックス注　フレックスペン</t>
  </si>
  <si>
    <t>300単位 1筒3mL×2ｷｯﾄ</t>
    <rPh sb="7" eb="8">
      <t>ツツ</t>
    </rPh>
    <phoneticPr fontId="44"/>
  </si>
  <si>
    <t>ノボラピッド注フレックスペン</t>
  </si>
  <si>
    <t>ノルアドリナリン注１ＭＧ</t>
  </si>
  <si>
    <t>0.1% 1mL 1管×10管</t>
  </si>
  <si>
    <t>ノルバデックス錠２０ＭＧ</t>
  </si>
  <si>
    <t>バイアスピリン錠１００ＭＧ</t>
  </si>
  <si>
    <t>100mg/錠 PTP 10錠×50</t>
  </si>
  <si>
    <t>パム静注５００ＭＧ</t>
  </si>
  <si>
    <t>2.5% 20mL 1管×5管</t>
  </si>
  <si>
    <t>バラシクロビル粒状錠５００ＭＧ「モチダ」</t>
  </si>
  <si>
    <t>分包 500mg 1包×42包</t>
  </si>
  <si>
    <t>バルプロ酸ナトリウム徐放錠Ａ２００ＭＧ「トーワ」</t>
  </si>
  <si>
    <t>パルモディア錠０．１ＭＧ</t>
  </si>
  <si>
    <t>0.1mg/錠 PTP 10錠×50</t>
  </si>
  <si>
    <t>パロキセチン錠１０ＭＧ「明治」</t>
  </si>
  <si>
    <t>ＰＬ配合顆粒</t>
  </si>
  <si>
    <t>SP 1g×1000包</t>
  </si>
  <si>
    <t>ピオグリタゾン錠１５ＭＧ「武田テバ」</t>
  </si>
  <si>
    <t>15mg/錠 PTP 10錠×50</t>
  </si>
  <si>
    <t>ビオフェルミンＲ散</t>
  </si>
  <si>
    <t>分包 1g×120包</t>
  </si>
  <si>
    <t>ビクシリン注射用１Ｇ</t>
  </si>
  <si>
    <t>ピコスルファートナトリウム内用液０．７５％「ＪＧ」</t>
  </si>
  <si>
    <t>0.75% 10mL×10瓶</t>
  </si>
  <si>
    <t>ビソプロロールフマル酸塩錠２．５ＭＧ「日医工」</t>
  </si>
  <si>
    <t>ビタメジン静注用</t>
  </si>
  <si>
    <t>1瓶×50瓶</t>
    <rPh sb="1" eb="2">
      <t>ビン</t>
    </rPh>
    <phoneticPr fontId="44"/>
  </si>
  <si>
    <t>ビタメジン配合カプセルＢ２５</t>
  </si>
  <si>
    <t>PTP 10ｶﾌﾟｾﾙ×10</t>
  </si>
  <si>
    <t>ピドキサール錠１０ＭＧ</t>
  </si>
  <si>
    <t>ピペラシリンＮａ注射用１Ｇ「サワイ」</t>
  </si>
  <si>
    <t>ビムパット錠５０</t>
  </si>
  <si>
    <t>ヒューマリンＲ注１００単位／ＭＬ</t>
  </si>
  <si>
    <t>100単位/mL 10mL×1瓶</t>
  </si>
  <si>
    <t>ビラノア錠２０ＭＧ</t>
  </si>
  <si>
    <t>ピラマイド原末</t>
  </si>
  <si>
    <t>ﾊﾞﾗ 100g 1瓶×1瓶</t>
    <rPh sb="10" eb="11">
      <t>ビン</t>
    </rPh>
    <phoneticPr fontId="44"/>
  </si>
  <si>
    <t>ビリスコピン点滴静注５０　</t>
  </si>
  <si>
    <t>10.55% 100ml 1瓶×1瓶</t>
    <rPh sb="17" eb="18">
      <t>ビン</t>
    </rPh>
    <phoneticPr fontId="44"/>
  </si>
  <si>
    <t>ファモチジン錠２０ＭＧ「サワイ」</t>
  </si>
  <si>
    <t>ファモチジン静注液２０ＭＧ「サワイ」</t>
  </si>
  <si>
    <t>20mL 1管×10管</t>
    <rPh sb="6" eb="7">
      <t>カン</t>
    </rPh>
    <phoneticPr fontId="44"/>
  </si>
  <si>
    <t>フィブラストスプレー２５０マイクロＧ（溶解液付）</t>
  </si>
  <si>
    <t>250μg 2.5mL(溶)付 1瓶×1瓶</t>
    <rPh sb="17" eb="18">
      <t>ビン</t>
    </rPh>
    <rPh sb="20" eb="21">
      <t>ビン</t>
    </rPh>
    <phoneticPr fontId="44"/>
  </si>
  <si>
    <t>フェジン静注４０ＭＧ</t>
  </si>
  <si>
    <t>40mg/2mL 1管×10管</t>
    <rPh sb="10" eb="11">
      <t>カン</t>
    </rPh>
    <phoneticPr fontId="44"/>
  </si>
  <si>
    <t>フェノバール注射液１００ＭＧ</t>
  </si>
  <si>
    <t>100mg/1mL 1管×10管</t>
    <rPh sb="11" eb="12">
      <t>カン</t>
    </rPh>
    <phoneticPr fontId="44"/>
  </si>
  <si>
    <t>フェブキソスタット錠１０ＭＧ「ＤＳＥＰ」</t>
  </si>
  <si>
    <t>フェブキソスタット錠２０ＭＧ「ＤＳＥＰ」</t>
  </si>
  <si>
    <t>フェロミア錠５０ＭＧ</t>
  </si>
  <si>
    <t>フェンタニル注射液０．１ＭＧ「第一三共」</t>
    <rPh sb="15" eb="17">
      <t>ダイイチ</t>
    </rPh>
    <rPh sb="17" eb="19">
      <t>サンキョウ</t>
    </rPh>
    <phoneticPr fontId="50"/>
  </si>
  <si>
    <t>0.005% 2mL 1管×10管</t>
  </si>
  <si>
    <t>第一三共</t>
    <phoneticPr fontId="9"/>
  </si>
  <si>
    <t>フオイパン錠１００ＭＧ</t>
    <phoneticPr fontId="9"/>
  </si>
  <si>
    <t>フォシーガ錠５ＭＧ</t>
  </si>
  <si>
    <t>フォリアミン錠</t>
  </si>
  <si>
    <t>5mg/錠 ﾊﾞﾗ 100錠×1瓶</t>
  </si>
  <si>
    <t>富士製薬工業</t>
    <rPh sb="0" eb="2">
      <t>フジ</t>
    </rPh>
    <rPh sb="2" eb="4">
      <t>セイヤク</t>
    </rPh>
    <phoneticPr fontId="48"/>
  </si>
  <si>
    <t>フスコデ配合錠</t>
  </si>
  <si>
    <t>ブスコパン錠１０ＭＧ</t>
  </si>
  <si>
    <t>ブスコパン注２０ＭＧ</t>
  </si>
  <si>
    <t>2%1mL1管×10管</t>
    <rPh sb="6" eb="7">
      <t>カン</t>
    </rPh>
    <rPh sb="10" eb="11">
      <t>カン</t>
    </rPh>
    <phoneticPr fontId="10"/>
  </si>
  <si>
    <t>ブチルスコポラミン臭化物注２０ＭＧシリンジ「ＮＰ」</t>
  </si>
  <si>
    <t>20mg 1mL 1筒×10筒</t>
  </si>
  <si>
    <t>ブテナフィン塩酸塩クリーム１％「ⅤＴＲＳ」</t>
  </si>
  <si>
    <t>10g×20本 (ｱﾙﾐﾆｳﾑﾁｭｰﾌﾞ)</t>
  </si>
  <si>
    <t>ブドウ糖注５％ＰＬ「フソー」１００ＭＬ</t>
  </si>
  <si>
    <t>5% 100mL×10本 (ｽﾀﾝﾀﾞﾌﾞﾙ)</t>
    <rPh sb="11" eb="12">
      <t>ホン</t>
    </rPh>
    <phoneticPr fontId="44"/>
  </si>
  <si>
    <t>ブドウ糖注５％バック「フソー」５００ＭＬ</t>
  </si>
  <si>
    <t>5% 500mL×20袋 (ﾌﾚｷｼﾌﾞﾙｺﾝﾃﾅｰ)</t>
  </si>
  <si>
    <t>ブドウ糖注５０％ＰＬ「フソー」２０ＭＬ</t>
  </si>
  <si>
    <t>50% 20mL×10管 (ｽﾉｰﾌﾟﾙ)</t>
  </si>
  <si>
    <t>フラジール内服錠２５０ＭＧ</t>
  </si>
  <si>
    <t>フリウェル配合錠ＬＤ「あすか」</t>
  </si>
  <si>
    <t>PTP 21錠×4</t>
  </si>
  <si>
    <t>ブリディオン静注２００ＭＧ</t>
  </si>
  <si>
    <t>200mg 2mL 1瓶×10瓶</t>
  </si>
  <si>
    <t>ＭＳＤ</t>
  </si>
  <si>
    <t>プリビナ液０．０５％</t>
  </si>
  <si>
    <t>0.05% 1mL 500mL×1瓶</t>
  </si>
  <si>
    <t>プリンペラン錠５</t>
  </si>
  <si>
    <t>プリンペラン注射液１０ＭＧ</t>
  </si>
  <si>
    <t>0.5% 2mL 1管×10管</t>
  </si>
  <si>
    <t>フルイトラン錠１ＭＧ</t>
  </si>
  <si>
    <t>フルオロメトロン点眼液０．０２％「センジュ」</t>
  </si>
  <si>
    <t>0.02% 1mL 5mL×10瓶</t>
  </si>
  <si>
    <t>フルタイド１００ディスカス</t>
  </si>
  <si>
    <t>100μg 60ﾌﾞﾘｽﾀｰ 1個×1個</t>
  </si>
  <si>
    <t>フルチカゾン点鼻液５０マイクロＧ「サワイ」２８噴霧用</t>
  </si>
  <si>
    <t>2.04mg 4mL 1瓶×10瓶</t>
  </si>
  <si>
    <t>フルニトラゼパム錠１ＭＧ「ＪＧ」</t>
  </si>
  <si>
    <t>フルマゼニル静注液０．５ＭＧ「ＳＷ」</t>
  </si>
  <si>
    <t>0.5mg 5mL 1管×5管</t>
  </si>
  <si>
    <t>プレガバリンＯＤ錠７５ＭＧ「ＶＴＲＳ」</t>
  </si>
  <si>
    <t>75mg/錠 PTP 10錠×50</t>
    <rPh sb="5" eb="6">
      <t>ジョウ</t>
    </rPh>
    <rPh sb="13" eb="14">
      <t>ジョウ</t>
    </rPh>
    <phoneticPr fontId="44"/>
  </si>
  <si>
    <t>プレドニゾロン錠１ＭＧ（旭化成）</t>
  </si>
  <si>
    <t>1mg/錠 PTP 10錠×10</t>
    <rPh sb="4" eb="5">
      <t>ジョウ</t>
    </rPh>
    <rPh sb="12" eb="13">
      <t>ジョウ</t>
    </rPh>
    <phoneticPr fontId="44"/>
  </si>
  <si>
    <t>旭化成ファーマ</t>
    <phoneticPr fontId="9"/>
  </si>
  <si>
    <t>プレドニン錠５ＭＧ</t>
  </si>
  <si>
    <t>フローレス眼検査用試験紙０．７ＭＧ</t>
  </si>
  <si>
    <t>25枚×8</t>
  </si>
  <si>
    <t>フロジン外用液５％</t>
  </si>
  <si>
    <t>5% 1mL 30mL×10瓶</t>
  </si>
  <si>
    <t>プロスタンディン軟膏０．００３％</t>
  </si>
  <si>
    <t>10g×10本 (ｱﾙﾐﾆｳﾑﾁｭｰﾌﾞ)</t>
  </si>
  <si>
    <t>プロタノール－Ｌ注０．２ＭＧ</t>
  </si>
  <si>
    <t>0.02% 1mL 1管×10管</t>
  </si>
  <si>
    <t>ブロチゾラムＯＤ錠０．２５ＭＧ「サワイ」</t>
  </si>
  <si>
    <t>0.25㎎/錠 PTP 10錠×50</t>
  </si>
  <si>
    <t>プロペト　５００Ｇ</t>
  </si>
  <si>
    <t>500g×1瓶 (ﾎﾟﾘｴﾁﾚﾝ容器)</t>
  </si>
  <si>
    <t>ブロムヘキシン塩酸塩吸入液０．２％「タイヨー」</t>
  </si>
  <si>
    <t>0.2% 1mL 45mL×1瓶</t>
  </si>
  <si>
    <t>ベクルリー点滴静注用１００ＭＧ</t>
  </si>
  <si>
    <t>100㎎1瓶×1瓶</t>
    <rPh sb="5" eb="6">
      <t>ビン</t>
    </rPh>
    <rPh sb="8" eb="9">
      <t>ビン</t>
    </rPh>
    <phoneticPr fontId="10"/>
  </si>
  <si>
    <t>ギリアド
・サイエンシズ</t>
    <phoneticPr fontId="9"/>
  </si>
  <si>
    <t>ベストロン耳鼻科用１％</t>
  </si>
  <si>
    <t xml:space="preserve">50mg(力価) ﾌﾟﾗｽﾁｯｸ溶解容器5mL
1瓶×5瓶 </t>
    <rPh sb="5" eb="7">
      <t>リキカ</t>
    </rPh>
    <rPh sb="16" eb="18">
      <t>ヨウカイ</t>
    </rPh>
    <rPh sb="18" eb="20">
      <t>ヨウキ</t>
    </rPh>
    <rPh sb="25" eb="26">
      <t>ビン</t>
    </rPh>
    <rPh sb="28" eb="29">
      <t>ビン</t>
    </rPh>
    <phoneticPr fontId="44"/>
  </si>
  <si>
    <t>ベタメタゾンリン酸エステルＮＡ・ＰＦ眼耳鼻科用液０．１％日点</t>
  </si>
  <si>
    <t>0.1% 1mL 5mL×10瓶</t>
  </si>
  <si>
    <t>ロートニッテン</t>
  </si>
  <si>
    <t>ベタメタゾン吉草酸エステルローション０．１２％「イワキ」</t>
  </si>
  <si>
    <t>0.12% 1mL 10mL×10瓶</t>
  </si>
  <si>
    <t>ベタメタゾン吉草酸エステル軟膏０．１２％「イワキ」５００Ｇ</t>
  </si>
  <si>
    <t>0.12% 1g 500g×1瓶</t>
  </si>
  <si>
    <t>ベタメタゾン吉草酸エステル軟膏０．１２％「イワキ」５Ｇ</t>
  </si>
  <si>
    <t>0.12% 1g 5g×50本</t>
  </si>
  <si>
    <t>ベタメタゾン酪酸エステルプロピオン酸ローション０．０５％「ＪＧ」</t>
    <phoneticPr fontId="9"/>
  </si>
  <si>
    <t>0.05% 1g 10g×10本</t>
  </si>
  <si>
    <t>ペチジン塩酸塩注射液３５ＭＧ「タケダ」</t>
  </si>
  <si>
    <t>3.5% 1mL 1管×10管</t>
  </si>
  <si>
    <t>ベニジピン塩酸塩錠２ＭＧ「ＮＩＧ」</t>
    <phoneticPr fontId="9"/>
  </si>
  <si>
    <t>ベノキシール点眼液０．４％</t>
  </si>
  <si>
    <t>0.4% 1mL 5mL×10瓶</t>
  </si>
  <si>
    <t>へパフラッシュ１００単位／ＭＬシリンジ１０ＭＬ</t>
  </si>
  <si>
    <t>1,000単位 1筒×10筒</t>
    <rPh sb="9" eb="10">
      <t>ツツ</t>
    </rPh>
    <phoneticPr fontId="44"/>
  </si>
  <si>
    <t>ヘパリンＮａ注５千単位／５ＭＬ「モチダ」</t>
  </si>
  <si>
    <t>5,000単位 5mL 1瓶×5瓶</t>
  </si>
  <si>
    <t>ヘパリン類似物質外用泡状スプレー０．３％「日本臓器」</t>
  </si>
  <si>
    <t>100g×10本</t>
  </si>
  <si>
    <t>ヘパリン類似物質油性クリーム０．３％「日医工」</t>
  </si>
  <si>
    <t>25g×50本 (ﾁｭｰﾌﾞ)</t>
  </si>
  <si>
    <t>ベピオゲル２．５％</t>
  </si>
  <si>
    <t>2.5% 15g×10本</t>
  </si>
  <si>
    <t>ベムリディ錠２５ＭＧ</t>
  </si>
  <si>
    <t>25mg/錠 ﾊﾞﾗ 30錠×1瓶</t>
  </si>
  <si>
    <t>ペルジピン注射液１０ＭＧ</t>
  </si>
  <si>
    <t>10mg 10mL 1管×10管</t>
  </si>
  <si>
    <t>ベルソムラ錠２０ＭＧ</t>
  </si>
  <si>
    <t>ヘルベッサー注射用１０ＭＧ</t>
  </si>
  <si>
    <t>10mg 1瓶×10瓶</t>
  </si>
  <si>
    <t>ペンタサ坐剤１Ｇ</t>
  </si>
  <si>
    <t>1g SP 1個×50個</t>
    <rPh sb="11" eb="12">
      <t>コ</t>
    </rPh>
    <phoneticPr fontId="48"/>
  </si>
  <si>
    <t>杏林製薬</t>
  </si>
  <si>
    <t>6515-202-05089</t>
  </si>
  <si>
    <t>ペンニードルプラス</t>
  </si>
  <si>
    <t>32G 4mm 14本×5袋</t>
    <rPh sb="10" eb="11">
      <t>ホン</t>
    </rPh>
    <rPh sb="13" eb="14">
      <t>フクロ</t>
    </rPh>
    <phoneticPr fontId="44"/>
  </si>
  <si>
    <t>ボースデル内用液１０</t>
  </si>
  <si>
    <t>10mg 250mL 1×5袋</t>
    <rPh sb="14" eb="15">
      <t>フクロ</t>
    </rPh>
    <phoneticPr fontId="44"/>
  </si>
  <si>
    <t>ボグリボースＯＤフィルム０．２「ＱＱ」</t>
  </si>
  <si>
    <t>ｱﾙﾐ包装 1枚×500錠</t>
    <rPh sb="3" eb="5">
      <t>ホウソウ</t>
    </rPh>
    <rPh sb="7" eb="8">
      <t>マイ</t>
    </rPh>
    <rPh sb="12" eb="13">
      <t>ジョウ</t>
    </rPh>
    <phoneticPr fontId="48"/>
  </si>
  <si>
    <t>ボグリボースＯＤフィルム０．３「ＱＱ」</t>
  </si>
  <si>
    <t>ホスミシンＳ静注用１Ｇ</t>
  </si>
  <si>
    <t>ホスミシン錠５００ＭＧ</t>
  </si>
  <si>
    <t>ボスミン外用液０．１％</t>
  </si>
  <si>
    <t>0.1% 100mL×1瓶</t>
  </si>
  <si>
    <t>ボナロン錠３５ＭＧ</t>
  </si>
  <si>
    <t>35mg/錠 PTP 2錠×10</t>
  </si>
  <si>
    <t>ボノサップパック８００</t>
  </si>
  <si>
    <t>PTP 1シート(6カプセル6錠)×7</t>
  </si>
  <si>
    <t>ポピヨドンガーグル７％</t>
  </si>
  <si>
    <t>7% 1mL 30mL×50瓶</t>
  </si>
  <si>
    <t>ポピヨドンゲル１０％</t>
  </si>
  <si>
    <t>90g×1本</t>
  </si>
  <si>
    <t>ポプスカイン０．２５％注バッグ２５０ＭＧ／１００ＭＬ</t>
  </si>
  <si>
    <t>ＢＧ</t>
  </si>
  <si>
    <t>1袋×1袋</t>
  </si>
  <si>
    <t>ポララミン錠２ＭＧ</t>
  </si>
  <si>
    <t>2mg/錠 PTP 10錠×100</t>
  </si>
  <si>
    <t>ポララミン注５ＭＧ</t>
  </si>
  <si>
    <t>ポリスチレンスルホン酸ＣＡ散９６．７％分包５．１７Ｇ（ハチ）</t>
  </si>
  <si>
    <t>5.17g×70包</t>
    <rPh sb="8" eb="9">
      <t>ツツミ</t>
    </rPh>
    <phoneticPr fontId="44"/>
  </si>
  <si>
    <t>ボルベン輸液６％</t>
  </si>
  <si>
    <t>500mL 1袋×20袋 (ｿﾌﾄﾊﾞｯｸﾞ)</t>
  </si>
  <si>
    <t>マーカイン注脊麻用０．５％高比重</t>
  </si>
  <si>
    <t>0.5% 4mL 1管×10管</t>
  </si>
  <si>
    <t>マーカイン注脊麻用０．５％等比重</t>
  </si>
  <si>
    <t>マキサカルシトール軟膏２５マイクロＧ／Ｇ「タカタ」</t>
  </si>
  <si>
    <t>10g×10本 (ﾁｭｰﾌﾞ)</t>
  </si>
  <si>
    <t>マグネスコープ静注３８％シリンジ２０ＭＬ</t>
  </si>
  <si>
    <t>20ml 1筒×5筒</t>
    <rPh sb="6" eb="7">
      <t>ツツ</t>
    </rPh>
    <phoneticPr fontId="44"/>
  </si>
  <si>
    <t>ゲルベ
・ジャパン</t>
    <phoneticPr fontId="9"/>
  </si>
  <si>
    <t>ミオナール錠５０ＭＧ</t>
  </si>
  <si>
    <t>ミダゾラム注射液１０ＭＧ「ＮＩＧ」</t>
  </si>
  <si>
    <t>10mg2mL1管×10管</t>
  </si>
  <si>
    <t>ミティキュアダニ舌下錠１０，０００ＪＡＵ</t>
  </si>
  <si>
    <t>10,000JAU/錠 10錠×10 (ﾌﾞﾘｽﾀｰ)</t>
  </si>
  <si>
    <t>ミティキュアダニ舌下錠３，３００ＪＡＵ</t>
  </si>
  <si>
    <t>3,300JAU/錠 7錠×1 (ブリスター)</t>
  </si>
  <si>
    <t>ミドリンＰ点眼液</t>
  </si>
  <si>
    <t>5mL×10瓶</t>
  </si>
  <si>
    <t>ミニリンメルトＯＤ錠６０マイクロＧ</t>
  </si>
  <si>
    <t>60μg/錠 ﾌﾞﾘｽﾀｰ 10錠×10</t>
  </si>
  <si>
    <t>ミノサイクリン塩酸塩点滴静注用１００ＭＧ「日医工」</t>
  </si>
  <si>
    <t>100mg 1瓶×10瓶</t>
    <rPh sb="7" eb="8">
      <t>ビン</t>
    </rPh>
    <phoneticPr fontId="44"/>
  </si>
  <si>
    <t>ミノマイシンカプセル１００ＭＧ</t>
  </si>
  <si>
    <t>100mg/カプセル PTP 10カプセル×10</t>
  </si>
  <si>
    <t>ミノマイシン点滴静注用１００ＭＧ</t>
  </si>
  <si>
    <t>ミヤＢＭ細粒</t>
  </si>
  <si>
    <t>分包 1g×630包</t>
  </si>
  <si>
    <t>ミヤリサン製薬</t>
  </si>
  <si>
    <t>ミリスロール注５ＭＧ／１０ＭＬ</t>
  </si>
  <si>
    <t>1管×10管</t>
    <rPh sb="1" eb="2">
      <t>カン</t>
    </rPh>
    <phoneticPr fontId="44"/>
  </si>
  <si>
    <t>ミンクリア内用散布液０．８％</t>
  </si>
  <si>
    <t xml:space="preserve">20mL 1筒×10筒 </t>
  </si>
  <si>
    <t>ムコサール錠１５ＭＧ</t>
  </si>
  <si>
    <t>メイロン静注７％</t>
  </si>
  <si>
    <t>7% 20mL 1管×10管 (ﾌﾟﾗｽﾁｯｸ)</t>
  </si>
  <si>
    <t>7% 250mL 1袋×10袋 (ｿﾌﾄﾊﾞｯｸﾞ)</t>
    <rPh sb="10" eb="11">
      <t>フクロ</t>
    </rPh>
    <phoneticPr fontId="44"/>
  </si>
  <si>
    <t>メキシチールカプセル１００ＭＧ</t>
  </si>
  <si>
    <t>メコバラミン注射液５００マイクロＧ「トーワ」</t>
  </si>
  <si>
    <t>0.5mg 1管×10管</t>
  </si>
  <si>
    <t>メジコン錠１５ＭＧ</t>
  </si>
  <si>
    <t>メチコバール錠５００マイクロＧ</t>
  </si>
  <si>
    <t>メチルジゴキシン錠０．１ＭＧ「ＮＩＧ」</t>
  </si>
  <si>
    <t>0.1mg/錠 PTP 10錠×10</t>
  </si>
  <si>
    <t>メトグルコ錠２５０ＭＧ</t>
  </si>
  <si>
    <t>メトトレキサート錠２ＭＧ「あゆみ」</t>
  </si>
  <si>
    <t>2mg/錠 PTP 6錠×8</t>
  </si>
  <si>
    <t>メトホルミン塩酸塩錠５００ＭＧＭＴ「ＤＳＰＢ」</t>
  </si>
  <si>
    <t>メドロール錠４ＭＧ</t>
  </si>
  <si>
    <t>4mg/錠 SP 10錠×10</t>
  </si>
  <si>
    <t>メプチンエアー１０マイクロＧ吸入１００回</t>
  </si>
  <si>
    <t>5mL 1個×10個</t>
    <rPh sb="5" eb="6">
      <t>コ</t>
    </rPh>
    <rPh sb="9" eb="10">
      <t>コ</t>
    </rPh>
    <phoneticPr fontId="44"/>
  </si>
  <si>
    <t>メプチン吸入液ユニット０．３ＭＬ</t>
  </si>
  <si>
    <t>0.3mL　1個×56個</t>
  </si>
  <si>
    <t>メペンゾラート臭化物錠７．５ＭＧ「ツルハラ」</t>
  </si>
  <si>
    <t>7.5mg/錠 PTP 10錠×10</t>
  </si>
  <si>
    <t>鶴原製薬</t>
  </si>
  <si>
    <t>メリスロン錠６ＭＧ</t>
  </si>
  <si>
    <t>6mg/錠 PTP 10錠×10</t>
  </si>
  <si>
    <t>メルカゾール錠５ＭＧ</t>
  </si>
  <si>
    <t>モサプリドクエン酸塩錠２．５ＭＧ「明治」</t>
  </si>
  <si>
    <t>モンテルカスト錠１０ＭＧ「ＫＭ」</t>
  </si>
  <si>
    <t>ヤーズフレックス配合錠</t>
  </si>
  <si>
    <t>PTP 28錠×3</t>
  </si>
  <si>
    <t>薬用炭「日医工」</t>
  </si>
  <si>
    <t>ﾊﾞﾗ 250g 1瓶×1瓶</t>
    <rPh sb="10" eb="11">
      <t>ビン</t>
    </rPh>
    <phoneticPr fontId="44"/>
  </si>
  <si>
    <t>ユービット錠１００ＭＧ</t>
  </si>
  <si>
    <t>100mg/錠 SP 2錠×5</t>
  </si>
  <si>
    <t>ユベラ錠５０ＭＧ</t>
  </si>
  <si>
    <t>ユリノーム錠２５ＭＧ</t>
  </si>
  <si>
    <t>ラクテック注</t>
  </si>
  <si>
    <t>ラゲブリオカプセル２００ＭＧ</t>
  </si>
  <si>
    <t>200mg/ｶﾌﾟｾﾙ ﾊﾞﾗ 40ｶﾌﾟｾﾙ×1瓶</t>
  </si>
  <si>
    <t>ラシックス錠２０ＭＧ</t>
  </si>
  <si>
    <t>ラシックス注２０ＭＧ</t>
  </si>
  <si>
    <t>20mL 1管×50管</t>
  </si>
  <si>
    <t>ラボナール注射用０．５Ｇ</t>
  </si>
  <si>
    <t>0.5g×10管 20mL(溶)付</t>
  </si>
  <si>
    <t>ラメルテオン錠８ＭＧ「武田テバ」</t>
    <phoneticPr fontId="9"/>
  </si>
  <si>
    <t>8mg/錠 PTP 10錠×10</t>
    <phoneticPr fontId="9"/>
  </si>
  <si>
    <t>ランソプラゾールＯＤ錠１５ＭＧ「武田テバ」</t>
  </si>
  <si>
    <t>リアルダ錠１２００ＭＧ</t>
  </si>
  <si>
    <t>1,200mg/錠 PTP 8錠×7</t>
  </si>
  <si>
    <t>リクシアナ錠６０ＭＧ</t>
  </si>
  <si>
    <t>リザベンカプセル１００ＭＧ</t>
  </si>
  <si>
    <t>リスパダール錠１ＭＧ</t>
  </si>
  <si>
    <t>リスペリドン錠１ＭＧ「ＮＰ」</t>
  </si>
  <si>
    <t>リドカインテープ１８ＭＧ「ＹＰ」</t>
  </si>
  <si>
    <t>(30.5mm×50.0mm) 1枚×50袋</t>
  </si>
  <si>
    <t>祐徳薬品工業</t>
    <rPh sb="4" eb="6">
      <t>コウギョウ</t>
    </rPh>
    <phoneticPr fontId="9"/>
  </si>
  <si>
    <t>リドカイン静注用２％シリンジ「テルモ」</t>
  </si>
  <si>
    <t>5mL 1筒×10筒</t>
    <rPh sb="5" eb="6">
      <t>ツツ</t>
    </rPh>
    <phoneticPr fontId="44"/>
  </si>
  <si>
    <t>リパクレオンカプセル１５０ＭＧ</t>
  </si>
  <si>
    <t>150mg/ｶﾌﾟｾﾙ PTP 12ｶﾌﾟｾﾙ×10</t>
  </si>
  <si>
    <t>リファンピシンカプセル１５０ＭＧ「サンド」</t>
  </si>
  <si>
    <t>150mg/ｶﾌﾟｾﾙ PTP 10ｶﾌﾟｾﾙ×10</t>
  </si>
  <si>
    <t>リフレックス錠１５ＭＧ</t>
  </si>
  <si>
    <t>リベルサス錠３ＭＧ</t>
  </si>
  <si>
    <t>リベルサス錠７ＭＧ</t>
  </si>
  <si>
    <t>7mg/錠 PTP 10錠×10</t>
  </si>
  <si>
    <t>リベルサス錠１４ＭＧ</t>
  </si>
  <si>
    <t>14mg/錠 PTP 10錠×10</t>
  </si>
  <si>
    <t>リボトリール錠０．５ＭＧ</t>
  </si>
  <si>
    <t>0.5mg/錠 SP 10錠×10</t>
  </si>
  <si>
    <t>リマプロストアルファデクス錠５マイクロＧ「日医工」</t>
  </si>
  <si>
    <t>5μg/錠 PTP 21錠×50</t>
  </si>
  <si>
    <t>リン酸コデイン錠５ＭＧ「ＶＴＲＳ」</t>
  </si>
  <si>
    <t>ルパフィン錠１０ＭＧ</t>
  </si>
  <si>
    <t>レイボー錠１００ＭＧ</t>
  </si>
  <si>
    <t>100mg/錠 PTP 10錠×3</t>
  </si>
  <si>
    <t>レクサプロ錠１０ＭＧ</t>
  </si>
  <si>
    <t>レグナイト錠３００ＭＧ</t>
  </si>
  <si>
    <t>300mg/錠 PTP 14錠×4</t>
  </si>
  <si>
    <t>レスタミンコーワクリーム１％</t>
  </si>
  <si>
    <t>1%10g 500g×1瓶 (ポリエチレン容器)</t>
  </si>
  <si>
    <t>レパーサ皮下注１４０ＭＧペン</t>
  </si>
  <si>
    <t>140mg 1mL 1ｷｯﾄ×1ｷｯﾄ</t>
  </si>
  <si>
    <t>レバミピド錠１００ＭＧ「オーツカ」</t>
  </si>
  <si>
    <t>レボフロキサシン錠５００ＭＧ「ＤＳＥＰ」</t>
  </si>
  <si>
    <t>レルベア２００エリプタ３０吸入用</t>
  </si>
  <si>
    <t>30吸入 1ｷｯﾄ×1ｷｯﾄ</t>
  </si>
  <si>
    <t>レンドルミンＤ錠０．２５ＭＧ</t>
  </si>
  <si>
    <t>0.25mg/錠 PTP 10錠×100</t>
  </si>
  <si>
    <t>ロキソプロフェンナトリウムテープ１００ＭＧ「タイホウ」</t>
  </si>
  <si>
    <t>(10cm×14cm) 7枚×50袋</t>
  </si>
  <si>
    <t>ロキソプロフェンナトリウム錠６０ＭＧ「クニヒロ」</t>
  </si>
  <si>
    <t>60mg/錠 PTP 10錠×100</t>
  </si>
  <si>
    <t>皇漢堂製薬</t>
  </si>
  <si>
    <t>ロキソプロフェンナトリウム錠６０ＭＧ「日医工」</t>
  </si>
  <si>
    <t>ロクロニウム臭化物静注液５０ＭＧ／５．０ＭＬ「マルイシ」</t>
  </si>
  <si>
    <t>1瓶×10瓶</t>
  </si>
  <si>
    <t>ロコイド軟膏０．１％　５００Ｇ</t>
  </si>
  <si>
    <t>500g×1瓶 (ﾌﾟﾗｽﾁｯｸ容器)</t>
  </si>
  <si>
    <t>ロコイド軟膏０．１％　５Ｇ</t>
  </si>
  <si>
    <t>5g×50本 (ｱﾙﾐﾁｭｰﾌﾞ)</t>
  </si>
  <si>
    <t>ロサルタンＫ錠５０ＭＧ「ⅤＴＲＳ」</t>
  </si>
  <si>
    <t>50mg/錠 PTP 10錠×50</t>
  </si>
  <si>
    <t>ロサルヒド配合錠ＬＤ「日新」</t>
  </si>
  <si>
    <t>ロスバスタチン錠２．５ＭＧ「ＤＳＥＰ」</t>
  </si>
  <si>
    <t>ロセフィン静注用１Ｇ</t>
  </si>
  <si>
    <t>ロゼレム錠８ＭＧ</t>
  </si>
  <si>
    <t>8mg/錠 PTP 10錠×10</t>
  </si>
  <si>
    <t>ロピオン静注５０ＭＧ</t>
  </si>
  <si>
    <t>ロフラゼプ酸エチル錠１ＭＧ「サワイ」</t>
  </si>
  <si>
    <t>ロペミンカプセル１ＭＧ</t>
  </si>
  <si>
    <t>1mg/ｶﾌﾟｾﾙ PTP 10ｶﾌﾟｾﾙ×10</t>
  </si>
  <si>
    <t>ロラゼパム錠０．５ＭＧ「サワイ」</t>
  </si>
  <si>
    <t>ロラタジン錠１０ＭＧ「ＶＴＲＳ」</t>
  </si>
  <si>
    <t>ワーファリン錠０．５ＭＧ</t>
  </si>
  <si>
    <t>ワーファリン錠１ＭＧ</t>
  </si>
  <si>
    <t>ワーファリン錠５ＭＧ</t>
  </si>
  <si>
    <t>ワゴスチグミン注０．５ＭＧ</t>
  </si>
  <si>
    <t>0.05% 1mL 1管×10管</t>
  </si>
  <si>
    <t>ワソラン錠４０ＭＧ</t>
  </si>
  <si>
    <t>ワソラン静注５ＭＧ</t>
  </si>
  <si>
    <t>0.25% 2mL 1管×10管</t>
  </si>
  <si>
    <t>１０％中性緩衝ホルマリン（３５０３用）</t>
  </si>
  <si>
    <t>品番:35037 包装:8ml×100本/箱</t>
  </si>
  <si>
    <t>武藤化学</t>
  </si>
  <si>
    <t>３Ｍ　ＴＭ　アテスト　ＴＭ　超短時間判定用プロセスチャレンジ</t>
  </si>
  <si>
    <t>製品番号:41482V 24ｾｯﾄ/箱</t>
    <phoneticPr fontId="9"/>
  </si>
  <si>
    <t>３Ｍ</t>
  </si>
  <si>
    <t>ＢＤ　マイクロティナ　Ｒ　セーフティ　ランセット</t>
  </si>
  <si>
    <t>ＢＤ マイクロティナ  セーフティーランセット（パープル30G）
規格:パープル30G 入数：200個/箱</t>
    <rPh sb="33" eb="35">
      <t>キカク</t>
    </rPh>
    <rPh sb="44" eb="46">
      <t>イリスウ</t>
    </rPh>
    <rPh sb="52" eb="53">
      <t>ハコ</t>
    </rPh>
    <phoneticPr fontId="44"/>
  </si>
  <si>
    <t>ＬｉｆｅＳｃａｎ　Ｊａｐａｎ</t>
  </si>
  <si>
    <t>ＢＤＰＡＣＫ</t>
    <phoneticPr fontId="9"/>
  </si>
  <si>
    <t xml:space="preserve">HP BDPACK（オートクレーブ用）
ｻｲｽﾞ:145×145mm 30個/ｹｰｽ入 </t>
    <rPh sb="17" eb="18">
      <t>ヨウ</t>
    </rPh>
    <rPh sb="42" eb="43">
      <t>イ</t>
    </rPh>
    <phoneticPr fontId="9"/>
  </si>
  <si>
    <t>日油技研工業</t>
  </si>
  <si>
    <t>ＨＭ－３００５　３５０Ｍ／Ｍ　</t>
    <phoneticPr fontId="9"/>
  </si>
  <si>
    <t>商品コード：HM3005RSB350
入り数：500枚/BX</t>
    <rPh sb="19" eb="20">
      <t>イ</t>
    </rPh>
    <rPh sb="21" eb="22">
      <t>スウ</t>
    </rPh>
    <rPh sb="26" eb="27">
      <t>マイ</t>
    </rPh>
    <phoneticPr fontId="6"/>
  </si>
  <si>
    <t>ホギメディカル</t>
  </si>
  <si>
    <t>ＩＶ３０００ドレッシング</t>
  </si>
  <si>
    <t>IV3000　ﾄﾞﾚｯｼﾝｸﾞ（ﾌﾚｰﾑﾃﾞﾘﾊﾞﾘｰﾀｲﾌﾟ）60×70㎜　EOG滅菌済（個包装）
ｶﾀﾛｸﾞ番号:59410082　規格:ﾌﾚｰﾑﾃﾞﾘﾊﾞﾘｰ･ﾀｲﾌﾟ6×7cm
入数:100枚/箱</t>
    <rPh sb="42" eb="44">
      <t>メッキン</t>
    </rPh>
    <rPh sb="44" eb="45">
      <t>スミ</t>
    </rPh>
    <rPh sb="46" eb="47">
      <t>コ</t>
    </rPh>
    <rPh sb="47" eb="49">
      <t>ホウソウ</t>
    </rPh>
    <rPh sb="56" eb="58">
      <t>バンゴウ</t>
    </rPh>
    <rPh sb="68" eb="70">
      <t>キカク</t>
    </rPh>
    <rPh sb="93" eb="95">
      <t>イリスウ</t>
    </rPh>
    <rPh sb="101" eb="102">
      <t>ハコ</t>
    </rPh>
    <phoneticPr fontId="44"/>
  </si>
  <si>
    <t>スミス＆ネフュー</t>
  </si>
  <si>
    <t>IV3000　ﾄﾞﾚｯｼﾝｸﾞ（ﾌﾚｰﾑﾃﾞﾘﾊﾞﾘｰﾀｲﾌﾟ）100×120㎜　EOG滅菌済（個包装）
ｶﾀﾛｸﾞ番号:59410882　規格:ﾌﾚｰﾑﾃﾞﾘﾊﾞﾘｰ･ﾀｲﾌﾟ10×12cm
入数:50枚/箱</t>
    <rPh sb="97" eb="99">
      <t>イリスウ</t>
    </rPh>
    <rPh sb="104" eb="105">
      <t>ハコ</t>
    </rPh>
    <phoneticPr fontId="44"/>
  </si>
  <si>
    <t>ＪＭＳシリンジ（マイクロ）Ｇ</t>
  </si>
  <si>
    <t>品番:JS-SM01C2613R
形式:1mL M 26G×1/2" 
入数:100本/箱</t>
    <rPh sb="0" eb="2">
      <t>ヒンバン</t>
    </rPh>
    <rPh sb="17" eb="19">
      <t>ケイシキ</t>
    </rPh>
    <rPh sb="36" eb="38">
      <t>イリスウ</t>
    </rPh>
    <rPh sb="44" eb="45">
      <t>ハコ</t>
    </rPh>
    <phoneticPr fontId="44"/>
  </si>
  <si>
    <t>JMS</t>
  </si>
  <si>
    <t>ＪＭＳ輸血セット</t>
  </si>
  <si>
    <t>品番:JB-U33L
形式:直結型ﾌﾟﾗ瓶針 350型 ﾛｯｸ
入数:25本/箱</t>
    <rPh sb="0" eb="2">
      <t>ヒンバン</t>
    </rPh>
    <rPh sb="11" eb="13">
      <t>ケイシキ</t>
    </rPh>
    <rPh sb="32" eb="34">
      <t>イリスウ</t>
    </rPh>
    <rPh sb="39" eb="40">
      <t>ハコ</t>
    </rPh>
    <phoneticPr fontId="44"/>
  </si>
  <si>
    <t>ＫＡＩセーフティースカルペル</t>
  </si>
  <si>
    <t xml:space="preserve">規格:No.11 
注文ｺｰﾄﾞ:L02-001-50
入数:10本/箱 </t>
    <rPh sb="0" eb="2">
      <t>キカク</t>
    </rPh>
    <rPh sb="10" eb="12">
      <t>チュウモン</t>
    </rPh>
    <rPh sb="28" eb="30">
      <t>イリスウ</t>
    </rPh>
    <phoneticPr fontId="44"/>
  </si>
  <si>
    <t>ムラナカ</t>
  </si>
  <si>
    <t xml:space="preserve">規格:No.15
注文ｺｰﾄﾞ:L02-001-53
入数:10本/箱 </t>
    <rPh sb="27" eb="29">
      <t>イリスウ</t>
    </rPh>
    <phoneticPr fontId="44"/>
  </si>
  <si>
    <t>Ｋ－ＹＲルブリケーティングゼリー</t>
    <phoneticPr fontId="9"/>
  </si>
  <si>
    <t xml:space="preserve">K-Yルブリケーティングゼリー
商品ｺｰﾄﾞ:46937845
内容量:82g　　入数:12本/箱 </t>
    <rPh sb="32" eb="35">
      <t>ナイヨウリョウ</t>
    </rPh>
    <rPh sb="41" eb="43">
      <t>イリスウ</t>
    </rPh>
    <rPh sb="48" eb="49">
      <t>ハコ</t>
    </rPh>
    <phoneticPr fontId="44"/>
  </si>
  <si>
    <t>メディパルグループ</t>
  </si>
  <si>
    <t>ＭＥＤＩＣＡＬ　ＳＵＰＰＬＩＥＳ</t>
  </si>
  <si>
    <t>スーパーキャス５（翼付タイプ）
製品ｺｰﾄﾞ:HP2144　　品番:22G S5×1･1/4"VW(F)
入数:50本/箱</t>
    <rPh sb="9" eb="10">
      <t>ツバサ</t>
    </rPh>
    <rPh sb="10" eb="11">
      <t>ツ</t>
    </rPh>
    <phoneticPr fontId="9"/>
  </si>
  <si>
    <t>メディキット株式会社</t>
  </si>
  <si>
    <t>ＭＭＩ　酸素カニューラ　短型プラグタイプ</t>
  </si>
  <si>
    <t>品番:3230 規格:成人用
入数:20本/箱</t>
    <rPh sb="15" eb="17">
      <t>イリスウ</t>
    </rPh>
    <phoneticPr fontId="44"/>
  </si>
  <si>
    <t>ＭＭＩ　酸素マスク（チューブ付）短型プラグタイプ</t>
  </si>
  <si>
    <t>品番:3641 規格:成人用
入数:10個/箱</t>
    <rPh sb="15" eb="17">
      <t>イリスウ</t>
    </rPh>
    <phoneticPr fontId="44"/>
  </si>
  <si>
    <t>ＭＭＩ　酸素延長チューブ　</t>
  </si>
  <si>
    <t>品番:31310
入数:20本/箱</t>
    <rPh sb="9" eb="11">
      <t>イリスウ</t>
    </rPh>
    <phoneticPr fontId="44"/>
  </si>
  <si>
    <t>ＭＭＩ高濃度酸素マスク（バッグ・チューブ付）</t>
  </si>
  <si>
    <t>品番:3658
規格:成人用 入数:10個/箱</t>
    <rPh sb="15" eb="17">
      <t>イリスウ</t>
    </rPh>
    <phoneticPr fontId="44"/>
  </si>
  <si>
    <t>Ｎ９５微粒子用マスク</t>
  </si>
  <si>
    <t>品番:1870+
規格:折りたたみ式  入数:20枚/箱</t>
  </si>
  <si>
    <t>ＮＥＳＳＹＲ２面対極板　ケーブル無し</t>
  </si>
  <si>
    <t>Ｎｅｓｓｙ２面対極板　ケーブル無
ご注文番号:E12-0720
入数:50枚/箱</t>
    <rPh sb="18" eb="20">
      <t>チュウモン</t>
    </rPh>
    <rPh sb="20" eb="22">
      <t>バンゴウ</t>
    </rPh>
    <rPh sb="32" eb="34">
      <t>イリスウ</t>
    </rPh>
    <rPh sb="39" eb="40">
      <t>ハコ</t>
    </rPh>
    <phoneticPr fontId="44"/>
  </si>
  <si>
    <t>エルベ</t>
  </si>
  <si>
    <t>Ｘテンションチューブ</t>
  </si>
  <si>
    <t>製品番号:01651 製品規格:X2-FL50
入数:50本/箱</t>
  </si>
  <si>
    <t>トップ</t>
  </si>
  <si>
    <t>アクアソニッククリアゲル</t>
  </si>
  <si>
    <t>注文ｺｰﾄﾞ:M00-000-11 品番:03-08
容量:250ml</t>
  </si>
  <si>
    <t>アドールＲＥ</t>
  </si>
  <si>
    <t>アドールＥ
商品番号:033052　　規格:S 胸廻り 70㎝~85㎝
販売単位:1枚</t>
    <phoneticPr fontId="9"/>
  </si>
  <si>
    <t>アドールＥ
商品番号:033053　　規格:M 胸廻り 85cm~100cm
販売単位:1枚入</t>
    <phoneticPr fontId="9"/>
  </si>
  <si>
    <t>アドールＥ
商品番号:033054　　規格:L 胸廻り 100cm~120cm
販売単位:1枚入</t>
    <phoneticPr fontId="9"/>
  </si>
  <si>
    <t>アドールＥ
商品番号:033055　　規格:LL 胸廻り 120cm~140cm
販売単位:1枚入</t>
    <phoneticPr fontId="9"/>
  </si>
  <si>
    <t>アルカリ洗浄剤（５Ｌ）</t>
  </si>
  <si>
    <t>型式:RY-0101 容量:5L 
入数:3本/箱</t>
    <rPh sb="18" eb="20">
      <t>イリスウ</t>
    </rPh>
    <phoneticPr fontId="44"/>
  </si>
  <si>
    <t>三浦工業</t>
  </si>
  <si>
    <t>アンシルク・プロＪキープケア　ハイソックス</t>
  </si>
  <si>
    <t>品番:20302
注文ｺｰﾄﾞ:018-203-02
ｻｲｽﾞ:L  ｶﾗｰ:ﾌﾞﾙｰ  1足入</t>
    <rPh sb="0" eb="2">
      <t>ヒンバン</t>
    </rPh>
    <phoneticPr fontId="44"/>
  </si>
  <si>
    <t>アルケア</t>
  </si>
  <si>
    <t>品番:20301
注文ｺｰﾄﾞ:018-189-47
ｻｲｽﾞ:LL ｶﾗｰ:ｸﾞﾘｰﾝ 1足入</t>
    <phoneticPr fontId="9"/>
  </si>
  <si>
    <t>インジェクションパッドマイルド</t>
  </si>
  <si>
    <t>注文ｺｰﾄﾞ:214-055-33 品番:36N
入数:1箱（80枚入)</t>
    <rPh sb="0" eb="2">
      <t>チュウモン</t>
    </rPh>
    <rPh sb="29" eb="30">
      <t>ハコ</t>
    </rPh>
    <phoneticPr fontId="44"/>
  </si>
  <si>
    <t>ウエットプレット</t>
  </si>
  <si>
    <t>商品ｺｰﾄﾞ:2622003 規格:No.20
入数:3球/箱</t>
    <rPh sb="23" eb="25">
      <t>イリスウ</t>
    </rPh>
    <rPh sb="27" eb="28">
      <t>ハコ</t>
    </rPh>
    <phoneticPr fontId="44"/>
  </si>
  <si>
    <t>ハクゾウ</t>
  </si>
  <si>
    <t>エアウォールふ・わ・りパッド付きフィルムドレッシング１００×</t>
  </si>
  <si>
    <t xml:space="preserve">エアウォールふ・わ・りパッドパッド付きフィルムドレッシング
ｱｽﾞﾜﾝ品番:7-3500-04
型番:YB-221012P 粘着部:100×120mm
入数:30枚/箱 </t>
    <rPh sb="35" eb="37">
      <t>ヒンバン</t>
    </rPh>
    <phoneticPr fontId="44"/>
  </si>
  <si>
    <t>アズワン</t>
  </si>
  <si>
    <t>エアウォールふ・わ・りパッド付きフィルムドレッシング６０×７</t>
  </si>
  <si>
    <t xml:space="preserve">エアウォールふ・わ・りパッドパッド付きフィルムドレッシング
ｱｽﾞﾜﾝ品番:7-3500-01
型番:YB-226070P 粘着部:60×70mm 
入数:50枚/箱 </t>
    <phoneticPr fontId="9"/>
  </si>
  <si>
    <t>エタノールクロス８０　８０枚入りピロータイプ</t>
    <rPh sb="14" eb="15">
      <t>イ</t>
    </rPh>
    <phoneticPr fontId="9"/>
  </si>
  <si>
    <t>型番:44187　　ｻｲｽﾞ:200×200mm
入数:80枚/個</t>
    <phoneticPr fontId="9"/>
  </si>
  <si>
    <t>エンドクレンズＴＭＮＥＯ　フィルターセット</t>
  </si>
  <si>
    <t>エンドクレンズNeoフィルターセット
注文番号:51723</t>
    <phoneticPr fontId="9"/>
  </si>
  <si>
    <t>アマノ</t>
  </si>
  <si>
    <t>エンドピュア</t>
    <phoneticPr fontId="9"/>
  </si>
  <si>
    <t>エンドピュアAdvanced
注文番号:17989
内容:4kg 入数:2本入</t>
    <phoneticPr fontId="9"/>
  </si>
  <si>
    <t>ｼﾞｮﾝｿﾝｴﾝﾄﾞｼﾞｮﾝｿﾝ</t>
  </si>
  <si>
    <t>オールシリコーンフォーリートレイキット</t>
  </si>
  <si>
    <t>フォーリーカテーテル（トレイキット）
品目ｺｰﾄﾞ:800-000-7705 ｻｲｽﾞ呼称:14Fr ﾊﾞﾙｰﾝ容量:5ml ﾊﾞﾙﾌﾞｶﾗｰ:ｸﾞﾘｰﾝ 
入数:10ｷｯﾄ/箱</t>
    <rPh sb="88" eb="89">
      <t>ハコ</t>
    </rPh>
    <phoneticPr fontId="44"/>
  </si>
  <si>
    <t>クリエート</t>
  </si>
  <si>
    <t>オルテックスＲギプス用包帯</t>
  </si>
  <si>
    <t xml:space="preserve">オルテックス（ギプス用包帯）
種類:青2裂 商品ｺｰﾄﾞNo.:10221
規格:15㎝×4.5m  入数:12巻/箱 </t>
    <rPh sb="10" eb="11">
      <t>ヨウ</t>
    </rPh>
    <rPh sb="11" eb="13">
      <t>ホウタイ</t>
    </rPh>
    <phoneticPr fontId="9"/>
  </si>
  <si>
    <t xml:space="preserve">オルテックス（ギプス用包帯）
種類:青3裂 商品ｺｰﾄﾞNo.:10222
規格:10㎝×4.5m  入数:18巻/箱 </t>
    <phoneticPr fontId="9"/>
  </si>
  <si>
    <t>カラヤヘッシブ・クリアータイプ</t>
  </si>
  <si>
    <t xml:space="preserve">商品ｺｰﾄﾞNo.15181 　種類:C-3号
ｻｲｽﾞ:7.5×5.0cm 基材:ｳﾚﾀﾝﾌｨﾙﾑ
入数:10枚/箱 </t>
  </si>
  <si>
    <t>カルトスタットＲ</t>
  </si>
  <si>
    <t xml:space="preserve">カルトスタット
注文番号:K-00434
規格:7.5×12cm  包装:10枚/箱 </t>
    <phoneticPr fontId="9"/>
  </si>
  <si>
    <t>コンバテック</t>
  </si>
  <si>
    <t>キャストライト・アルファ（ファイバーグラスキャスティングテー</t>
    <phoneticPr fontId="9"/>
  </si>
  <si>
    <t xml:space="preserve">キャストライト・α（ファイバーグラスキャスティングテープ）
品番:15381  規格:ﾛｰﾙ2号
ｻｲｽﾞ:5.0㎝×3.6m  入数:10巻/箱 </t>
    <phoneticPr fontId="9"/>
  </si>
  <si>
    <t>キャストライト・アルファ（ファイバーグラスキャスティングテー</t>
  </si>
  <si>
    <t xml:space="preserve">キャストライト・α（ファイバーグラスキャスティングテープ）
品番:15382  規格:ﾛｰﾙ3号
ｻｲｽﾞ:7.5cm×3.6m  入数:10巻/箱 </t>
    <phoneticPr fontId="9"/>
  </si>
  <si>
    <t xml:space="preserve">キャストライト・α（ファイバーグラスキャスティングテープ）
品番:15383  規格:ﾛｰﾙ4号
ｻｲｽﾞ:10.0cm×3.6m  入数:10巻/箱 </t>
    <phoneticPr fontId="9"/>
  </si>
  <si>
    <t xml:space="preserve">キャストライト・α（ファイバーグラスキャスティングテープ）
品番:15384  規格:ﾛｰﾙ5号
ｻｲｽﾞ:12.5cm×3.6m  入数:10巻/箱 </t>
    <phoneticPr fontId="9"/>
  </si>
  <si>
    <t>ククロンＲ</t>
  </si>
  <si>
    <t>ククロン
商品番号:022043　　規格:No.3 10cm×4.5m(伸長)
入数:6巻/箱</t>
    <rPh sb="40" eb="42">
      <t>イリスウ</t>
    </rPh>
    <rPh sb="46" eb="47">
      <t>ハコ</t>
    </rPh>
    <phoneticPr fontId="44"/>
  </si>
  <si>
    <t>ククロン
商品番号:022044　　規格:No.4 7.5cm×4.5m(伸長)
入数:6巻/箱</t>
    <rPh sb="41" eb="43">
      <t>イリスウ</t>
    </rPh>
    <rPh sb="47" eb="48">
      <t>ハコ</t>
    </rPh>
    <phoneticPr fontId="44"/>
  </si>
  <si>
    <t>ククロン
商品番号:022046　　規格:No.6 5cm×4.5m(伸長)
入数:6巻/箱</t>
    <rPh sb="39" eb="41">
      <t>イリスウ</t>
    </rPh>
    <rPh sb="45" eb="46">
      <t>ハコ</t>
    </rPh>
    <phoneticPr fontId="44"/>
  </si>
  <si>
    <t>クレシア　やわらかクロス　３２０×３３５ＭＭ　５０枚×１８パ</t>
    <phoneticPr fontId="9"/>
  </si>
  <si>
    <t xml:space="preserve">やわらかクロス
型番:65200 ｼｰﾄｻｲｽﾞ:320×335mm
入数:50枚×18ﾊﾟｯｸ/箱 </t>
    <phoneticPr fontId="9"/>
  </si>
  <si>
    <t>クレシアＥＦハンドタオルバリューソフト２００</t>
  </si>
  <si>
    <t>ハンドタオル　バリューソフト２００
製品番号:37770 ｻｲｽﾞ:218×230mm
入数:200組(2枚重ね)×35ﾊﾟｯｸ/箱</t>
    <phoneticPr fontId="9"/>
  </si>
  <si>
    <t>日本製紙クレシア</t>
  </si>
  <si>
    <t>サージキャップＮ－１０</t>
  </si>
  <si>
    <t xml:space="preserve">商品番号:076181 規格:ﾌﾞﾙｰ
入数:100枚/箱 </t>
    <rPh sb="20" eb="22">
      <t>イリスウ</t>
    </rPh>
    <phoneticPr fontId="44"/>
  </si>
  <si>
    <t>サージマスクＴＣ</t>
  </si>
  <si>
    <t>商品番号:076105
規格:ﾎﾜｲﾄ 9cm×17cm
入数:50枚/箱</t>
    <rPh sb="29" eb="31">
      <t>イリスウ</t>
    </rPh>
    <phoneticPr fontId="44"/>
  </si>
  <si>
    <t>サーモガード（大人用、デュアルパッドタイプ）</t>
    <phoneticPr fontId="9"/>
  </si>
  <si>
    <t>サーモガード（大人用、デュアルパッドタイプ）
ｶﾀﾛｸﾞ番号:51-7310　　包装:10個/箱</t>
    <phoneticPr fontId="9"/>
  </si>
  <si>
    <t>日本メディカルネクスト</t>
  </si>
  <si>
    <t>サクロライト・ＤＸ</t>
  </si>
  <si>
    <t>品番:17852  ｻｲｽﾞ:LL  1個入</t>
  </si>
  <si>
    <t>品番:17853  ｻｲｽﾞ:L  1個入</t>
  </si>
  <si>
    <t>品番:17854  ｻｲｽﾞ:M  1個入</t>
  </si>
  <si>
    <t>品番:17855  ｻｲｽﾞ:S  1個入</t>
  </si>
  <si>
    <t>サラヤアイソレーションガウン</t>
  </si>
  <si>
    <t>50962　イエロー　フリーサイズ　
100枚/箱</t>
    <rPh sb="22" eb="23">
      <t>マイ</t>
    </rPh>
    <rPh sb="24" eb="25">
      <t>ハコ</t>
    </rPh>
    <phoneticPr fontId="10"/>
  </si>
  <si>
    <t>サラヤプラスチックガウンライト
袖付き　ブルー</t>
    <phoneticPr fontId="9"/>
  </si>
  <si>
    <t>商品コード：　51107　フリー　
30枚/箱　</t>
    <rPh sb="0" eb="2">
      <t>ショウヒン</t>
    </rPh>
    <rPh sb="20" eb="21">
      <t>マイ</t>
    </rPh>
    <rPh sb="22" eb="23">
      <t>ハコ</t>
    </rPh>
    <phoneticPr fontId="10"/>
  </si>
  <si>
    <t>シルキーフィットコリウム　８．０</t>
  </si>
  <si>
    <t>注文コード：169-066-20
品番：50560　50双/箱</t>
    <rPh sb="0" eb="2">
      <t>チュウモン</t>
    </rPh>
    <rPh sb="17" eb="19">
      <t>ヒンバン</t>
    </rPh>
    <rPh sb="28" eb="29">
      <t>ソウ</t>
    </rPh>
    <rPh sb="30" eb="31">
      <t>ハコ</t>
    </rPh>
    <phoneticPr fontId="10"/>
  </si>
  <si>
    <t>シルキーフィットコリウム５．５</t>
  </si>
  <si>
    <t>注文コード：169-066-15
品番：50510　50双/箱</t>
    <rPh sb="0" eb="2">
      <t>チュウモン</t>
    </rPh>
    <rPh sb="17" eb="19">
      <t>ヒンバン</t>
    </rPh>
    <rPh sb="28" eb="29">
      <t>ソウ</t>
    </rPh>
    <rPh sb="30" eb="31">
      <t>ハコ</t>
    </rPh>
    <phoneticPr fontId="10"/>
  </si>
  <si>
    <t>シルキーフィットコリウム６．０</t>
  </si>
  <si>
    <t>注文コード：169-066-16
品番：50520　50双/箱</t>
    <rPh sb="0" eb="2">
      <t>チュウモン</t>
    </rPh>
    <rPh sb="17" eb="19">
      <t>ヒンバン</t>
    </rPh>
    <rPh sb="28" eb="29">
      <t>ソウ</t>
    </rPh>
    <rPh sb="30" eb="31">
      <t>ハコ</t>
    </rPh>
    <phoneticPr fontId="10"/>
  </si>
  <si>
    <t>シルキーフィットコリウム６．５</t>
  </si>
  <si>
    <t>注文コード：169-066-17
品番：50530　50双/箱</t>
    <rPh sb="0" eb="2">
      <t>チュウモン</t>
    </rPh>
    <rPh sb="17" eb="19">
      <t>ヒンバン</t>
    </rPh>
    <rPh sb="28" eb="29">
      <t>ソウ</t>
    </rPh>
    <rPh sb="30" eb="31">
      <t>ハコ</t>
    </rPh>
    <phoneticPr fontId="10"/>
  </si>
  <si>
    <t>シルキーフィットコリウム７．０</t>
  </si>
  <si>
    <t>注文コード：169-066-18
品番：50540　50双/箱</t>
    <rPh sb="0" eb="2">
      <t>チュウモン</t>
    </rPh>
    <rPh sb="17" eb="19">
      <t>ヒンバン</t>
    </rPh>
    <rPh sb="28" eb="29">
      <t>ソウ</t>
    </rPh>
    <rPh sb="30" eb="31">
      <t>ハコ</t>
    </rPh>
    <phoneticPr fontId="10"/>
  </si>
  <si>
    <t>シルキーフィットコリウム７．５</t>
  </si>
  <si>
    <t>注文コード：169-066-19
品番：50550　50双/箱</t>
    <rPh sb="0" eb="2">
      <t>チュウモン</t>
    </rPh>
    <rPh sb="17" eb="19">
      <t>ヒンバン</t>
    </rPh>
    <rPh sb="28" eb="29">
      <t>ソウ</t>
    </rPh>
    <rPh sb="30" eb="31">
      <t>ハコ</t>
    </rPh>
    <phoneticPr fontId="10"/>
  </si>
  <si>
    <t>スーパーキャス５（翼付きタイプ）</t>
  </si>
  <si>
    <t>製品ｺｰﾄﾞ:HP2142
品番:18G S5×1･1/4"VW(F)
入数:50本/箱</t>
  </si>
  <si>
    <t>製品ｺｰﾄﾞ:HP2143
品番:20G S5×1･1/4"VW(F)
入数:50本/箱</t>
  </si>
  <si>
    <t>製品ｺｰﾄﾞ:HP2146
品番:24G S5×3/4"VW(F)
入数:50本/箱</t>
  </si>
  <si>
    <t>スキンステープラー</t>
  </si>
  <si>
    <t>商品記号:HA35W 
備考:35針 12個/箱</t>
  </si>
  <si>
    <t>HOGY</t>
  </si>
  <si>
    <t>ステラッド１００Ｓ用過酸化水素カセット</t>
    <phoneticPr fontId="9"/>
  </si>
  <si>
    <t>ステラッド１００Ｓ用過酸化水素カセット（５回分／個）
注文番号:19423
販売単位:5個/箱</t>
    <phoneticPr fontId="9"/>
  </si>
  <si>
    <t>ステラッドＦＯＵＲＳＵＲＥケミカルインディケーター</t>
    <phoneticPr fontId="9"/>
  </si>
  <si>
    <t>ステラッドＦｏｕｒＳｕｒｅケミカルインディケータ
注文番号:19109
販売単位:250枚/箱</t>
    <phoneticPr fontId="9"/>
  </si>
  <si>
    <t>ステラッドＶＥＬＯＣＩＴＹ　バイオロジカルインディケーター</t>
    <phoneticPr fontId="9"/>
  </si>
  <si>
    <t>ステラッドＶＥＬＯＣＩＴＹ　バイオロジカルインディケーター／ＰＣＤ
注文番号:19050
販売単位:30本/箱</t>
    <phoneticPr fontId="9"/>
  </si>
  <si>
    <t>スマートスネア六角１２</t>
  </si>
  <si>
    <t>商品コード：16563　スネア幅12㎜　10本/箱</t>
    <rPh sb="0" eb="2">
      <t>ショウヒン</t>
    </rPh>
    <rPh sb="15" eb="16">
      <t>ハバ</t>
    </rPh>
    <rPh sb="22" eb="23">
      <t>ホン</t>
    </rPh>
    <rPh sb="24" eb="25">
      <t>ハコ</t>
    </rPh>
    <phoneticPr fontId="10"/>
  </si>
  <si>
    <t>セフィオフローコネクターＳＣ</t>
  </si>
  <si>
    <t>製品番号:17691
製品規格:SC-2
入数:25個/箱</t>
  </si>
  <si>
    <t>セフィオフロー三方活栓　</t>
  </si>
  <si>
    <t>製品番号:17502
製品規格:SR-FL
入数:20個/箱</t>
  </si>
  <si>
    <t>セフィオフロー輸液セット　</t>
  </si>
  <si>
    <t>製品番号:22811
製品規格:SISA-52-R-H
入数:10個/箱</t>
  </si>
  <si>
    <t>製品番号:22814
製品規格:SISA-52-RFR-H（ﾌｨﾙﾀｰ）
入数:10個/箱</t>
    <phoneticPr fontId="9"/>
  </si>
  <si>
    <t>トップ</t>
    <phoneticPr fontId="9"/>
  </si>
  <si>
    <t>ソノペーパー　Ｓ－６００</t>
  </si>
  <si>
    <r>
      <t>商品名:S-600
仕様:4巻入</t>
    </r>
    <r>
      <rPr>
        <sz val="12"/>
        <color indexed="10"/>
        <rFont val="ＭＳ 明朝"/>
        <family val="1"/>
        <charset val="128"/>
      </rPr>
      <t>/箱</t>
    </r>
    <rPh sb="17" eb="18">
      <t>ハコ</t>
    </rPh>
    <phoneticPr fontId="44"/>
  </si>
  <si>
    <t>東芝</t>
  </si>
  <si>
    <t>ソフラバンダ</t>
  </si>
  <si>
    <t>規格:3号 7.5㎝×18m
商品番号:023203      単位:1箱</t>
    <rPh sb="32" eb="34">
      <t>タンイ</t>
    </rPh>
    <rPh sb="36" eb="37">
      <t>ハコ</t>
    </rPh>
    <phoneticPr fontId="44"/>
  </si>
  <si>
    <t>ソフラバンダ　</t>
  </si>
  <si>
    <t>規格:4号 10㎝×18m
商品番号:023204      単位:1箱</t>
  </si>
  <si>
    <t xml:space="preserve">規格:5号 14㎝×18m
商品番号:023205      単位:1箱 </t>
  </si>
  <si>
    <t>タケトラＲ舌圧子</t>
    <phoneticPr fontId="9"/>
  </si>
  <si>
    <t>タケトラ舌圧子
商品番号:004450　　規格:17mm×150mm
入数:300包/箱</t>
    <phoneticPr fontId="9"/>
  </si>
  <si>
    <t>ディスオーパＴＭ消毒液０．５５％</t>
    <phoneticPr fontId="9"/>
  </si>
  <si>
    <r>
      <t>ディスオーパ消毒液０．５５％
注文番号:17800 内容:3.8L 単位:</t>
    </r>
    <r>
      <rPr>
        <sz val="12"/>
        <color indexed="10"/>
        <rFont val="ＭＳ 明朝"/>
        <family val="1"/>
        <charset val="128"/>
      </rPr>
      <t>４本/箱</t>
    </r>
    <rPh sb="34" eb="36">
      <t>タンイ</t>
    </rPh>
    <rPh sb="38" eb="39">
      <t>ポン</t>
    </rPh>
    <rPh sb="40" eb="41">
      <t>ハコ</t>
    </rPh>
    <phoneticPr fontId="44"/>
  </si>
  <si>
    <t>ディスポーザブル生検鉗子　下部消化器用</t>
  </si>
  <si>
    <t>型式:FB-230U  種類:標準型
適用ﾁｬﾝﾈﾙ:2.8mm 有効長:2300mm 
入数:20本/箱</t>
  </si>
  <si>
    <t>オリンパス</t>
  </si>
  <si>
    <t>ディスポーザブル生検鉗子　上部消化器用</t>
  </si>
  <si>
    <t>型式:FB-230K  種類:標準型
適用ﾁｬﾝﾈﾙ:2.8mm 有効長:1550mm 
入数:20本/箱</t>
  </si>
  <si>
    <t>ディスポ針ボックス　黄色　５Ｌ　１個</t>
  </si>
  <si>
    <t xml:space="preserve">ｱｽﾞﾜﾝ品番:8-7221-03 
容量:5L  黄色  入数:1個 </t>
  </si>
  <si>
    <t>ディスポ電極Ｆビトロード　</t>
  </si>
  <si>
    <t>品名ｺｰﾄﾞ:G210D 商品ｺｰﾄﾞ:F-150M
入数:3個×50袋/箱</t>
  </si>
  <si>
    <t>日本光電</t>
  </si>
  <si>
    <t>トップシリンジ１０ＭＬ　（横口）</t>
    <phoneticPr fontId="9"/>
  </si>
  <si>
    <t xml:space="preserve">トップシリンジ10㎖　（横口）
製品番号:01007
入数:100本/箱 </t>
    <phoneticPr fontId="9"/>
  </si>
  <si>
    <t>トップシリンジ１０ＭＬ　ロックタイプ</t>
  </si>
  <si>
    <t xml:space="preserve">トップシリンジ10㎖　ロックタイプ
製品番号:01083
入数:100本/箱 </t>
    <phoneticPr fontId="9"/>
  </si>
  <si>
    <t>トップシリンジ２．５ＭＬ</t>
  </si>
  <si>
    <t xml:space="preserve">トップシリンジ2.5㎖
製品番号:01004
入数:100本/箱 </t>
    <phoneticPr fontId="9"/>
  </si>
  <si>
    <t>トップシリンジ２０ＭＬ</t>
  </si>
  <si>
    <t xml:space="preserve">トップシリンジ20㎖
製品番号:01008
入数:50本/箱 </t>
    <phoneticPr fontId="9"/>
  </si>
  <si>
    <t>トップシリンジ３０ＭＬ</t>
  </si>
  <si>
    <t xml:space="preserve">トップシリンジ30㎖
製品番号:01009
入数:50本/箱 </t>
    <phoneticPr fontId="9"/>
  </si>
  <si>
    <t>トップシリンジ５０ＭＬ</t>
  </si>
  <si>
    <t xml:space="preserve">トップシリンジ50㎖
製品番号:01010
入数:25本/箱 </t>
    <phoneticPr fontId="9"/>
  </si>
  <si>
    <t>トップシリンジ５０ＭＬ　レッド</t>
  </si>
  <si>
    <t xml:space="preserve">トップシリンジ50㎖　レッド
製品番号:01020
入数:25本/箱 </t>
    <phoneticPr fontId="9"/>
  </si>
  <si>
    <t>トップニトリルグローブＰＦ</t>
  </si>
  <si>
    <t>製品番号:16841
製品規格:ﾌﾟﾛﾊﾞﾝｽﾎﾜｲﾄSS
入数:200枚/箱</t>
  </si>
  <si>
    <t>製品番号:16842
製品規格:ﾌﾟﾛﾊﾞﾝｽﾎﾜｲﾄS
入数:200枚/箱</t>
  </si>
  <si>
    <t>製品番号:16843
製品規格:ﾌﾟﾛﾊﾞﾝｽﾎﾜｲﾄM
入数:200枚/箱</t>
  </si>
  <si>
    <t>製品番号:16844
製品規格:ﾌﾟﾛﾊﾞﾝｽﾎﾜｲﾄL
入数:200枚/箱</t>
  </si>
  <si>
    <t>トップラミネートコップ</t>
  </si>
  <si>
    <t>CS</t>
  </si>
  <si>
    <t>品番:SM-205-3型 入数:100個入</t>
    <rPh sb="20" eb="21">
      <t>イ</t>
    </rPh>
    <phoneticPr fontId="9"/>
  </si>
  <si>
    <t>トップ吸上針（ＳＢ）　１８Ｇ×３６Ｍ／Ｍ</t>
    <phoneticPr fontId="9"/>
  </si>
  <si>
    <t>トップ吸上針(SB)　18G/36m/m
製品番号:23060
入数:50本/箱</t>
    <rPh sb="3" eb="4">
      <t>キュウ</t>
    </rPh>
    <rPh sb="4" eb="5">
      <t>ジョウ</t>
    </rPh>
    <rPh sb="5" eb="6">
      <t>ハリ</t>
    </rPh>
    <phoneticPr fontId="9"/>
  </si>
  <si>
    <t>トップ注射針　１８Ｇ×１　１／２”Ｒ．Ｂ</t>
  </si>
  <si>
    <t>製品番号:00801
入数:100本/箱</t>
    <phoneticPr fontId="9"/>
  </si>
  <si>
    <t>トップ注射針　２２Ｇ×１　１／２”Ｒ．Ｂ</t>
  </si>
  <si>
    <t>製品番号:00811
入数:100本/箱</t>
  </si>
  <si>
    <t>トップ注射針　２３Ｇ×１　１／４”Ｒ．Ｂ</t>
  </si>
  <si>
    <t>製品番号:00814
入数:100本/箱</t>
  </si>
  <si>
    <t>トップ注射針　２４Ｇ×１　１／４”Ｒ．Ｂ</t>
  </si>
  <si>
    <t>製品番号:00817
入数:100本/箱</t>
  </si>
  <si>
    <t>トップ注射針　２６Ｇ×１／２”Ｒ．Ｂ</t>
  </si>
  <si>
    <t>製品番号:00820
入数:100本/箱</t>
  </si>
  <si>
    <t>トップ麻酔準備キットＭＪ－Ｒ２０００２４</t>
  </si>
  <si>
    <t>製品番号:27110
入数:5ｷｯﾄ/箱</t>
  </si>
  <si>
    <t>トップ輸液セットＴＩＳ２－５２６Ｍ</t>
  </si>
  <si>
    <t>製造番号:21140
入数:50本/箱</t>
  </si>
  <si>
    <t>ドライプレット　</t>
  </si>
  <si>
    <t xml:space="preserve">商品ｺｰﾄﾞ:3041402 　規格:№14
入数:2球/箱 </t>
    <rPh sb="23" eb="25">
      <t>イリスウ</t>
    </rPh>
    <rPh sb="29" eb="30">
      <t>ハコ</t>
    </rPh>
    <phoneticPr fontId="44"/>
  </si>
  <si>
    <t>トラップイーズ　ポリープ回収システム</t>
  </si>
  <si>
    <t>ｶﾀﾛｸﾞ番号:STE-298-25
ﾀｲﾌﾟ:Quadﾀｲﾌﾟ 販売単位:25個/箱</t>
  </si>
  <si>
    <t>ボストン</t>
  </si>
  <si>
    <t>トランスポア（ＴＭ）サージカルテープ２５０ＭＭ×９．１Ｍ</t>
    <phoneticPr fontId="9"/>
  </si>
  <si>
    <t>トランスポア（ＴＭ）サージカルテープ
型番:1527-1  幅×長さ:25.0mm×9.1m
入数:12巻/箱</t>
    <phoneticPr fontId="9"/>
  </si>
  <si>
    <t>ネオアルベストＰＷ</t>
  </si>
  <si>
    <t>157770  摘要:血液凝固防止剤
仕様:500ml 12本/箱</t>
  </si>
  <si>
    <t>アルボース</t>
  </si>
  <si>
    <t>ネオアルベストＷＥ</t>
  </si>
  <si>
    <t>158807 摘要:洗浄機用酵素系洗浄剤
仕様:4kg 4本/箱</t>
  </si>
  <si>
    <t>ノンスコレッチ　</t>
  </si>
  <si>
    <t xml:space="preserve">商品番号:021343 
規格:No.3 9cm×9m(伸長)
入数:10巻/箱 </t>
  </si>
  <si>
    <t xml:space="preserve">商品番号:021344
規格:No.4 7.5cm×9m(伸長)
入数:10巻/箱 </t>
  </si>
  <si>
    <t xml:space="preserve">商品番号:021346
規格:No.6 5cm×9m(伸長)
入数:10巻/箱 </t>
  </si>
  <si>
    <t>ハートスタートＤＰパッド</t>
  </si>
  <si>
    <t>DP5　571002660 
入数:5ﾊﾟｯｸ/箱</t>
    <rPh sb="15" eb="17">
      <t>イリスウ</t>
    </rPh>
    <rPh sb="24" eb="25">
      <t>ハコ</t>
    </rPh>
    <phoneticPr fontId="44"/>
  </si>
  <si>
    <t>ﾌｨﾘｯﾌﾟｽｴﾚｸﾄﾛﾆｸｽｼﾞｬﾊﾟﾝ</t>
  </si>
  <si>
    <t>バイクリル</t>
  </si>
  <si>
    <t>注文番号:J772D  糸色:紫 糸太さ:3-0 長さ本数:45cm×8本 　針:丸1/2強弯22mm 入数:1ﾀﾞｰｽ(打)/箱</t>
    <rPh sb="52" eb="54">
      <t>イリスウ</t>
    </rPh>
    <rPh sb="61" eb="62">
      <t>ダ</t>
    </rPh>
    <rPh sb="64" eb="65">
      <t>ハコ</t>
    </rPh>
    <phoneticPr fontId="44"/>
  </si>
  <si>
    <t>エチコン</t>
  </si>
  <si>
    <t>ハイドロサイトＡＤジェントル　</t>
  </si>
  <si>
    <t>ｶﾀﾛｸﾞ番号:66800539
規格:10×10cm  入数:10枚入</t>
  </si>
  <si>
    <t>ハイドロサイト薄型</t>
  </si>
  <si>
    <t>ｶﾀﾛｸﾞ番号:66390873
規格:10×10㎝(5枚入) 入数:5枚/箱</t>
  </si>
  <si>
    <t>ハイマット（高吸水シーツ）</t>
  </si>
  <si>
    <t>品番:98063 規格:ｽｰﾊﾟｰWN
入数:(20枚×4袋)/箱</t>
  </si>
  <si>
    <t>ハクゾウ環境クロスＶロック</t>
    <phoneticPr fontId="9"/>
  </si>
  <si>
    <t>ハクゾウ環境クロスＶロック60（大判）
商品ｺｰﾄﾞ:3395006 
規格:大判180mm×300mm 60枚入</t>
    <rPh sb="16" eb="18">
      <t>オオバン</t>
    </rPh>
    <phoneticPr fontId="9"/>
  </si>
  <si>
    <t>ハクゾウ爽やか清潔タオル</t>
  </si>
  <si>
    <r>
      <t xml:space="preserve">ハクゾウ爽やか清潔タオル（大判）
品番:3394081 種類:大判 
規格:23.5cm×60cm  包装:50本/袋
</t>
    </r>
    <r>
      <rPr>
        <sz val="12"/>
        <color indexed="10"/>
        <rFont val="ＭＳ 明朝"/>
        <family val="1"/>
        <charset val="128"/>
      </rPr>
      <t>10袋/箱</t>
    </r>
    <rPh sb="4" eb="5">
      <t>サワ</t>
    </rPh>
    <rPh sb="7" eb="9">
      <t>セイケツ</t>
    </rPh>
    <rPh sb="13" eb="15">
      <t>オオバン</t>
    </rPh>
    <rPh sb="62" eb="63">
      <t>フクロ</t>
    </rPh>
    <rPh sb="64" eb="65">
      <t>ハコ</t>
    </rPh>
    <phoneticPr fontId="10"/>
  </si>
  <si>
    <t>ハクゾウ滅菌エレファーゼＨ　４折</t>
  </si>
  <si>
    <t xml:space="preserve">商品ｺｰﾄﾞ:2330405  種類:4折5枚 
包装:5枚/袋 20袋/箱 </t>
  </si>
  <si>
    <t>ハクゾウ滅菌エレファーゼＨ　８折</t>
  </si>
  <si>
    <t xml:space="preserve">商品ｺｰﾄﾞ:2330805  種類:8折5枚 
包装:5枚/袋 20袋/箱  </t>
  </si>
  <si>
    <t>バッテリパック　ＮＫＰＢ－２８２７１</t>
  </si>
  <si>
    <t>コード：Ｘ217　</t>
  </si>
  <si>
    <t>ひねって含浸ハクゾウジアパック１０００　５枚×１０セット</t>
  </si>
  <si>
    <t>商品ｺｰﾄﾞ:3162102</t>
  </si>
  <si>
    <t>ファインガード翼状針　２１Ｇ×１９Ｍ／Ｍ</t>
    <phoneticPr fontId="9"/>
  </si>
  <si>
    <t xml:space="preserve">ファインガード翼状針　２１Ｇ×１９m/m
製品番号:19014  入数:50本/箱 </t>
    <phoneticPr fontId="9"/>
  </si>
  <si>
    <t>フィルター</t>
  </si>
  <si>
    <t>型番:K10027322  数量:10個/箱　</t>
    <phoneticPr fontId="9"/>
  </si>
  <si>
    <t>フェルラックＲエプロン</t>
  </si>
  <si>
    <t xml:space="preserve">フェルラックエプロン
商品番号:076370   ｻｲｽﾞ:L
規格:ﾎﾜｲﾄ 長さ61㎝×巾52㎝
入数:100枚/箱 </t>
    <phoneticPr fontId="9"/>
  </si>
  <si>
    <t>フェルラックＲスリットパンツ</t>
    <phoneticPr fontId="9"/>
  </si>
  <si>
    <t xml:space="preserve">フェルラックスリットパンツ
商品番号:076487　　規格:XL60 ｸﾞﾘｰﾝ
入数:100枚/ｹｰｽ </t>
    <rPh sb="41" eb="43">
      <t>イリスウ</t>
    </rPh>
    <phoneticPr fontId="44"/>
  </si>
  <si>
    <t>プレザパック２　</t>
    <phoneticPr fontId="9"/>
  </si>
  <si>
    <t>プレザパックⅡ
ｺｰﾄﾞ番号:PZ-D0322 　採血量:2.5mlｹﾞｰｼﾞ:22G
ﾍﾊﾟﾘﾝﾘﾁｳﾑ量:125単位包装:25本ｷｯﾄ/箱</t>
    <phoneticPr fontId="9"/>
  </si>
  <si>
    <t>プロシェアドレッシングロール　１５０ＭＭ×１０Ｍ　ＡＳ１５０</t>
    <phoneticPr fontId="9"/>
  </si>
  <si>
    <t>プロシェアドレッシングロール
型番:AS15010 幅×長さ:150mm×10m
入数:1巻/箱</t>
    <phoneticPr fontId="9"/>
  </si>
  <si>
    <t>ヘキシジン綿球（医薬品）１０６０５（ＮＯ．２０－２キュウ）２</t>
  </si>
  <si>
    <t>ｶﾀﾛｸﾞｺｰﾄﾞ:24-3534-00
規格:No.20-2球  ｻｲｽﾞ(綿経):Φ20mm
入数:20個/箱</t>
  </si>
  <si>
    <t>マツヨシ</t>
  </si>
  <si>
    <t>ベノジェクト２採血針Ｓ</t>
    <phoneticPr fontId="9"/>
  </si>
  <si>
    <t>ベノジェクトⅡ採血針Ｓ
ｺｰﾄﾞ番号:MN-2138MF (ﾌﾗｯｼｭﾊﾞｯｸﾀｲﾌﾟ)　ｹﾞｰｼﾞ:21G ｶﾗｰ:緑　包装:100本/箱</t>
    <rPh sb="61" eb="63">
      <t>ホウソウ</t>
    </rPh>
    <phoneticPr fontId="44"/>
  </si>
  <si>
    <t>ベノジェクトⅡホルダーＳＤ</t>
  </si>
  <si>
    <t>BG</t>
  </si>
  <si>
    <t>ｺｰﾄﾞ番号:XX-VP010HE
ﾎﾙﾀﾞｰｶﾗｰ:無色
包装:250個/袋</t>
    <rPh sb="30" eb="32">
      <t>ホウソウ</t>
    </rPh>
    <phoneticPr fontId="44"/>
  </si>
  <si>
    <t>ベノジェクトⅡルアーアダプターＳ</t>
  </si>
  <si>
    <t>ｺｰﾄﾞ番号:XX-MN2000S
備考:ﾍﾞﾉｼﾞｪｸﾄⅡﾎﾙﾀﾞｰSD専用
包装:100本/箱</t>
  </si>
  <si>
    <t>ベノジェクトⅡ真空採血管</t>
  </si>
  <si>
    <t>ｺｰﾄﾞ番号:VP-H052K
管ｻｲｽﾞ:5mL 採血量:2mL 包装:100本/箱薬品及び処理方法:ﾍﾊﾟﾘﾝﾅﾄﾘｳﾑ</t>
  </si>
  <si>
    <t>ｺｰﾄﾞ番号:VP-AS104K
管ｻｲｽﾞ:10mL 採血量:4mL
包装:100本/箱</t>
  </si>
  <si>
    <t>ｺｰﾄﾞ番号:VP-CA052K
管ｻｲｽﾞ:5mL 採血量:1.8mL
包装:100本/箱</t>
  </si>
  <si>
    <t>ｺｰﾄﾞ番号:VP-DK052K
管ｻｲｽﾞ:5mL 採血量:2mL
包装:100本/箱</t>
  </si>
  <si>
    <t>ｺｰﾄﾞ番号:VP-FH051K
管ｻｲｽﾞ:5mL 採血量:1mL
包装:100本/箱</t>
  </si>
  <si>
    <t>ｺｰﾄﾞ番号:VP-J053K
管ｻｲｽﾞ:5mL 採血量:2.4mL
包装:100本/箱</t>
  </si>
  <si>
    <t>ポピヨドン液１０％</t>
  </si>
  <si>
    <t xml:space="preserve">容量規格:250ml </t>
  </si>
  <si>
    <t>ポリネックライト頸椎固定用シーネ</t>
    <phoneticPr fontId="9"/>
  </si>
  <si>
    <t>ポリネックライト　Ｌ
商品ｺｰﾄﾞNo.15171  種類:L
規格:頸囲35~41㎝ 高さ8.0㎝ 1個入</t>
    <phoneticPr fontId="9"/>
  </si>
  <si>
    <t>ポリネックライト頸椎固定用シーネ</t>
  </si>
  <si>
    <t>ポリネックライト　Ｍ
商品ｺｰﾄﾞNo.15172  種類:M
規格:頸囲30~36㎝ 高さ8.0㎝ 1個入</t>
    <phoneticPr fontId="9"/>
  </si>
  <si>
    <t>ポリネックライト　Ｓ
商品ｺｰﾄﾞNo.15173  種類:S
規格:頸囲26~31㎝ 高さ8.0㎝ 1個入</t>
    <phoneticPr fontId="9"/>
  </si>
  <si>
    <t>マスクにくっつくアイガード</t>
  </si>
  <si>
    <t>ｺｰﾄﾞ:24-9629-01 　品番:EAG-1
製品ｻｲｽﾞ:120×250mm 
入数:120枚/箱</t>
    <rPh sb="52" eb="53">
      <t>ハコ</t>
    </rPh>
    <phoneticPr fontId="44"/>
  </si>
  <si>
    <t>メッキンガウン　横結　Ｌ</t>
  </si>
  <si>
    <t>製商品記号:MG-BVB-13
入数:30枚/箱</t>
  </si>
  <si>
    <t>メッキンガウン　横結　ＬＬ</t>
  </si>
  <si>
    <t>製商品記号:MG-BVB-14
入数:30枚/箱</t>
  </si>
  <si>
    <t>メッキンガウン　横結　Ｍ</t>
  </si>
  <si>
    <t>製商品記号:MG-BVB-12
入数:36枚/箱</t>
  </si>
  <si>
    <t>メッキンドレープ　撥水</t>
  </si>
  <si>
    <t>メッキンドレープ（撥水）
商品記号:SR-844 　ｻｲｽﾞ:120㎝×120㎝ 
ｹｰｽ入数:50枚×2箱/ｹｰｽ</t>
    <rPh sb="9" eb="11">
      <t>ハッスイ</t>
    </rPh>
    <phoneticPr fontId="9"/>
  </si>
  <si>
    <t>メッキンドレープ・撥水丸穴Ｔ</t>
  </si>
  <si>
    <t>メッキンドレープ（穴開き）テープ付
商品記号:SR-833H06T　ｻｲｽﾞ:90×90､穴ｻｲｽﾞ:φ6㎝
ｹｰｽ入数:25枚×2箱/ｹｰｽ</t>
    <rPh sb="9" eb="11">
      <t>アナア</t>
    </rPh>
    <rPh sb="16" eb="17">
      <t>ツ</t>
    </rPh>
    <phoneticPr fontId="9"/>
  </si>
  <si>
    <t>メトルＲ未滅菌</t>
    <phoneticPr fontId="9"/>
  </si>
  <si>
    <t>メトル
商品番号:010141　　規格:1号 5cm×5cm 12ply(12折)
入数:100枚/箱</t>
    <rPh sb="39" eb="40">
      <t>オリ</t>
    </rPh>
    <rPh sb="42" eb="44">
      <t>イリスウ</t>
    </rPh>
    <phoneticPr fontId="44"/>
  </si>
  <si>
    <t>ライトスプリント・ＦＣ　</t>
  </si>
  <si>
    <t>品番:18242 G-3ｻｲｽﾞ:7.5×450cm
規格:G-3号 ｸﾞﾗｽﾌｧｲﾊﾞｰ芯材</t>
    <phoneticPr fontId="9"/>
  </si>
  <si>
    <t>品番:18243G-4 ｻｲｽﾞ:10.0×450cm
規格:G-4号 ｸﾞﾗｽﾌｧｲﾊﾞｰ芯材</t>
    <phoneticPr fontId="9"/>
  </si>
  <si>
    <t>品番:18244 G-5ｻｲｽﾞ:12.5cm×450cm
規格:G-5号 ｸﾞﾗｽﾌｧｲﾊﾞｰ芯材</t>
    <rPh sb="48" eb="49">
      <t>シン</t>
    </rPh>
    <phoneticPr fontId="44"/>
  </si>
  <si>
    <t>ラディアルジョー４Ｐバイオプシーフォーセプス（下部消化管用）</t>
    <phoneticPr fontId="9"/>
  </si>
  <si>
    <t>ラディアルジョー４Ｐ細径生検鉗子
ｶﾀﾛｸﾞ番号:1350 ｼｰｽ:240㎝ ｵﾚﾝｼﾞ
針:無　ｶｯﾌﾟ外径:1.8mm　　販売単位:20本/箱</t>
    <rPh sb="10" eb="11">
      <t>サイ</t>
    </rPh>
    <rPh sb="11" eb="12">
      <t>ケイ</t>
    </rPh>
    <rPh sb="12" eb="14">
      <t>セイケン</t>
    </rPh>
    <rPh sb="14" eb="16">
      <t>カンシ</t>
    </rPh>
    <phoneticPr fontId="9"/>
  </si>
  <si>
    <t>ラディアルジョー４Ｐバイオプシーフォーセプス（上部消化管用）</t>
  </si>
  <si>
    <t>ラディアルジョー４Ｐ細径生検鉗子
ｶﾀﾛｸﾞ番号:1344 ｼｰｽ:160㎝ ｲｴﾛｰ
針:無　ｶｯﾌﾟ外径:1.8mm　　販売単位:20本/箱</t>
    <phoneticPr fontId="9"/>
  </si>
  <si>
    <t>ラブスティックス　</t>
  </si>
  <si>
    <t>品目ｺｰﾄﾞ:2810
包装:100枚/箱</t>
  </si>
  <si>
    <t>ロールシーツ　</t>
  </si>
  <si>
    <t>品番:KU-480Wｻｲｽﾞ: W370mm×L48m(480mmごとﾐｼﾝ目入り) 入数:1巻/箱</t>
  </si>
  <si>
    <t>ロールバック　ＡＣ・ＥＯ　ＩＤサンド</t>
    <phoneticPr fontId="9"/>
  </si>
  <si>
    <t>IDS両用ロールバック
商品記号:HM-3001　　ｻｲｽﾞ:7㎝×200m
入数:4巻×箱/ｹｰｽ</t>
    <rPh sb="3" eb="5">
      <t>リョウヨウ</t>
    </rPh>
    <phoneticPr fontId="9"/>
  </si>
  <si>
    <t>ロールバック　ＡＣ・ＥＯ　ＩＤサンド</t>
  </si>
  <si>
    <t xml:space="preserve">IDS両用ロールバック
商品記号:HM-3008　　ｻｲｽﾞ:35cm×100m
入数:1巻/箱 </t>
    <phoneticPr fontId="9"/>
  </si>
  <si>
    <t>ワンショットプラスヘキシジン０．２　１１４４０（４×８ＣＭ）</t>
    <phoneticPr fontId="9"/>
  </si>
  <si>
    <t xml:space="preserve">ワンショットプラスヘキシジン０．２
ｶﾀﾛｸﾞｺｰﾄﾞ:24-2670-00　　製品ｻｲｽﾞ:4cm×8cm
入数:1枚×60包 </t>
    <phoneticPr fontId="9"/>
  </si>
  <si>
    <t>衛生ロールシーツ　７００ＭＭ×２０Ｍ</t>
  </si>
  <si>
    <t>CL</t>
  </si>
  <si>
    <t>衛生ロールシーツ　７００㎜×２０m
ｱｽﾞﾜﾝ品番:0-4315-01
幅×長さ:700mm×20m</t>
    <phoneticPr fontId="9"/>
  </si>
  <si>
    <t>6515-202-05119</t>
    <phoneticPr fontId="9"/>
  </si>
  <si>
    <t>外科キット（汎用Ａ自衛隊呉）</t>
  </si>
  <si>
    <t>製商品記号:557543421013
4組入/箱</t>
  </si>
  <si>
    <t>環境除菌・洗浄剤　ルビスタクリアパウダー５Ｇ</t>
    <phoneticPr fontId="9"/>
  </si>
  <si>
    <t>環境除菌・洗浄剤　ルビスタクリアパウダー５g
内容量:5g×30包/箱
ｻｲｽﾞ:105×87×64(mm)</t>
    <phoneticPr fontId="9"/>
  </si>
  <si>
    <t>杏林製薬</t>
    <rPh sb="2" eb="4">
      <t>セイヤク</t>
    </rPh>
    <phoneticPr fontId="48"/>
  </si>
  <si>
    <t>環境清拭用　ルビスタ　Ｒ　ワイプ詰替用　１００枚入り</t>
    <phoneticPr fontId="9"/>
  </si>
  <si>
    <t>環境清拭用　ルビスタ　ワイプ詰替用　１００枚入
内容量:140mm×259mm 100枚
ｻｲｽﾞ:140×97×97(mm)</t>
    <phoneticPr fontId="9"/>
  </si>
  <si>
    <t>吸水パッド　滅菌済</t>
    <phoneticPr fontId="9"/>
  </si>
  <si>
    <t>吸水パッド（眼科用補助剤・ロールタイプ）
商品記号:APB-70　　ｻｲｽﾞ:φ50×420㎜
入数:20本/箱</t>
    <rPh sb="6" eb="8">
      <t>ガンカ</t>
    </rPh>
    <rPh sb="8" eb="9">
      <t>ヨウ</t>
    </rPh>
    <rPh sb="9" eb="11">
      <t>ホジョ</t>
    </rPh>
    <rPh sb="11" eb="12">
      <t>ザイ</t>
    </rPh>
    <phoneticPr fontId="9"/>
  </si>
  <si>
    <t>腰椎穿刺キット　２３Ｇ×７０Ｍ／Ｍ（ＳＢ）</t>
    <phoneticPr fontId="9"/>
  </si>
  <si>
    <t>腰椎穿刺キット　２３Ｇ×７０m/m（ＳＢ）
製品番号:01709
入数:10ｾｯﾄ/箱</t>
    <phoneticPr fontId="9"/>
  </si>
  <si>
    <t>使い捨てパッド　Ｐ－７３０シリーズ</t>
  </si>
  <si>
    <t>PG</t>
  </si>
  <si>
    <t>H333 P-730成人･小児共有</t>
  </si>
  <si>
    <t>日本光電工業株式会社</t>
  </si>
  <si>
    <t>糸付き縫合針（形成外科用強角針　糸色：青）　Ａ１５－３０Ｎ３</t>
  </si>
  <si>
    <t>型番:A15-30N3 ｱｽﾞﾜﾝ品番:0-4495-05　糸色:青 USP:3-0 糸材質:ﾅｲﾛﾝ
糸長さ:50㎝ 入数:10本/箱</t>
  </si>
  <si>
    <t>糸付き縫合針（形成外科用強角針　糸色：青）　Ａ１５－４０Ｎ３</t>
  </si>
  <si>
    <t>型番:A15-40N3 ｱｽﾞﾜﾝ品番:0-4495-04　糸色:青 USP:4-0 糸材質:ﾅｲﾛﾝ
糸長さ:50㎝ 入数:10本/箱</t>
  </si>
  <si>
    <t>糸付き縫合針（形成外科用強角針　糸色：青）　Ａ１５－５０Ｎ３</t>
  </si>
  <si>
    <t>型番:A15-50N3 ｱｽﾞﾜﾝ品番:0-4495-03　糸色:青 USP:5-0 糸材質:ﾅｲﾛﾝ
糸長さ:50㎝ 入数:10本/箱</t>
  </si>
  <si>
    <t>尺角ガーゼ（ラキュリー）</t>
  </si>
  <si>
    <t xml:space="preserve">品番:8-9604-03 型番:211019
仕様:4ﾂ折 　入数:300枚 </t>
    <rPh sb="31" eb="33">
      <t>イリスウ</t>
    </rPh>
    <phoneticPr fontId="44"/>
  </si>
  <si>
    <t>ナビス</t>
  </si>
  <si>
    <t>弱アルカリ性酵素系洗浄剤</t>
  </si>
  <si>
    <r>
      <t>アルカリ洗浄剤
品番:RY-0501
洗浄器型式:RQ型 減圧沸騰式
荷姿:5L 3本入り</t>
    </r>
    <r>
      <rPr>
        <sz val="12"/>
        <color indexed="10"/>
        <rFont val="ＭＳ 明朝"/>
        <family val="1"/>
        <charset val="128"/>
      </rPr>
      <t>/箱</t>
    </r>
    <rPh sb="4" eb="6">
      <t>センジョウ</t>
    </rPh>
    <rPh sb="6" eb="7">
      <t>ザイ</t>
    </rPh>
    <rPh sb="46" eb="47">
      <t>ハコ</t>
    </rPh>
    <phoneticPr fontId="10"/>
  </si>
  <si>
    <t>弱酸性泡ハンドソープ（化粧品）</t>
  </si>
  <si>
    <t xml:space="preserve">無香料 500ml </t>
  </si>
  <si>
    <t>手術用手袋　センシタッチ・プロ・センソプレン・ソフト</t>
  </si>
  <si>
    <t>ｶﾀﾛｸﾞNo.:SGS9955SPS
規格:ｻｲｽ5.5
入数:50双/箱</t>
    <phoneticPr fontId="9"/>
  </si>
  <si>
    <t>東レ</t>
  </si>
  <si>
    <t>SG9960SPS</t>
    <phoneticPr fontId="9"/>
  </si>
  <si>
    <t xml:space="preserve">ｶﾀﾛｸﾞNo.:SGS9960SPS
規格:ｻｲｽﾞ6.0
入数:50双/箱  </t>
    <phoneticPr fontId="9"/>
  </si>
  <si>
    <t>SG9965SPS</t>
    <phoneticPr fontId="9"/>
  </si>
  <si>
    <t xml:space="preserve">ｶﾀﾛｸﾞNo.:SGS9965SPS
規格:ｻｲｽﾞ6.5
入数:50双/箱  </t>
    <phoneticPr fontId="9"/>
  </si>
  <si>
    <t>SG9970SPS</t>
    <phoneticPr fontId="9"/>
  </si>
  <si>
    <t xml:space="preserve">ｶﾀﾛｸﾞNo.:SGS9970SPS
規格:ｻｲｽﾞ7.0
入数:50双/箱  </t>
    <phoneticPr fontId="9"/>
  </si>
  <si>
    <t>SG9975SPS</t>
    <phoneticPr fontId="9"/>
  </si>
  <si>
    <t xml:space="preserve">ｶﾀﾛｸﾞNo.:SGS9975SPS
規格:ｻｲｽﾞ7.5
入数:50双/箱  </t>
    <phoneticPr fontId="9"/>
  </si>
  <si>
    <t>SG9980SPS</t>
    <phoneticPr fontId="9"/>
  </si>
  <si>
    <t>ｶﾀﾛｸﾞNo.:SGS9980SPS
規格:ｻｲｽﾞ8.0
入数:50双/箱</t>
    <phoneticPr fontId="9"/>
  </si>
  <si>
    <t>手洗剤ホイップウォッシュモイスト泡ディスペンサ用</t>
  </si>
  <si>
    <t>商品コード：42087
6本/箱</t>
    <rPh sb="0" eb="2">
      <t>ショウヒン</t>
    </rPh>
    <rPh sb="13" eb="14">
      <t>ホン</t>
    </rPh>
    <rPh sb="15" eb="16">
      <t>ハコ</t>
    </rPh>
    <phoneticPr fontId="10"/>
  </si>
  <si>
    <t>消毒用エタノール綿　エレファワイパー　Ｒ　ＥＷ</t>
  </si>
  <si>
    <t>エレファワイパーＥ(W)
品番:2600063 規格:4㎝×4㎝ 2枚
包装:2枚/包×60包/箱</t>
    <phoneticPr fontId="9"/>
  </si>
  <si>
    <t>上部／下部消化器スコープ処置具回転クリップ装置　クリップ</t>
  </si>
  <si>
    <t xml:space="preserve">型式:HX-610-135 種類:標準型
入数:40個/箱 </t>
    <rPh sb="0" eb="2">
      <t>カタシキ</t>
    </rPh>
    <rPh sb="14" eb="16">
      <t>シュルイ</t>
    </rPh>
    <rPh sb="21" eb="23">
      <t>イリスウ</t>
    </rPh>
    <phoneticPr fontId="44"/>
  </si>
  <si>
    <t>洗浄評価インジケータ</t>
  </si>
  <si>
    <t>品番:GT-S
寸法:φ35mm
入数:24個/箱</t>
    <rPh sb="8" eb="10">
      <t>スンポウ</t>
    </rPh>
    <rPh sb="17" eb="19">
      <t>イリスウ</t>
    </rPh>
    <rPh sb="24" eb="25">
      <t>ハコ</t>
    </rPh>
    <phoneticPr fontId="44"/>
  </si>
  <si>
    <t>洗浄評価インジケーター　ＴＯＳＩ　１１１００－２４（１２パウ</t>
    <phoneticPr fontId="9"/>
  </si>
  <si>
    <t>洗浄評価インジケーター　ＴＯＳＩ
ｶﾀﾛｸﾞｺｰﾄﾞ:19-3730-00
入数:12ﾊﾟｳﾁ×2/箱</t>
    <phoneticPr fontId="9"/>
  </si>
  <si>
    <t>松吉</t>
  </si>
  <si>
    <t>穿刺針クリアフローＩＦＨ－ＳＧ　２５Ｇ４ＭＭ　ＦＥ　２２００</t>
  </si>
  <si>
    <t>製品番号:01812
入数:10本/箱</t>
  </si>
  <si>
    <t>滅菌メトル</t>
    <phoneticPr fontId="9"/>
  </si>
  <si>
    <t xml:space="preserve">
商品番号:010161　　ｶﾞｰｾﾞ寸法:1号 5cm×5cm 12ply(12折)　　入数:100枚/箱</t>
    <rPh sb="3" eb="5">
      <t>バンゴウ</t>
    </rPh>
    <rPh sb="41" eb="42">
      <t>オリ</t>
    </rPh>
    <rPh sb="45" eb="47">
      <t>イリスウ</t>
    </rPh>
    <phoneticPr fontId="44"/>
  </si>
  <si>
    <t>滅菌商影ＲＸＷ</t>
    <phoneticPr fontId="9"/>
  </si>
  <si>
    <t>滅菌商影ＸＷ
ｺｰﾄﾞNo.:021-800800-00 種類:4折
規格:30㎝×30㎝　　包装:10枚/袋×20袋/箱</t>
    <phoneticPr fontId="9"/>
  </si>
  <si>
    <t>川本産業</t>
  </si>
  <si>
    <t>ＢＯＮＩＭＥＤ　スイッチペン　ボタン型　EOG滅菌済　</t>
  </si>
  <si>
    <r>
      <t>注文ｺｰﾄﾞ:502-023-5</t>
    </r>
    <r>
      <rPr>
        <sz val="12"/>
        <color indexed="10"/>
        <rFont val="ＭＳ 明朝"/>
        <family val="1"/>
        <charset val="128"/>
      </rPr>
      <t>7</t>
    </r>
    <r>
      <rPr>
        <sz val="12"/>
        <rFont val="ＭＳ 明朝"/>
        <family val="1"/>
        <charset val="128"/>
      </rPr>
      <t xml:space="preserve"> 品番:PD</t>
    </r>
    <r>
      <rPr>
        <sz val="12"/>
        <color indexed="10"/>
        <rFont val="ＭＳ 明朝"/>
        <family val="1"/>
        <charset val="128"/>
      </rPr>
      <t>650-FG25031</t>
    </r>
    <r>
      <rPr>
        <sz val="12"/>
        <rFont val="ＭＳ 明朝"/>
        <family val="1"/>
        <charset val="128"/>
      </rPr>
      <t xml:space="preserve"> 規格:ﾎﾞﾀﾝ型 10本/箱 </t>
    </r>
    <rPh sb="0" eb="2">
      <t>チュウモン</t>
    </rPh>
    <rPh sb="18" eb="20">
      <t>ヒンバン</t>
    </rPh>
    <rPh sb="36" eb="37">
      <t>：</t>
    </rPh>
    <phoneticPr fontId="54"/>
  </si>
  <si>
    <t>ＥＳＡウルトラアブレーター</t>
  </si>
  <si>
    <t>00-5236-ESA-00 30°</t>
    <phoneticPr fontId="9"/>
  </si>
  <si>
    <t>ジンマ－・バイオメット同会社</t>
  </si>
  <si>
    <t>00-5296-ESA-00 90°</t>
  </si>
  <si>
    <t>ＦＡＳＴ－ＦＩＸ　ＦＬＥＸカーブ</t>
  </si>
  <si>
    <t>72205324 2個/箱</t>
  </si>
  <si>
    <t>スミス・アンド・ネフュー</t>
  </si>
  <si>
    <t>ＦＡＳＴ－ＦＩＸ　ＦＬＥＸリバースカーブ</t>
  </si>
  <si>
    <t>72205325 2個/箱</t>
  </si>
  <si>
    <t>ＬＣＰ　ディスタルフィブラプレート</t>
  </si>
  <si>
    <t>04-112-137S 外側用3穴左</t>
    <phoneticPr fontId="9"/>
  </si>
  <si>
    <t>ジョンソン・エンド・ジョンソン</t>
  </si>
  <si>
    <t>04-112-139S 外側用4穴左</t>
    <phoneticPr fontId="9"/>
  </si>
  <si>
    <t>04-112-141S 外側用5穴左</t>
    <phoneticPr fontId="9"/>
  </si>
  <si>
    <t>04-112-136S 外側用3穴右</t>
    <phoneticPr fontId="9"/>
  </si>
  <si>
    <t>04-112-138S 外側用4穴右</t>
    <phoneticPr fontId="9"/>
  </si>
  <si>
    <t>04-112-140S 外側用5穴右</t>
    <phoneticPr fontId="9"/>
  </si>
  <si>
    <t>ＮＯＶＯＣＵＴスーチャーマネージャー</t>
  </si>
  <si>
    <t>CTX-C001 1本入り</t>
  </si>
  <si>
    <t>ＴＩ　ロッキングスクリュー２．７ＭＭ　</t>
  </si>
  <si>
    <t>402-208S 8mm LCP STｽﾀｰﾄﾞﾗｲﾌﾞ</t>
    <phoneticPr fontId="9"/>
  </si>
  <si>
    <t>402-210S 10mm LCP STｽﾀｰﾄﾞﾗｲﾌﾞ</t>
  </si>
  <si>
    <t>402-212S 12mm LCP STｽﾀｰﾄﾞﾗｲﾌﾞ</t>
    <phoneticPr fontId="9"/>
  </si>
  <si>
    <t>402-214S 14mm LCP STｽﾀｰﾄﾞﾗｲﾌﾞ</t>
    <phoneticPr fontId="9"/>
  </si>
  <si>
    <t>402-216S 16mm LCP STｽﾀｰﾄﾞﾗｲﾌﾞ</t>
    <phoneticPr fontId="9"/>
  </si>
  <si>
    <t>ＴＩ　ロッキングスクリュー３．５ＭＭ　</t>
  </si>
  <si>
    <t>412-101S 10mm LCPSTｽﾀｰﾄﾞﾗｲﾌﾞ</t>
    <phoneticPr fontId="9"/>
  </si>
  <si>
    <t>412-102S 12mm STｽﾀｰﾄﾞﾗｲﾌﾞ</t>
    <phoneticPr fontId="9"/>
  </si>
  <si>
    <t>412-103S 14mm STｽﾀｰﾄﾞﾗｲﾌﾞ</t>
    <phoneticPr fontId="9"/>
  </si>
  <si>
    <t>412-104S 16mm STｽﾀｰﾄﾞﾗｲﾌﾞ</t>
    <phoneticPr fontId="9"/>
  </si>
  <si>
    <t>412-105S 18mm STｽﾀｰﾄﾞﾗｲﾌﾞ</t>
    <phoneticPr fontId="9"/>
  </si>
  <si>
    <t>412-106S 20mm STｽﾀｰﾄﾞﾗｲﾌﾞ</t>
    <phoneticPr fontId="9"/>
  </si>
  <si>
    <t>412-107S 22mm STｽﾀｰﾄﾞﾗｲﾌﾞ</t>
    <phoneticPr fontId="9"/>
  </si>
  <si>
    <t>ＶＡ－ＬＣＰ　クラビクルプレート２．７</t>
  </si>
  <si>
    <t>04-112-611S 外側ｼｮｰﾄ CS1 右</t>
  </si>
  <si>
    <t>04-112-613S 外側ﾐﾄﾞﾙ CS2 右</t>
  </si>
  <si>
    <t>04-112-621S ｼｮｰﾄ CS1 右</t>
  </si>
  <si>
    <t>04-112-623S ﾐﾄﾞﾙ CS2 右</t>
  </si>
  <si>
    <t>04-112-610S 外側ｼｮｰﾄ CS1 左</t>
  </si>
  <si>
    <t>04-112-612S 外側ﾐﾄﾞﾙ CS2 左</t>
  </si>
  <si>
    <t>04-112-620S ｼｮｰﾄ CS1 左</t>
  </si>
  <si>
    <t>04-112-622S ﾐﾄﾞﾙ CS2 左</t>
  </si>
  <si>
    <t>ＶＡロッキングＴ型プレート</t>
  </si>
  <si>
    <t>04-130-252S 1.5 7×3穴</t>
  </si>
  <si>
    <t>04-130-352S 2.0 7×3穴</t>
  </si>
  <si>
    <t>ＶＡロッキングＷＥＢプレート</t>
  </si>
  <si>
    <t>04-130-261S 1.5  14穴</t>
  </si>
  <si>
    <t>ＶＡロッキングＹ型プレート</t>
  </si>
  <si>
    <t>04-130-253S 1.5  7×3穴</t>
  </si>
  <si>
    <t>04-130-353S 2.0 7×3穴</t>
  </si>
  <si>
    <t>ＶＡロッキングスクリュー</t>
  </si>
  <si>
    <t>04-130-210S 1.5×10㎜</t>
  </si>
  <si>
    <t>04-130-212S 1.5×12㎜</t>
  </si>
  <si>
    <t>04-130-214S 1.5×14㎜</t>
  </si>
  <si>
    <t>04-130-216S 1.5×16㎜</t>
  </si>
  <si>
    <t>04-130-218S 1.5×18㎜</t>
  </si>
  <si>
    <t>04-130-220S 1.5×20㎜</t>
  </si>
  <si>
    <t>04-130-206S 1.5×6㎜</t>
  </si>
  <si>
    <t>04-130-207S 1.5×7㎜</t>
  </si>
  <si>
    <t>04-130-208S 1.5×8㎜</t>
  </si>
  <si>
    <t xml:space="preserve">04-130-209S 1.5×9㎜  </t>
  </si>
  <si>
    <t>04-130-310S 2.0×10㎜</t>
  </si>
  <si>
    <t>04-130-312S 2.0×12㎜</t>
  </si>
  <si>
    <t>04-130-314S 2.0×14㎜</t>
  </si>
  <si>
    <t>04-130-316S 2.0×16㎜</t>
  </si>
  <si>
    <t>04-130-318S 2.0×18㎜</t>
  </si>
  <si>
    <t>04-130-320S 2.0×20㎜</t>
  </si>
  <si>
    <t>04-130-322S 2.0×22㎜</t>
  </si>
  <si>
    <t>04-130-324S 2.0×24㎜</t>
  </si>
  <si>
    <t xml:space="preserve">04-130-306S 2.0×6㎜ </t>
  </si>
  <si>
    <t>04-130-308S 2.0×8㎜</t>
  </si>
  <si>
    <t>ＶＡロッキングスクリュー　２．７</t>
  </si>
  <si>
    <t>04-211-010TS 10mm</t>
  </si>
  <si>
    <t>04-211-012TS 12mm</t>
  </si>
  <si>
    <t>04-211-014TS 14mm</t>
  </si>
  <si>
    <t>04-211-016TS 16mm</t>
  </si>
  <si>
    <t>04-211-018TS 18mm</t>
  </si>
  <si>
    <t>04-211-020TS 20mm</t>
  </si>
  <si>
    <t>ＶＡロッキングストレートプレート</t>
  </si>
  <si>
    <t>04-130-351S 2.0 12穴</t>
  </si>
  <si>
    <t>04-130-251S 1.5 12穴</t>
  </si>
  <si>
    <t>ＶＡロッキング指骨基部用プレート</t>
  </si>
  <si>
    <t>04-130-254S 1.5 6×2穴</t>
  </si>
  <si>
    <t>04-130-354S 2.0 6×2穴</t>
  </si>
  <si>
    <t>ＶＡロッキング指骨骨頭用プレート</t>
  </si>
  <si>
    <t>04-130-257S 1.5 左</t>
  </si>
  <si>
    <t>04-130-256S 1.5 右</t>
  </si>
  <si>
    <t>ＶＡロッキング第１中手骨用プレート</t>
  </si>
  <si>
    <t>04-130-265S 1.5 左 外側</t>
  </si>
  <si>
    <t>04-130-264S 1.5 右 外側</t>
  </si>
  <si>
    <t>エスマルヒ駆血帯
エスマーク　バンデージＭ</t>
  </si>
  <si>
    <t>DYNJ05917
10㎝×4m 20個/箱</t>
  </si>
  <si>
    <t>メドライン・ジャパン合同会社</t>
  </si>
  <si>
    <t>コーテックススクリュー　</t>
  </si>
  <si>
    <t>401-762S 2.4×12mm ｽﾀｰﾄﾞﾗｲﾌﾞ</t>
  </si>
  <si>
    <t>401-763S 2.4×13mm ｽﾀｰﾄﾞﾗｲﾌﾞ</t>
  </si>
  <si>
    <t>401-764S 2.4×14mm ｽﾀｰﾄﾞﾗｲﾌﾞ</t>
  </si>
  <si>
    <t>401-766S 2.4×16mm ｽﾀｰﾄﾞﾗｲﾌﾞ</t>
  </si>
  <si>
    <t>401-768S 2.4×18mm ｽﾀｰﾄﾞﾗｲﾌﾞ</t>
  </si>
  <si>
    <t>401-770S 2.4×20mm ｽﾀｰﾄﾞﾗｲﾌﾞ</t>
  </si>
  <si>
    <t>コーテックススクリュー　２．７ＭＭ</t>
  </si>
  <si>
    <t>402-872TS 12mmｾﾙﾌﾀｯﾋﾟﾝｸﾞｽﾀｰﾄﾞﾗｲﾌﾞ</t>
  </si>
  <si>
    <t>402-874TS 14mmｾﾙﾌﾀｯﾋﾟﾝｸﾞｽﾀｰﾄﾞﾗｲﾌﾞ</t>
  </si>
  <si>
    <t>402-876TS 16mmｾﾙﾌﾀｯﾋﾟﾝｸﾞｽﾀｰﾄﾞﾗｲﾌﾞ</t>
  </si>
  <si>
    <t>402-878TS 18mmｾﾙﾌﾀｯﾋﾟﾝｸﾞｽﾀｰﾄﾞﾗｲﾌﾞ</t>
  </si>
  <si>
    <t>402-880TS 20mmｾﾙﾌﾀｯﾋﾟﾝｸﾞｽﾀｰﾄﾞﾗｲﾌﾞ</t>
  </si>
  <si>
    <t>402-882TS 22mmｾﾙﾌﾀｯﾋﾟﾝｸﾞｽﾀｰﾄﾞﾗｲﾌﾞ</t>
  </si>
  <si>
    <t>402-884TS 24mmｾﾙﾌﾀｯﾋﾟﾝｸﾞｽﾀｰﾄﾞﾗｲﾌﾞ</t>
  </si>
  <si>
    <t>402-886TS 26mmｾﾙﾌﾀｯﾋﾟﾝｸﾞｽﾀｰﾄﾞﾗｲﾌﾞ</t>
  </si>
  <si>
    <t>402-888TS 28mmｾﾙﾌﾀｯﾋﾟﾝｸﾞｽﾀｰﾄﾞﾗｲﾌﾞ</t>
  </si>
  <si>
    <t>402-890TS 30mmｾﾙﾌﾀｯﾋﾟﾝｸﾞｽﾀｰﾄﾞﾗｲﾌﾞ</t>
  </si>
  <si>
    <t>コーテックススクリュー　３．５ＭＭ</t>
  </si>
  <si>
    <t>404-812S 12mm ｾﾙﾌﾀｯﾌﾟ</t>
  </si>
  <si>
    <t>404-814S 14mm ｾﾙﾌﾀｯﾌﾟ</t>
  </si>
  <si>
    <t>404-816S 16mm ｾﾙﾌﾀｯﾌﾟ</t>
  </si>
  <si>
    <t>404-818S 18mm ｾﾙﾌﾀｯﾌﾟ</t>
  </si>
  <si>
    <t>404-820S 20mm ｾﾙﾌﾀｯﾌﾟ</t>
  </si>
  <si>
    <t>404-822S 22mm ｾﾙﾌﾀｯﾌﾟ</t>
  </si>
  <si>
    <t>コーテックススクリュー１．３＊１０ＭＭ</t>
  </si>
  <si>
    <t>04-130-010S</t>
  </si>
  <si>
    <t>コーテックススクリュー１．３＊１１ＭＭ</t>
  </si>
  <si>
    <t>04-130-011S</t>
  </si>
  <si>
    <t>コーテックススクリュー１．３＊１２ＭＭ</t>
  </si>
  <si>
    <t>04-130-012S</t>
  </si>
  <si>
    <t>コーテックススクリュー１．３＊１４ＭＭ</t>
  </si>
  <si>
    <t>04-130-014S</t>
  </si>
  <si>
    <t>コーテックススクリュー１．３＊６ＭＭ</t>
  </si>
  <si>
    <t>04-130-006S</t>
  </si>
  <si>
    <t>コーテックススクリュー１．３＊７ＭＭ</t>
  </si>
  <si>
    <t>04-130-007S</t>
  </si>
  <si>
    <t>コーテックススクリュー１．３＊８ＭＭ</t>
  </si>
  <si>
    <t>04-130-008S</t>
  </si>
  <si>
    <t>コーテックススクリュー１．３＊９ＭＭ</t>
  </si>
  <si>
    <t>04-130-009S</t>
  </si>
  <si>
    <t>コーテックススクリュー１．５＊１０ＭＭ</t>
  </si>
  <si>
    <t>04-214-110S</t>
  </si>
  <si>
    <t>コーテックススクリュー１．５＊１２ＭＭ</t>
  </si>
  <si>
    <t>04-214-112S</t>
  </si>
  <si>
    <t>コーテックススクリュー１．５＊１４ＭＭ</t>
  </si>
  <si>
    <t>04-214-114S</t>
  </si>
  <si>
    <t>コーティックススクリュー１．５ＭＭ</t>
  </si>
  <si>
    <t>04-214-116S</t>
  </si>
  <si>
    <t>04-214-118S</t>
  </si>
  <si>
    <t>04-214-120S</t>
  </si>
  <si>
    <t>コーテックススクリュー１．５＊６ＭＭ</t>
  </si>
  <si>
    <t>04-214-106S</t>
  </si>
  <si>
    <t>コーテックススクリュー１．５＊７ＭＭ</t>
  </si>
  <si>
    <t>04-214-107S</t>
  </si>
  <si>
    <t>コーテックススクリュー１．５＊８ＭＭ</t>
  </si>
  <si>
    <t>04-214-108S</t>
  </si>
  <si>
    <t>コーテックススクリュー１．５＊９ＭＭ</t>
  </si>
  <si>
    <t>04-214-109S</t>
  </si>
  <si>
    <t>コーテックススクリュー２．０＊１０ＭＭ</t>
  </si>
  <si>
    <t>401-360S</t>
  </si>
  <si>
    <t>コーテックススクリュー２．０＊１２ＭＭ</t>
  </si>
  <si>
    <t>401-362S</t>
  </si>
  <si>
    <t>コーテックススクリュー２．０＊１４ＭＭ</t>
  </si>
  <si>
    <t>401-364S</t>
  </si>
  <si>
    <t>コーテックススクリュー２．０＊１６ＭＭ</t>
  </si>
  <si>
    <t>401-366S</t>
  </si>
  <si>
    <t>コーテックススクリュー２．０＊１８ＭＭ</t>
  </si>
  <si>
    <t>401-368S</t>
  </si>
  <si>
    <t>コーテックススクリュー２．０＊２０ＭＭ</t>
  </si>
  <si>
    <t>401-370S</t>
  </si>
  <si>
    <t>コーテックススクリュー２．０＊２２ＭＭ</t>
  </si>
  <si>
    <t>401-372S</t>
  </si>
  <si>
    <t>コーテックススクリュー２．０＊２４ＭＭ</t>
  </si>
  <si>
    <t>401-374S</t>
  </si>
  <si>
    <t>コーテックススクリュー２．０＊６ＭＭ</t>
  </si>
  <si>
    <t>401-356S</t>
  </si>
  <si>
    <t>コーテックススクリュー２．０＊８ＭＭ</t>
  </si>
  <si>
    <t>401-358S</t>
  </si>
  <si>
    <t>ドリル先ミニクイック型　１．０＊６１ＭＭ</t>
  </si>
  <si>
    <t>03-130-102S</t>
  </si>
  <si>
    <t>ドリル先ミニクイック型　１．３＊４６ＭＭ</t>
  </si>
  <si>
    <t>03-130-112S</t>
  </si>
  <si>
    <t>ドリル先ミニクイック型</t>
  </si>
  <si>
    <t>03-130-202S</t>
  </si>
  <si>
    <t>ドリル先ミニクイック型１．５＊４８ＭＭ</t>
  </si>
  <si>
    <t>03-130-212S</t>
  </si>
  <si>
    <t>ドリル先ミニクイック型１．５＊７４ＭＭ</t>
  </si>
  <si>
    <t>03-130-302S</t>
  </si>
  <si>
    <t>ドリル先ミニクイック型２．０＊５７ＭＭ</t>
  </si>
  <si>
    <t>03-130-312S</t>
  </si>
  <si>
    <t>フォーミュラ　トムキャットカッター</t>
  </si>
  <si>
    <t>0375-545-000 径4.0㎜ 1本</t>
  </si>
  <si>
    <t>日本ストライカー</t>
  </si>
  <si>
    <t>マイクロ　クイックアンカー　プラス</t>
  </si>
  <si>
    <t>製品番号:212865</t>
    <rPh sb="0" eb="2">
      <t>セイヒン</t>
    </rPh>
    <rPh sb="2" eb="4">
      <t>バンゴウ</t>
    </rPh>
    <phoneticPr fontId="54"/>
  </si>
  <si>
    <t>ジョンソン・エンド・ジョンソン
マイテック受注センター</t>
    <rPh sb="21" eb="23">
      <t>ジュチュウ</t>
    </rPh>
    <phoneticPr fontId="54"/>
  </si>
  <si>
    <t>ロープ　ロファイルメタフィジアルスクリュー</t>
  </si>
  <si>
    <t>04-118-512TS 径2.7mm 長12mm</t>
  </si>
  <si>
    <t>04-118-514TS 径2.7mm 長14mm</t>
  </si>
  <si>
    <t>04-118-516TS 径2.7mm 長16mm</t>
  </si>
  <si>
    <t>04-118-518TS 径2.7mm 長18mm</t>
  </si>
  <si>
    <t>04-118-520TS 径2.7mm 長20mm</t>
  </si>
  <si>
    <t>ロッキングＴ型プレート１．３</t>
  </si>
  <si>
    <t>04-130-152S 5×3穴</t>
  </si>
  <si>
    <t>ロッキングＷＥＢプレート</t>
  </si>
  <si>
    <t>04-130-161S 1.3 14穴</t>
  </si>
  <si>
    <t>ロッキングＹ型プレート１．３</t>
  </si>
  <si>
    <t>04-130-153S 5×3穴</t>
  </si>
  <si>
    <t>ロッキングスクリュー</t>
  </si>
  <si>
    <t>04-130-110S 1.3×10㎜</t>
  </si>
  <si>
    <t>04-130-111S 1.3×11㎜</t>
  </si>
  <si>
    <t>04-130-112S 1.3×12㎜</t>
  </si>
  <si>
    <t>04-130-114S 1.3×14㎜</t>
  </si>
  <si>
    <t>04-130-106S 1.3×6㎜</t>
  </si>
  <si>
    <t>04-130-107S 1.3×7㎜</t>
  </si>
  <si>
    <t>04-130-108S 1.3×8㎜</t>
  </si>
  <si>
    <t>04-130-109S 1.3×9㎜</t>
  </si>
  <si>
    <t>ロッキングストレートプレート</t>
  </si>
  <si>
    <t>04-130-151S 1.3 12穴</t>
  </si>
  <si>
    <t>ロッキング指骨骨頭用プレート</t>
  </si>
  <si>
    <t>04-130-157S 1.3 左</t>
  </si>
  <si>
    <t>04-130-156S 1.3 右</t>
  </si>
  <si>
    <t>３．５ＭＭ　ドリル先クイック型　長　１５０ＭＭ（滅菌）</t>
  </si>
  <si>
    <t>03-133-109Ｓ</t>
  </si>
  <si>
    <t>２．５ＭＭ　ドリル先クイック型　長　１７０／８０ＭＭ（滅菌）</t>
    <phoneticPr fontId="9"/>
  </si>
  <si>
    <t>03-133-103Ｓ</t>
  </si>
  <si>
    <t>２．８ＭＭ　ドリル先クイック型　長　１７０／８０ＭＭ（滅菌）</t>
    <phoneticPr fontId="9"/>
  </si>
  <si>
    <t>03-133-107Ｓ</t>
  </si>
  <si>
    <t>２．０ＭＭ　ドリル先クイック型　長　１４０／６０ＭＭ（滅菌）</t>
    <phoneticPr fontId="9"/>
  </si>
  <si>
    <t>03-133-101Ｓ</t>
  </si>
  <si>
    <t>ＤＲＳＫ　ＣＯＲＥ　ＫＩＴエクストラスモール　３穴　右</t>
    <phoneticPr fontId="9"/>
  </si>
  <si>
    <t>04-111-530ＫＳ</t>
  </si>
  <si>
    <t>ＤＲＳＫ　ＣＯＲＥ　ＫＩＴエクストラスモール　３穴　左</t>
    <phoneticPr fontId="9"/>
  </si>
  <si>
    <t>04-111-531ＫＳ</t>
  </si>
  <si>
    <t>ＤＲＳＫ　ＣＯＲＥ　ＫＩＴスモール　３穴　右</t>
    <phoneticPr fontId="9"/>
  </si>
  <si>
    <t>04-111-630ＫＳ</t>
  </si>
  <si>
    <t>ＤＲＳＫ　ＣＯＲＥ　ＫＩＴスモール　３穴　左</t>
    <phoneticPr fontId="9"/>
  </si>
  <si>
    <t>04-111-631ＫＳ</t>
  </si>
  <si>
    <t>ＤＲＳＫ　ＣＯＲＥ　ＫＩＴスタンダード　３穴　右</t>
    <phoneticPr fontId="9"/>
  </si>
  <si>
    <t>04-111-730ＫＳ</t>
  </si>
  <si>
    <t>ＤＲＳＫ　ＣＯＲＥ　ＫＩＴスタンダード　３穴　左</t>
    <rPh sb="23" eb="24">
      <t>ヒダリ</t>
    </rPh>
    <phoneticPr fontId="9"/>
  </si>
  <si>
    <t>04-111-731ＫＳ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</si>
</sst>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76" formatCode="_(* #,##0_);_(* \(#,##0\);_(* &quot;-&quot;_);_(@_)"/>
    <numFmt numFmtId="177" formatCode="&quot;¥&quot;#,##0.00;[Red]\-&quot;¥&quot;#,##0.00"/>
    <numFmt numFmtId="178" formatCode="&quot;¥&quot;#,##0;[Red]\-&quot;¥&quot;#,##0"/>
    <numFmt numFmtId="179" formatCode="0_);[Red]\(0\)"/>
  </numFmts>
  <fonts count="5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明朝"/>
      <family val="1"/>
      <charset val="128"/>
    </font>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9"/>
      <color indexed="8"/>
      <name val="ＭＳ Ｐゴシック"/>
      <family val="3"/>
      <charset val="128"/>
    </font>
    <font>
      <sz val="11"/>
      <color indexed="8"/>
      <name val="ＭＳ Ｐゴシック"/>
      <family val="3"/>
      <charset val="128"/>
    </font>
    <font>
      <sz val="10"/>
      <name val="ＭＳ Ｐ明朝"/>
      <family val="1"/>
      <charset val="128"/>
    </font>
    <font>
      <sz val="12"/>
      <name val="ＭＳ 明朝"/>
      <family val="1"/>
      <charset val="128"/>
    </font>
    <font>
      <sz val="9"/>
      <name val="ＭＳ 明朝"/>
      <family val="1"/>
      <charset val="128"/>
    </font>
    <font>
      <sz val="10"/>
      <name val="ＭＳ 明朝"/>
      <family val="1"/>
      <charset val="128"/>
    </font>
    <font>
      <b/>
      <sz val="12"/>
      <name val="Arial"/>
      <family val="2"/>
    </font>
    <font>
      <sz val="11"/>
      <name val="ＭＳ ゴシック"/>
      <family val="3"/>
      <charset val="128"/>
    </font>
    <font>
      <sz val="11"/>
      <name val="明朝"/>
      <family val="1"/>
      <charset val="128"/>
    </font>
    <font>
      <sz val="18"/>
      <name val="ＭＳ 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6"/>
      <name val="ＭＳ 明朝"/>
      <family val="1"/>
      <charset val="128"/>
    </font>
    <font>
      <b/>
      <sz val="11"/>
      <name val="ＭＳ 明朝"/>
      <family val="1"/>
      <charset val="128"/>
    </font>
    <font>
      <sz val="12"/>
      <name val="ＭＳ Ｐゴシック"/>
      <family val="3"/>
      <charset val="128"/>
    </font>
    <font>
      <u/>
      <sz val="20"/>
      <name val="ＭＳ 明朝"/>
      <family val="1"/>
      <charset val="128"/>
    </font>
    <font>
      <u/>
      <sz val="18"/>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
      <sz val="6"/>
      <name val="ＭＳ Ｐ明朝"/>
      <family val="1"/>
      <charset val="128"/>
    </font>
    <font>
      <sz val="12"/>
      <color indexed="8"/>
      <name val="ＭＳ 明朝"/>
      <family val="1"/>
      <charset val="128"/>
    </font>
    <font>
      <b/>
      <sz val="11"/>
      <color rgb="FFFF0000"/>
      <name val="ＭＳ 明朝"/>
      <family val="1"/>
      <charset val="128"/>
    </font>
    <font>
      <sz val="14"/>
      <name val="ＭＳ Ｐ明朝"/>
      <family val="1"/>
      <charset val="128"/>
    </font>
    <font>
      <sz val="7"/>
      <name val="ＭＳ 明朝"/>
      <family val="1"/>
      <charset val="128"/>
    </font>
    <font>
      <sz val="7"/>
      <color theme="1"/>
      <name val="ＭＳ 明朝"/>
      <family val="1"/>
      <charset val="128"/>
    </font>
    <font>
      <sz val="12"/>
      <color theme="1"/>
      <name val="ＭＳ Ｐ明朝"/>
      <family val="1"/>
      <charset val="128"/>
    </font>
    <font>
      <sz val="11"/>
      <color theme="1"/>
      <name val="ＭＳ Ｐ明朝"/>
      <family val="1"/>
      <charset val="128"/>
    </font>
    <font>
      <sz val="12"/>
      <color theme="1"/>
      <name val="ＭＳ 明朝"/>
      <family val="1"/>
      <charset val="128"/>
    </font>
    <font>
      <sz val="5"/>
      <name val="ＭＳ Ｐ明朝"/>
      <family val="1"/>
      <charset val="128"/>
    </font>
    <font>
      <sz val="12"/>
      <color rgb="FFFF0000"/>
      <name val="ＭＳ Ｐ明朝"/>
      <family val="1"/>
      <charset val="128"/>
    </font>
    <font>
      <u/>
      <sz val="12"/>
      <name val="ＭＳ Ｐ明朝"/>
      <family val="1"/>
      <charset val="128"/>
    </font>
    <font>
      <sz val="10"/>
      <color rgb="FFFF0000"/>
      <name val="ＭＳ 明朝"/>
      <family val="1"/>
      <charset val="128"/>
    </font>
    <font>
      <sz val="11"/>
      <color rgb="FFFF0000"/>
      <name val="ＭＳ Ｐ明朝"/>
      <family val="1"/>
      <charset val="128"/>
    </font>
    <font>
      <sz val="12"/>
      <color indexed="10"/>
      <name val="ＭＳ Ｐ明朝"/>
      <family val="1"/>
      <charset val="128"/>
    </font>
    <font>
      <sz val="36"/>
      <name val="ＭＳ Ｐゴシック"/>
      <family val="3"/>
      <charset val="128"/>
    </font>
    <font>
      <u/>
      <sz val="8.25"/>
      <color indexed="12"/>
      <name val="ＭＳ Ｐゴシック"/>
      <family val="3"/>
      <charset val="128"/>
    </font>
    <font>
      <u/>
      <sz val="8.25"/>
      <color indexed="36"/>
      <name val="ＭＳ Ｐゴシック"/>
      <family val="3"/>
      <charset val="128"/>
    </font>
    <font>
      <sz val="12"/>
      <color rgb="FFFF0000"/>
      <name val="ＭＳ 明朝"/>
      <family val="1"/>
      <charset val="128"/>
    </font>
    <font>
      <sz val="11"/>
      <color rgb="FFFF0000"/>
      <name val="ＭＳ 明朝"/>
      <family val="1"/>
      <charset val="128"/>
    </font>
    <font>
      <sz val="12"/>
      <color indexed="10"/>
      <name val="ＭＳ 明朝"/>
      <family val="1"/>
      <charset val="128"/>
    </font>
    <font>
      <sz val="18"/>
      <name val="ＭＳ Ｐ明朝"/>
      <family val="1"/>
      <charset val="128"/>
    </font>
    <font>
      <sz val="5"/>
      <color rgb="FFFF0000"/>
      <name val="ＭＳ Ｐ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auto="1"/>
      </right>
      <top style="thin">
        <color auto="1"/>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0">
    <xf numFmtId="0" fontId="0" fillId="0" borderId="0"/>
    <xf numFmtId="0" fontId="7" fillId="0" borderId="0">
      <alignment vertical="center"/>
    </xf>
    <xf numFmtId="176" fontId="11" fillId="0" borderId="0" applyFont="0" applyFill="0" applyBorder="0" applyAlignment="0" applyProtection="0"/>
    <xf numFmtId="0" fontId="7" fillId="0" borderId="0"/>
    <xf numFmtId="0" fontId="12" fillId="0" borderId="0"/>
    <xf numFmtId="0" fontId="4" fillId="0" borderId="0"/>
    <xf numFmtId="0" fontId="17" fillId="0" borderId="11" applyNumberFormat="0" applyAlignment="0" applyProtection="0">
      <alignment horizontal="left" vertical="center"/>
    </xf>
    <xf numFmtId="0" fontId="17" fillId="0" borderId="5">
      <alignment horizontal="left" vertical="center"/>
    </xf>
    <xf numFmtId="38" fontId="7"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19" fillId="0" borderId="0"/>
    <xf numFmtId="0" fontId="19" fillId="0" borderId="0"/>
    <xf numFmtId="0" fontId="12" fillId="0" borderId="0"/>
    <xf numFmtId="0" fontId="7" fillId="0" borderId="0">
      <alignment vertical="center"/>
    </xf>
    <xf numFmtId="0" fontId="4" fillId="0" borderId="0"/>
    <xf numFmtId="0" fontId="3" fillId="0" borderId="0">
      <alignment vertical="center"/>
    </xf>
    <xf numFmtId="0" fontId="4" fillId="0" borderId="0"/>
    <xf numFmtId="0" fontId="4" fillId="0" borderId="0"/>
    <xf numFmtId="0" fontId="4" fillId="0" borderId="0"/>
    <xf numFmtId="0" fontId="4" fillId="0" borderId="0"/>
    <xf numFmtId="0" fontId="7" fillId="0" borderId="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0" fontId="7" fillId="0" borderId="0"/>
    <xf numFmtId="0" fontId="4" fillId="0" borderId="0"/>
    <xf numFmtId="0" fontId="4" fillId="0" borderId="0"/>
    <xf numFmtId="0" fontId="4" fillId="0" borderId="0"/>
    <xf numFmtId="3" fontId="27" fillId="0" borderId="0"/>
    <xf numFmtId="0" fontId="2" fillId="0" borderId="0">
      <alignment vertical="center"/>
    </xf>
    <xf numFmtId="0" fontId="14" fillId="0" borderId="0"/>
    <xf numFmtId="0" fontId="7" fillId="0" borderId="0"/>
    <xf numFmtId="0" fontId="10" fillId="0" borderId="0"/>
    <xf numFmtId="38" fontId="10" fillId="0" borderId="0" applyFont="0" applyFill="0" applyBorder="0" applyAlignment="0" applyProtection="0"/>
    <xf numFmtId="0" fontId="7" fillId="0" borderId="0"/>
    <xf numFmtId="38" fontId="1" fillId="0" borderId="0" applyFont="0" applyFill="0" applyBorder="0" applyAlignment="0" applyProtection="0">
      <alignment vertical="center"/>
    </xf>
    <xf numFmtId="0" fontId="4" fillId="0" borderId="0"/>
    <xf numFmtId="0" fontId="1" fillId="0" borderId="0">
      <alignment vertical="center"/>
    </xf>
    <xf numFmtId="38" fontId="4" fillId="0" borderId="0" applyFont="0" applyFill="0" applyBorder="0" applyAlignment="0" applyProtection="0">
      <alignment vertical="center"/>
    </xf>
    <xf numFmtId="0" fontId="7" fillId="0" borderId="0"/>
  </cellStyleXfs>
  <cellXfs count="459">
    <xf numFmtId="0" fontId="0" fillId="0" borderId="0" xfId="0"/>
    <xf numFmtId="0" fontId="6" fillId="0" borderId="1" xfId="0" applyFont="1" applyFill="1" applyBorder="1" applyAlignment="1">
      <alignment horizontal="center" vertical="center"/>
    </xf>
    <xf numFmtId="0" fontId="16" fillId="0" borderId="10" xfId="3" applyFont="1" applyFill="1" applyBorder="1" applyAlignment="1">
      <alignment vertical="center" wrapText="1"/>
    </xf>
    <xf numFmtId="0" fontId="8" fillId="0" borderId="0" xfId="3" applyFont="1" applyFill="1" applyAlignment="1">
      <alignment horizontal="center" vertical="center"/>
    </xf>
    <xf numFmtId="0" fontId="14" fillId="0" borderId="10" xfId="3" applyFont="1" applyFill="1" applyBorder="1" applyAlignment="1">
      <alignment horizontal="center" vertical="center"/>
    </xf>
    <xf numFmtId="0" fontId="6" fillId="0" borderId="10" xfId="3" applyFont="1" applyFill="1" applyBorder="1" applyAlignment="1">
      <alignment horizontal="center" vertical="center"/>
    </xf>
    <xf numFmtId="0" fontId="10" fillId="0" borderId="0" xfId="3" applyFont="1" applyFill="1"/>
    <xf numFmtId="0" fontId="10" fillId="0" borderId="1" xfId="3" applyFont="1" applyFill="1" applyBorder="1"/>
    <xf numFmtId="0" fontId="14" fillId="0" borderId="10" xfId="3" applyFont="1" applyFill="1" applyBorder="1" applyAlignment="1">
      <alignment horizontal="center" vertical="center" wrapText="1"/>
    </xf>
    <xf numFmtId="0" fontId="16" fillId="0" borderId="10" xfId="3" applyFont="1" applyFill="1" applyBorder="1" applyAlignment="1">
      <alignment horizontal="center" vertical="center"/>
    </xf>
    <xf numFmtId="0" fontId="14" fillId="0" borderId="1" xfId="3" applyFont="1" applyFill="1" applyBorder="1" applyAlignment="1">
      <alignment horizontal="center" vertical="center"/>
    </xf>
    <xf numFmtId="0" fontId="14" fillId="0" borderId="1" xfId="5" applyFont="1" applyFill="1" applyBorder="1" applyAlignment="1" applyProtection="1">
      <alignment horizontal="center" vertical="center" wrapText="1"/>
    </xf>
    <xf numFmtId="0" fontId="6" fillId="0" borderId="0" xfId="3" applyFont="1" applyFill="1"/>
    <xf numFmtId="0" fontId="6" fillId="0" borderId="0" xfId="3" applyFont="1" applyFill="1" applyAlignment="1">
      <alignment horizontal="center"/>
    </xf>
    <xf numFmtId="0" fontId="6" fillId="0" borderId="0" xfId="3" applyFont="1" applyFill="1" applyAlignment="1">
      <alignment horizontal="center" wrapText="1"/>
    </xf>
    <xf numFmtId="0" fontId="6" fillId="0" borderId="0" xfId="3" applyFont="1" applyFill="1" applyAlignment="1">
      <alignment horizontal="center" vertical="center"/>
    </xf>
    <xf numFmtId="0" fontId="6" fillId="0" borderId="0" xfId="3" applyFont="1" applyFill="1" applyAlignment="1">
      <alignment vertical="center" wrapText="1"/>
    </xf>
    <xf numFmtId="0" fontId="16" fillId="0" borderId="0" xfId="3" applyFont="1" applyFill="1" applyAlignment="1"/>
    <xf numFmtId="0" fontId="13" fillId="0" borderId="0" xfId="3" applyFont="1" applyFill="1" applyAlignment="1"/>
    <xf numFmtId="0" fontId="6" fillId="0" borderId="9" xfId="3" applyFont="1" applyFill="1" applyBorder="1"/>
    <xf numFmtId="0" fontId="6" fillId="0" borderId="9" xfId="3" applyFont="1" applyFill="1" applyBorder="1" applyAlignment="1">
      <alignment horizontal="center"/>
    </xf>
    <xf numFmtId="0" fontId="6" fillId="0" borderId="9" xfId="3" applyFont="1" applyFill="1" applyBorder="1" applyAlignment="1">
      <alignment horizontal="center" wrapText="1"/>
    </xf>
    <xf numFmtId="0" fontId="6" fillId="0" borderId="9" xfId="3" applyFont="1" applyFill="1" applyBorder="1" applyAlignment="1">
      <alignment horizontal="left"/>
    </xf>
    <xf numFmtId="0" fontId="16" fillId="0" borderId="9" xfId="3" applyFont="1" applyFill="1" applyBorder="1" applyAlignment="1"/>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shrinkToFit="1"/>
    </xf>
    <xf numFmtId="0" fontId="10" fillId="0" borderId="0" xfId="3" applyFont="1" applyFill="1" applyAlignment="1">
      <alignment horizontal="center"/>
    </xf>
    <xf numFmtId="0" fontId="10" fillId="0" borderId="0" xfId="3" applyFont="1" applyFill="1" applyAlignment="1">
      <alignment horizontal="center" wrapText="1"/>
    </xf>
    <xf numFmtId="0" fontId="10" fillId="0" borderId="0" xfId="3" applyFont="1" applyFill="1" applyAlignment="1">
      <alignment horizontal="center" vertical="center"/>
    </xf>
    <xf numFmtId="0" fontId="10" fillId="0" borderId="0" xfId="3" applyFont="1" applyFill="1" applyAlignment="1">
      <alignment vertical="center" wrapText="1"/>
    </xf>
    <xf numFmtId="0" fontId="14" fillId="0" borderId="1" xfId="0" applyFont="1" applyFill="1" applyBorder="1" applyAlignment="1">
      <alignment horizontal="center" vertical="center"/>
    </xf>
    <xf numFmtId="0" fontId="6" fillId="0" borderId="0" xfId="21" applyFont="1">
      <alignment vertical="center"/>
    </xf>
    <xf numFmtId="0" fontId="21" fillId="0" borderId="0" xfId="21" applyFont="1" applyBorder="1" applyAlignment="1">
      <alignment horizontal="center" vertical="center"/>
    </xf>
    <xf numFmtId="0" fontId="6" fillId="0" borderId="0" xfId="21" applyFont="1" applyBorder="1">
      <alignment vertical="center"/>
    </xf>
    <xf numFmtId="0" fontId="21" fillId="0" borderId="7" xfId="21" applyFont="1" applyBorder="1" applyAlignment="1">
      <alignment horizontal="center" vertical="center"/>
    </xf>
    <xf numFmtId="0" fontId="22" fillId="0" borderId="7" xfId="21" applyFont="1" applyBorder="1" applyAlignment="1">
      <alignment horizontal="left" vertical="center"/>
    </xf>
    <xf numFmtId="0" fontId="6" fillId="0" borderId="1" xfId="21" applyFont="1" applyBorder="1" applyAlignment="1">
      <alignment horizontal="center" vertical="center" wrapText="1"/>
    </xf>
    <xf numFmtId="0" fontId="6" fillId="0" borderId="1" xfId="21" applyFont="1" applyBorder="1" applyAlignment="1">
      <alignment horizontal="center" vertical="center"/>
    </xf>
    <xf numFmtId="0" fontId="6" fillId="0" borderId="1" xfId="21" applyFont="1" applyBorder="1" applyAlignment="1">
      <alignment horizontal="distributed" vertical="center" justifyLastLine="1"/>
    </xf>
    <xf numFmtId="38" fontId="6" fillId="0" borderId="1" xfId="22" applyFont="1" applyBorder="1" applyAlignment="1">
      <alignment horizontal="center" vertical="center"/>
    </xf>
    <xf numFmtId="38" fontId="6" fillId="0" borderId="1" xfId="22" applyFont="1" applyBorder="1" applyAlignment="1">
      <alignment horizontal="distributed" vertical="center" justifyLastLine="1"/>
    </xf>
    <xf numFmtId="0" fontId="23" fillId="0" borderId="1" xfId="21" applyFont="1" applyBorder="1" applyAlignment="1">
      <alignment horizontal="distributed" vertical="center" wrapText="1" justifyLastLine="1"/>
    </xf>
    <xf numFmtId="0" fontId="6" fillId="0" borderId="1" xfId="21" applyFont="1" applyBorder="1">
      <alignment vertical="center"/>
    </xf>
    <xf numFmtId="0" fontId="6" fillId="0" borderId="1" xfId="21" applyFont="1" applyBorder="1" applyAlignment="1">
      <alignment vertical="center" shrinkToFit="1"/>
    </xf>
    <xf numFmtId="0" fontId="6" fillId="0" borderId="1" xfId="21" applyFont="1" applyBorder="1" applyAlignment="1">
      <alignment horizontal="center" vertical="center" shrinkToFit="1"/>
    </xf>
    <xf numFmtId="40" fontId="6" fillId="0" borderId="1" xfId="23" applyNumberFormat="1" applyFont="1" applyBorder="1" applyAlignment="1">
      <alignment vertical="center" shrinkToFit="1"/>
    </xf>
    <xf numFmtId="38" fontId="14" fillId="0" borderId="1" xfId="23" applyFont="1" applyBorder="1" applyAlignment="1">
      <alignment horizontal="right" vertical="center"/>
    </xf>
    <xf numFmtId="0" fontId="24" fillId="0" borderId="1" xfId="21" applyFont="1" applyBorder="1" applyAlignment="1">
      <alignment horizontal="distributed" vertical="center" justifyLastLine="1"/>
    </xf>
    <xf numFmtId="0" fontId="14" fillId="0" borderId="1" xfId="21" applyFont="1" applyBorder="1">
      <alignment vertical="center"/>
    </xf>
    <xf numFmtId="43" fontId="14" fillId="0" borderId="1" xfId="22" applyNumberFormat="1" applyFont="1" applyBorder="1" applyAlignment="1">
      <alignment horizontal="right" vertical="center"/>
    </xf>
    <xf numFmtId="38" fontId="6" fillId="0" borderId="0" xfId="22" applyFont="1" applyAlignment="1">
      <alignment horizontal="right" vertical="center"/>
    </xf>
    <xf numFmtId="0" fontId="24" fillId="0" borderId="1" xfId="21" applyFont="1" applyBorder="1" applyAlignment="1">
      <alignment horizontal="center" vertical="center"/>
    </xf>
    <xf numFmtId="0" fontId="6" fillId="0" borderId="0" xfId="21" applyFont="1" applyAlignment="1">
      <alignment horizontal="center" vertical="center"/>
    </xf>
    <xf numFmtId="0" fontId="14" fillId="0" borderId="1" xfId="22" applyNumberFormat="1" applyFont="1" applyBorder="1" applyAlignment="1">
      <alignment horizontal="right"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6" fillId="0" borderId="0" xfId="3" applyFont="1" applyFill="1" applyAlignment="1">
      <alignment horizontal="center" vertical="center" wrapText="1"/>
    </xf>
    <xf numFmtId="0" fontId="6" fillId="0" borderId="9" xfId="3" applyFont="1" applyFill="1" applyBorder="1" applyAlignment="1">
      <alignment horizontal="center" vertical="center"/>
    </xf>
    <xf numFmtId="0" fontId="6" fillId="0" borderId="9" xfId="3" applyFont="1" applyFill="1" applyBorder="1" applyAlignment="1">
      <alignment horizontal="left" vertical="center" wrapText="1"/>
    </xf>
    <xf numFmtId="0" fontId="14" fillId="0" borderId="9" xfId="3" applyFont="1" applyFill="1" applyBorder="1" applyAlignment="1">
      <alignment horizontal="center" vertical="center"/>
    </xf>
    <xf numFmtId="0" fontId="14" fillId="0" borderId="10" xfId="3" applyFont="1" applyFill="1" applyBorder="1" applyAlignment="1">
      <alignment horizontal="left" vertical="center" wrapText="1"/>
    </xf>
    <xf numFmtId="0" fontId="14" fillId="0" borderId="0" xfId="3" applyFont="1" applyFill="1" applyAlignment="1">
      <alignment horizontal="center" vertical="center"/>
    </xf>
    <xf numFmtId="0" fontId="6" fillId="0" borderId="1" xfId="3" applyFont="1" applyFill="1" applyBorder="1" applyAlignment="1">
      <alignment horizontal="center" vertical="center"/>
    </xf>
    <xf numFmtId="0" fontId="6" fillId="0" borderId="1" xfId="5" applyFont="1" applyFill="1" applyBorder="1" applyAlignment="1" applyProtection="1">
      <alignment vertical="center" wrapText="1"/>
    </xf>
    <xf numFmtId="0" fontId="6" fillId="0" borderId="1" xfId="5" applyFont="1" applyFill="1" applyBorder="1" applyAlignment="1" applyProtection="1">
      <alignment horizontal="center" vertical="center" wrapText="1"/>
    </xf>
    <xf numFmtId="0" fontId="6" fillId="0" borderId="1" xfId="5" applyFont="1" applyFill="1" applyBorder="1" applyAlignment="1" applyProtection="1">
      <alignment vertical="center" shrinkToFit="1"/>
    </xf>
    <xf numFmtId="0" fontId="6" fillId="0" borderId="1" xfId="3" applyFont="1" applyFill="1" applyBorder="1"/>
    <xf numFmtId="0" fontId="6" fillId="0" borderId="1" xfId="5" applyFont="1" applyFill="1" applyBorder="1" applyAlignment="1">
      <alignment vertical="center" wrapText="1"/>
    </xf>
    <xf numFmtId="0" fontId="6" fillId="0" borderId="1" xfId="5" applyFont="1" applyFill="1" applyBorder="1" applyAlignment="1">
      <alignment horizontal="center" vertical="center"/>
    </xf>
    <xf numFmtId="0" fontId="6" fillId="0" borderId="1" xfId="5" applyFont="1" applyFill="1" applyBorder="1" applyAlignment="1">
      <alignment vertical="center" shrinkToFit="1"/>
    </xf>
    <xf numFmtId="0" fontId="6" fillId="0" borderId="1" xfId="3" applyFont="1" applyFill="1" applyBorder="1" applyAlignment="1">
      <alignment vertical="center" wrapText="1"/>
    </xf>
    <xf numFmtId="0" fontId="6" fillId="0" borderId="1" xfId="3" applyFont="1" applyFill="1" applyBorder="1" applyAlignment="1">
      <alignment horizontal="center" vertical="center" shrinkToFit="1"/>
    </xf>
    <xf numFmtId="0" fontId="6" fillId="0" borderId="10" xfId="3" applyFont="1" applyFill="1" applyBorder="1" applyAlignment="1">
      <alignment vertical="center" wrapText="1"/>
    </xf>
    <xf numFmtId="0" fontId="6" fillId="0" borderId="1" xfId="0" applyFont="1" applyFill="1" applyBorder="1" applyAlignment="1" applyProtection="1">
      <alignment horizontal="center" vertical="center" wrapText="1"/>
    </xf>
    <xf numFmtId="0" fontId="6" fillId="0" borderId="1" xfId="5" applyFont="1" applyFill="1" applyBorder="1" applyAlignment="1" applyProtection="1">
      <alignment vertical="center" wrapText="1" shrinkToFit="1"/>
    </xf>
    <xf numFmtId="0" fontId="6" fillId="0" borderId="12" xfId="3" applyFont="1" applyFill="1" applyBorder="1" applyAlignment="1">
      <alignment vertical="center" wrapText="1"/>
    </xf>
    <xf numFmtId="0" fontId="6" fillId="0" borderId="1" xfId="5" applyFont="1" applyFill="1" applyBorder="1" applyAlignment="1">
      <alignment vertical="center" wrapText="1" shrinkToFit="1"/>
    </xf>
    <xf numFmtId="0" fontId="6" fillId="0" borderId="1" xfId="0" applyFont="1" applyFill="1" applyBorder="1" applyAlignment="1" applyProtection="1">
      <alignment vertical="center" wrapText="1"/>
    </xf>
    <xf numFmtId="0" fontId="6" fillId="0" borderId="1" xfId="0" applyFont="1" applyFill="1" applyBorder="1" applyAlignment="1">
      <alignmen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lignment vertical="center"/>
    </xf>
    <xf numFmtId="0" fontId="15" fillId="0" borderId="1" xfId="13" applyFont="1" applyFill="1" applyBorder="1" applyAlignment="1">
      <alignment vertical="center" wrapText="1"/>
    </xf>
    <xf numFmtId="0" fontId="21" fillId="0" borderId="0" xfId="21" applyFont="1" applyBorder="1" applyAlignment="1">
      <alignment horizontal="center" vertical="center"/>
    </xf>
    <xf numFmtId="0" fontId="26" fillId="0" borderId="0" xfId="21" applyFont="1">
      <alignment vertical="center"/>
    </xf>
    <xf numFmtId="0" fontId="21" fillId="0" borderId="0" xfId="21" applyFont="1" applyBorder="1" applyAlignment="1">
      <alignment horizontal="center" vertical="center"/>
    </xf>
    <xf numFmtId="38" fontId="14" fillId="0" borderId="1" xfId="22" applyNumberFormat="1" applyFont="1" applyBorder="1" applyAlignment="1">
      <alignment horizontal="right" vertical="center"/>
    </xf>
    <xf numFmtId="0" fontId="21" fillId="0" borderId="0" xfId="21" applyFont="1" applyBorder="1" applyAlignment="1">
      <alignment horizontal="center" vertical="center"/>
    </xf>
    <xf numFmtId="0" fontId="6" fillId="0" borderId="0" xfId="24" applyFont="1" applyFill="1"/>
    <xf numFmtId="0" fontId="6" fillId="0" borderId="0" xfId="24" applyFont="1" applyFill="1" applyAlignment="1">
      <alignment horizontal="center"/>
    </xf>
    <xf numFmtId="0" fontId="6" fillId="0" borderId="0" xfId="24" applyFont="1" applyFill="1" applyAlignment="1">
      <alignment horizontal="center" wrapText="1"/>
    </xf>
    <xf numFmtId="0" fontId="6" fillId="0" borderId="0" xfId="24" applyFont="1" applyFill="1" applyAlignment="1">
      <alignment horizontal="center" vertical="center"/>
    </xf>
    <xf numFmtId="0" fontId="6" fillId="0" borderId="0" xfId="24" applyFont="1" applyFill="1" applyAlignment="1">
      <alignment vertical="center" wrapText="1"/>
    </xf>
    <xf numFmtId="0" fontId="6" fillId="0" borderId="9" xfId="24" applyFont="1" applyFill="1" applyBorder="1" applyAlignment="1">
      <alignment horizontal="center"/>
    </xf>
    <xf numFmtId="0" fontId="6" fillId="0" borderId="9" xfId="24" applyFont="1" applyFill="1" applyBorder="1" applyAlignment="1">
      <alignment horizontal="center" wrapText="1"/>
    </xf>
    <xf numFmtId="0" fontId="6" fillId="0" borderId="9" xfId="24" applyFont="1" applyFill="1" applyBorder="1"/>
    <xf numFmtId="0" fontId="6" fillId="0" borderId="9" xfId="24" applyFont="1" applyFill="1" applyBorder="1" applyAlignment="1">
      <alignment horizontal="left"/>
    </xf>
    <xf numFmtId="0" fontId="14" fillId="0" borderId="10" xfId="24" applyFont="1" applyFill="1" applyBorder="1" applyAlignment="1">
      <alignment horizontal="center" vertical="center" shrinkToFit="1"/>
    </xf>
    <xf numFmtId="0" fontId="14" fillId="0" borderId="10" xfId="24" applyFont="1" applyFill="1" applyBorder="1" applyAlignment="1">
      <alignment horizontal="center" vertical="center" wrapText="1" shrinkToFit="1"/>
    </xf>
    <xf numFmtId="0" fontId="14" fillId="0" borderId="10" xfId="24" applyFont="1" applyFill="1" applyBorder="1" applyAlignment="1">
      <alignment horizontal="left" vertical="center" shrinkToFit="1"/>
    </xf>
    <xf numFmtId="0" fontId="14" fillId="0" borderId="10" xfId="24" applyFont="1" applyFill="1" applyBorder="1" applyAlignment="1">
      <alignment horizontal="right" vertical="center" shrinkToFit="1"/>
    </xf>
    <xf numFmtId="0" fontId="14" fillId="0" borderId="0" xfId="24" applyFont="1" applyFill="1" applyAlignment="1">
      <alignment horizontal="center" vertical="center"/>
    </xf>
    <xf numFmtId="0" fontId="14" fillId="0" borderId="1" xfId="24" applyFont="1" applyFill="1" applyBorder="1" applyAlignment="1">
      <alignment horizontal="center" vertical="center" wrapText="1"/>
    </xf>
    <xf numFmtId="0" fontId="14" fillId="0" borderId="10" xfId="24" applyFont="1" applyFill="1" applyBorder="1" applyAlignment="1">
      <alignment horizontal="center" vertical="center" wrapText="1"/>
    </xf>
    <xf numFmtId="0" fontId="6" fillId="0" borderId="1" xfId="24" applyFont="1" applyFill="1" applyBorder="1"/>
    <xf numFmtId="179" fontId="6" fillId="0" borderId="1" xfId="0" applyNumberFormat="1" applyFont="1" applyFill="1" applyBorder="1" applyAlignment="1">
      <alignment vertical="center" wrapText="1"/>
    </xf>
    <xf numFmtId="0" fontId="6" fillId="0" borderId="1" xfId="5" applyFont="1" applyFill="1" applyBorder="1" applyAlignment="1">
      <alignment shrinkToFit="1"/>
    </xf>
    <xf numFmtId="179" fontId="6" fillId="0" borderId="1" xfId="0" applyNumberFormat="1" applyFont="1" applyFill="1" applyBorder="1" applyAlignment="1" applyProtection="1">
      <alignment vertical="center" wrapText="1"/>
    </xf>
    <xf numFmtId="0" fontId="28" fillId="0" borderId="0" xfId="21" applyFont="1" applyBorder="1" applyAlignment="1">
      <alignment horizontal="center" vertical="center"/>
    </xf>
    <xf numFmtId="0" fontId="14" fillId="0" borderId="0" xfId="21" applyFont="1" applyBorder="1" applyAlignment="1">
      <alignment vertical="center" justifyLastLine="1" shrinkToFit="1"/>
    </xf>
    <xf numFmtId="0" fontId="14" fillId="0" borderId="0" xfId="21" applyFont="1" applyBorder="1" applyAlignment="1">
      <alignment vertical="center"/>
    </xf>
    <xf numFmtId="0" fontId="6" fillId="0" borderId="3" xfId="21" applyFont="1" applyBorder="1" applyAlignment="1">
      <alignment horizontal="center" vertical="center"/>
    </xf>
    <xf numFmtId="38" fontId="6" fillId="0" borderId="3" xfId="22" applyNumberFormat="1" applyFont="1" applyBorder="1" applyAlignment="1">
      <alignment horizontal="right" vertical="center"/>
    </xf>
    <xf numFmtId="38" fontId="6" fillId="0" borderId="3" xfId="22" applyFont="1" applyBorder="1" applyAlignment="1">
      <alignment horizontal="right" vertical="center"/>
    </xf>
    <xf numFmtId="0" fontId="6" fillId="0" borderId="0" xfId="21" applyFont="1" applyBorder="1" applyAlignment="1">
      <alignment vertical="center" justifyLastLine="1" shrinkToFit="1"/>
    </xf>
    <xf numFmtId="0" fontId="6" fillId="0" borderId="0" xfId="21" applyFont="1" applyBorder="1" applyAlignment="1">
      <alignment horizontal="left" vertical="center" shrinkToFit="1"/>
    </xf>
    <xf numFmtId="0" fontId="6" fillId="0" borderId="0" xfId="21" applyFont="1" applyBorder="1" applyAlignment="1">
      <alignment vertical="center"/>
    </xf>
    <xf numFmtId="0" fontId="6" fillId="0" borderId="0" xfId="21" applyFont="1" applyBorder="1" applyAlignment="1">
      <alignment vertical="center" shrinkToFit="1"/>
    </xf>
    <xf numFmtId="0" fontId="16" fillId="0" borderId="0" xfId="21" applyFont="1" applyBorder="1" applyAlignment="1">
      <alignment vertical="center" wrapText="1"/>
    </xf>
    <xf numFmtId="0" fontId="14" fillId="0" borderId="0" xfId="30" applyFont="1" applyAlignment="1">
      <alignment horizontal="center" vertical="center"/>
    </xf>
    <xf numFmtId="0" fontId="14" fillId="0" borderId="0" xfId="30" applyFont="1"/>
    <xf numFmtId="0" fontId="6" fillId="0" borderId="0" xfId="30" applyFont="1" applyAlignment="1">
      <alignment horizontal="center" vertical="center"/>
    </xf>
    <xf numFmtId="0" fontId="6" fillId="0" borderId="0" xfId="30" applyFont="1" applyAlignment="1"/>
    <xf numFmtId="0" fontId="6" fillId="0" borderId="0" xfId="30" applyFont="1" applyAlignment="1">
      <alignment horizontal="center"/>
    </xf>
    <xf numFmtId="0" fontId="6" fillId="0" borderId="0" xfId="30" applyNumberFormat="1" applyFont="1" applyAlignment="1">
      <alignment horizontal="center" vertical="center"/>
    </xf>
    <xf numFmtId="41" fontId="6" fillId="0" borderId="0" xfId="30" applyNumberFormat="1" applyFont="1" applyAlignment="1"/>
    <xf numFmtId="0" fontId="14" fillId="0" borderId="9" xfId="30" applyFont="1" applyBorder="1" applyAlignment="1">
      <alignment horizontal="center" vertical="center"/>
    </xf>
    <xf numFmtId="0" fontId="14" fillId="0" borderId="1" xfId="30" applyFont="1" applyBorder="1" applyAlignment="1">
      <alignment horizontal="center" vertical="center"/>
    </xf>
    <xf numFmtId="0" fontId="14" fillId="0" borderId="1" xfId="30" applyNumberFormat="1" applyFont="1" applyBorder="1" applyAlignment="1">
      <alignment horizontal="center" vertical="center"/>
    </xf>
    <xf numFmtId="41" fontId="14" fillId="0" borderId="9" xfId="30" applyNumberFormat="1" applyFont="1" applyBorder="1" applyAlignment="1">
      <alignment horizontal="center" vertical="center"/>
    </xf>
    <xf numFmtId="0" fontId="34" fillId="0" borderId="17" xfId="32" applyFont="1" applyFill="1" applyBorder="1" applyAlignment="1">
      <alignment horizontal="center" vertical="center" wrapText="1"/>
    </xf>
    <xf numFmtId="0" fontId="14" fillId="0" borderId="1" xfId="32" applyFont="1" applyFill="1" applyBorder="1" applyAlignment="1" applyProtection="1">
      <alignment horizontal="center" vertical="center" wrapText="1"/>
    </xf>
    <xf numFmtId="0" fontId="14" fillId="0" borderId="1" xfId="30" applyFont="1" applyBorder="1"/>
    <xf numFmtId="0" fontId="14" fillId="0" borderId="17" xfId="30" applyFont="1" applyBorder="1"/>
    <xf numFmtId="0" fontId="6" fillId="0" borderId="0" xfId="30" applyFont="1"/>
    <xf numFmtId="0" fontId="14" fillId="0" borderId="10" xfId="32" applyFont="1" applyFill="1" applyBorder="1" applyAlignment="1" applyProtection="1">
      <alignment horizontal="center" vertical="center" wrapText="1"/>
    </xf>
    <xf numFmtId="3" fontId="14" fillId="0" borderId="10" xfId="30" applyNumberFormat="1" applyFont="1" applyBorder="1"/>
    <xf numFmtId="3" fontId="14" fillId="0" borderId="1" xfId="30" applyNumberFormat="1" applyFont="1" applyBorder="1"/>
    <xf numFmtId="0" fontId="14" fillId="0" borderId="8" xfId="30" applyFont="1" applyBorder="1"/>
    <xf numFmtId="41" fontId="6" fillId="0" borderId="0" xfId="30" applyNumberFormat="1" applyFont="1"/>
    <xf numFmtId="0" fontId="32" fillId="0" borderId="3" xfId="31" applyFont="1" applyBorder="1" applyAlignment="1">
      <alignment horizontal="center" vertical="center" wrapText="1"/>
    </xf>
    <xf numFmtId="0" fontId="32" fillId="0" borderId="2" xfId="31" applyFont="1" applyBorder="1" applyAlignment="1">
      <alignment horizontal="center" vertical="center" wrapText="1"/>
    </xf>
    <xf numFmtId="0" fontId="32" fillId="0" borderId="1" xfId="31" applyFont="1" applyBorder="1" applyAlignment="1">
      <alignment horizontal="center" vertical="center" wrapText="1"/>
    </xf>
    <xf numFmtId="0" fontId="26" fillId="0" borderId="0" xfId="30" applyFont="1"/>
    <xf numFmtId="0" fontId="30" fillId="0" borderId="3" xfId="21" applyFont="1" applyBorder="1" applyAlignment="1">
      <alignment horizontal="center" vertical="center" wrapText="1"/>
    </xf>
    <xf numFmtId="0" fontId="32" fillId="0" borderId="3" xfId="21" applyFont="1" applyBorder="1" applyAlignment="1">
      <alignment horizontal="center" vertical="center"/>
    </xf>
    <xf numFmtId="0" fontId="35" fillId="0" borderId="0" xfId="30" applyFont="1"/>
    <xf numFmtId="0" fontId="21" fillId="0" borderId="0" xfId="21" applyFont="1" applyBorder="1" applyAlignment="1">
      <alignment horizontal="center" vertical="center"/>
    </xf>
    <xf numFmtId="0" fontId="6" fillId="0" borderId="3" xfId="21" applyFont="1" applyBorder="1" applyAlignment="1">
      <alignment horizontal="center" vertical="center"/>
    </xf>
    <xf numFmtId="0" fontId="32" fillId="0" borderId="3" xfId="21" applyFont="1" applyBorder="1" applyAlignment="1">
      <alignment horizontal="center" vertical="center"/>
    </xf>
    <xf numFmtId="0" fontId="8" fillId="2" borderId="0" xfId="34" applyFont="1" applyFill="1" applyAlignment="1">
      <alignment vertical="center"/>
    </xf>
    <xf numFmtId="0" fontId="32" fillId="0" borderId="3" xfId="31" applyFont="1" applyBorder="1" applyAlignment="1">
      <alignment horizontal="right" vertical="center" wrapText="1"/>
    </xf>
    <xf numFmtId="0" fontId="6" fillId="0" borderId="1" xfId="21" applyFont="1" applyBorder="1" applyAlignment="1">
      <alignment horizontal="right" vertical="center" shrinkToFit="1"/>
    </xf>
    <xf numFmtId="0" fontId="14" fillId="0" borderId="1" xfId="21" applyFont="1" applyBorder="1" applyAlignment="1">
      <alignment horizontal="right" vertical="center"/>
    </xf>
    <xf numFmtId="40" fontId="6" fillId="0" borderId="1" xfId="23" applyNumberFormat="1" applyFont="1" applyBorder="1" applyAlignment="1">
      <alignment horizontal="right" vertical="center" shrinkToFit="1"/>
    </xf>
    <xf numFmtId="0" fontId="30" fillId="0" borderId="3" xfId="21" applyFont="1" applyBorder="1" applyAlignment="1">
      <alignment vertical="center" wrapText="1"/>
    </xf>
    <xf numFmtId="38" fontId="6" fillId="0" borderId="3" xfId="22" applyFont="1" applyBorder="1" applyAlignment="1">
      <alignment vertical="center"/>
    </xf>
    <xf numFmtId="0" fontId="30" fillId="0" borderId="3" xfId="21" applyFont="1" applyBorder="1" applyAlignment="1">
      <alignment horizontal="right" vertical="center" wrapText="1"/>
    </xf>
    <xf numFmtId="0" fontId="6" fillId="0" borderId="1" xfId="0" applyFont="1" applyBorder="1" applyAlignment="1">
      <alignment horizontal="center" vertical="center"/>
    </xf>
    <xf numFmtId="0" fontId="36" fillId="2" borderId="1" xfId="0" applyFont="1" applyFill="1" applyBorder="1" applyAlignment="1">
      <alignment horizontal="left" vertical="center" shrinkToFit="1"/>
    </xf>
    <xf numFmtId="0" fontId="6" fillId="2" borderId="1" xfId="0" applyFont="1" applyFill="1" applyBorder="1" applyAlignment="1">
      <alignment vertical="center" wrapText="1"/>
    </xf>
    <xf numFmtId="0" fontId="14" fillId="2" borderId="1" xfId="0"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14" fillId="2" borderId="1" xfId="39" applyFont="1" applyFill="1" applyBorder="1" applyAlignment="1">
      <alignment vertical="center" wrapText="1" shrinkToFit="1"/>
    </xf>
    <xf numFmtId="0" fontId="23" fillId="0" borderId="1" xfId="21" applyFont="1" applyBorder="1" applyAlignment="1">
      <alignment vertical="center" wrapText="1" shrinkToFit="1"/>
    </xf>
    <xf numFmtId="0" fontId="14" fillId="0" borderId="1" xfId="0" applyFont="1" applyFill="1" applyBorder="1" applyAlignment="1">
      <alignment horizontal="left" vertical="center" shrinkToFit="1"/>
    </xf>
    <xf numFmtId="0" fontId="14" fillId="0" borderId="1" xfId="0" applyFont="1" applyFill="1" applyBorder="1" applyAlignment="1">
      <alignment horizontal="center" vertical="center" shrinkToFit="1"/>
    </xf>
    <xf numFmtId="0" fontId="14" fillId="2" borderId="0" xfId="0" applyFont="1" applyFill="1" applyAlignment="1">
      <alignment vertical="center"/>
    </xf>
    <xf numFmtId="0" fontId="14" fillId="2" borderId="0" xfId="0" applyFont="1" applyFill="1" applyAlignment="1">
      <alignment horizontal="right" vertical="center" shrinkToFit="1"/>
    </xf>
    <xf numFmtId="0" fontId="14" fillId="2" borderId="9" xfId="0" applyFont="1" applyFill="1" applyBorder="1" applyAlignment="1">
      <alignment vertical="center"/>
    </xf>
    <xf numFmtId="0" fontId="14" fillId="2" borderId="3" xfId="0" applyFont="1" applyFill="1" applyBorder="1" applyAlignment="1">
      <alignment vertical="center"/>
    </xf>
    <xf numFmtId="0" fontId="14" fillId="2" borderId="3" xfId="0" applyFont="1" applyFill="1" applyBorder="1" applyAlignment="1">
      <alignment horizontal="left" vertical="center"/>
    </xf>
    <xf numFmtId="0" fontId="14" fillId="2" borderId="9" xfId="0" applyFont="1" applyFill="1" applyBorder="1" applyAlignment="1">
      <alignment vertical="center" shrinkToFit="1"/>
    </xf>
    <xf numFmtId="0" fontId="14" fillId="2" borderId="1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6" fillId="2" borderId="1" xfId="0" applyNumberFormat="1" applyFont="1" applyFill="1" applyBorder="1" applyAlignment="1">
      <alignment horizontal="center" vertical="center" wrapText="1"/>
    </xf>
    <xf numFmtId="0" fontId="14" fillId="2" borderId="0" xfId="0" applyFont="1" applyFill="1" applyAlignment="1">
      <alignment vertical="center" shrinkToFit="1"/>
    </xf>
    <xf numFmtId="0" fontId="37" fillId="0" borderId="1" xfId="21" applyFont="1" applyBorder="1" applyAlignment="1">
      <alignment vertical="center" wrapText="1" shrinkToFit="1"/>
    </xf>
    <xf numFmtId="0" fontId="38" fillId="0" borderId="3" xfId="21" applyFont="1" applyBorder="1" applyAlignment="1">
      <alignment horizontal="left" vertical="center" wrapText="1"/>
    </xf>
    <xf numFmtId="0" fontId="8" fillId="2" borderId="1" xfId="34" applyFont="1" applyFill="1" applyBorder="1" applyAlignment="1">
      <alignment vertical="center"/>
    </xf>
    <xf numFmtId="0" fontId="31" fillId="0" borderId="3" xfId="31" applyFont="1" applyBorder="1" applyAlignment="1">
      <alignment horizontal="left" vertical="center" wrapText="1"/>
    </xf>
    <xf numFmtId="0" fontId="31" fillId="0" borderId="2" xfId="31" applyFont="1" applyBorder="1" applyAlignment="1">
      <alignment horizontal="left" vertical="center" wrapText="1"/>
    </xf>
    <xf numFmtId="0" fontId="8" fillId="0" borderId="1" xfId="0" applyFont="1" applyBorder="1" applyAlignment="1">
      <alignment horizontal="left" vertical="center" shrinkToFi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shrinkToFit="1"/>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4"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6" fillId="0" borderId="1" xfId="0" applyFont="1" applyBorder="1" applyAlignment="1">
      <alignment horizontal="left" vertical="center" wrapText="1"/>
    </xf>
    <xf numFmtId="0" fontId="40" fillId="0" borderId="1" xfId="0" applyFont="1" applyBorder="1" applyAlignment="1">
      <alignment horizontal="center" vertical="center" shrinkToFit="1"/>
    </xf>
    <xf numFmtId="0" fontId="8" fillId="0" borderId="1" xfId="0" applyFont="1" applyBorder="1" applyAlignment="1">
      <alignment vertical="center" wrapText="1"/>
    </xf>
    <xf numFmtId="0" fontId="13" fillId="0" borderId="2" xfId="3" applyFont="1" applyFill="1" applyBorder="1" applyAlignment="1"/>
    <xf numFmtId="0" fontId="15" fillId="0" borderId="6" xfId="3" applyFont="1" applyFill="1" applyBorder="1" applyAlignment="1">
      <alignment horizontal="center" vertical="center"/>
    </xf>
    <xf numFmtId="0" fontId="15" fillId="0" borderId="6" xfId="3" applyFont="1" applyFill="1" applyBorder="1" applyAlignment="1">
      <alignment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xf>
    <xf numFmtId="0" fontId="6" fillId="0" borderId="2" xfId="3" applyFont="1" applyFill="1" applyBorder="1"/>
    <xf numFmtId="0" fontId="6" fillId="0" borderId="6" xfId="3" applyFont="1" applyFill="1" applyBorder="1"/>
    <xf numFmtId="0" fontId="6" fillId="0" borderId="2" xfId="3" applyFont="1" applyFill="1" applyBorder="1" applyAlignment="1">
      <alignment vertical="center" wrapText="1"/>
    </xf>
    <xf numFmtId="0" fontId="16" fillId="0" borderId="6" xfId="3" applyFont="1" applyFill="1" applyBorder="1" applyAlignment="1">
      <alignment vertical="center" wrapText="1"/>
    </xf>
    <xf numFmtId="0" fontId="16" fillId="0" borderId="6" xfId="3" applyFont="1" applyFill="1" applyBorder="1" applyAlignment="1"/>
    <xf numFmtId="0" fontId="16" fillId="0" borderId="2" xfId="3" applyFont="1" applyFill="1" applyBorder="1" applyAlignment="1">
      <alignment vertical="center" wrapText="1"/>
    </xf>
    <xf numFmtId="0" fontId="16" fillId="0" borderId="2" xfId="3" applyFont="1" applyFill="1" applyBorder="1" applyAlignment="1"/>
    <xf numFmtId="0" fontId="8" fillId="0" borderId="1" xfId="3" applyFont="1" applyFill="1" applyBorder="1" applyAlignment="1">
      <alignment horizontal="center" vertical="center"/>
    </xf>
    <xf numFmtId="38" fontId="6" fillId="0" borderId="0" xfId="38" applyFont="1" applyAlignment="1"/>
    <xf numFmtId="38" fontId="14" fillId="0" borderId="9" xfId="38" applyFont="1" applyBorder="1" applyAlignment="1">
      <alignment horizontal="center" vertical="center"/>
    </xf>
    <xf numFmtId="38" fontId="32" fillId="0" borderId="3" xfId="38" applyFont="1" applyBorder="1" applyAlignment="1">
      <alignment horizontal="center" vertical="center" wrapText="1"/>
    </xf>
    <xf numFmtId="38" fontId="32" fillId="0" borderId="2" xfId="38" applyFont="1" applyBorder="1" applyAlignment="1">
      <alignment horizontal="center" vertical="center" wrapText="1"/>
    </xf>
    <xf numFmtId="0" fontId="21" fillId="0" borderId="0" xfId="21" applyFont="1" applyBorder="1" applyAlignment="1">
      <alignment horizontal="center" vertical="center"/>
    </xf>
    <xf numFmtId="0" fontId="6" fillId="0" borderId="3" xfId="21" applyFont="1" applyBorder="1" applyAlignment="1">
      <alignment horizontal="center" vertical="center"/>
    </xf>
    <xf numFmtId="0" fontId="32" fillId="0" borderId="3" xfId="21" applyFont="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vertical="center" wrapText="1"/>
      <protection locked="0"/>
    </xf>
    <xf numFmtId="0" fontId="10" fillId="0" borderId="1" xfId="0" applyFont="1" applyFill="1" applyBorder="1" applyAlignment="1">
      <alignment horizontal="center" vertical="center"/>
    </xf>
    <xf numFmtId="0" fontId="14" fillId="0" borderId="1" xfId="0" applyFont="1" applyFill="1" applyBorder="1" applyAlignment="1">
      <alignment vertical="center" wrapText="1"/>
    </xf>
    <xf numFmtId="0" fontId="14" fillId="2" borderId="1" xfId="0" applyFont="1" applyFill="1" applyBorder="1" applyAlignment="1">
      <alignment horizontal="left" vertical="center" wrapText="1"/>
    </xf>
    <xf numFmtId="0" fontId="14" fillId="0" borderId="10" xfId="0" applyFont="1" applyFill="1" applyBorder="1" applyAlignment="1">
      <alignment vertical="center" wrapText="1"/>
    </xf>
    <xf numFmtId="0" fontId="10"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9" fontId="8" fillId="0" borderId="5" xfId="0" applyNumberFormat="1" applyFont="1" applyBorder="1" applyAlignment="1">
      <alignment horizontal="right" vertical="center" shrinkToFit="1"/>
    </xf>
    <xf numFmtId="179" fontId="8" fillId="0" borderId="5" xfId="0" applyNumberFormat="1" applyFont="1" applyFill="1" applyBorder="1" applyAlignment="1">
      <alignment horizontal="right" vertical="center" shrinkToFit="1"/>
    </xf>
    <xf numFmtId="179" fontId="39" fillId="0" borderId="5" xfId="0" applyNumberFormat="1" applyFont="1" applyFill="1" applyBorder="1" applyAlignment="1">
      <alignment horizontal="right" vertical="center" shrinkToFit="1"/>
    </xf>
    <xf numFmtId="179" fontId="8" fillId="2" borderId="5" xfId="0" applyNumberFormat="1" applyFont="1" applyFill="1" applyBorder="1" applyAlignment="1">
      <alignment horizontal="right" vertical="center" shrinkToFit="1"/>
    </xf>
    <xf numFmtId="179" fontId="39" fillId="2" borderId="5" xfId="0" applyNumberFormat="1" applyFont="1" applyFill="1" applyBorder="1" applyAlignment="1">
      <alignment horizontal="right" vertical="center" shrinkToFit="1"/>
    </xf>
    <xf numFmtId="0" fontId="8" fillId="0" borderId="1" xfId="0" applyFont="1" applyBorder="1" applyAlignment="1">
      <alignment horizontal="left" vertical="center" wrapText="1"/>
    </xf>
    <xf numFmtId="0" fontId="8" fillId="0" borderId="10" xfId="0" applyFont="1" applyBorder="1" applyAlignment="1">
      <alignment horizontal="left" vertical="center" shrinkToFit="1"/>
    </xf>
    <xf numFmtId="0" fontId="8" fillId="2" borderId="1"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Fill="1" applyBorder="1" applyAlignment="1" applyProtection="1">
      <alignment vertical="center" wrapText="1"/>
      <protection locked="0"/>
    </xf>
    <xf numFmtId="0" fontId="8" fillId="0" borderId="1" xfId="0" applyFont="1" applyFill="1" applyBorder="1" applyAlignment="1">
      <alignment horizontal="center" vertical="center" shrinkToFit="1"/>
    </xf>
    <xf numFmtId="0" fontId="8" fillId="0" borderId="1" xfId="0" applyFont="1" applyFill="1" applyBorder="1" applyAlignment="1">
      <alignment vertical="center" wrapText="1"/>
    </xf>
    <xf numFmtId="0" fontId="8" fillId="0" borderId="10" xfId="0" applyFont="1" applyFill="1" applyBorder="1" applyAlignment="1">
      <alignment vertical="center" wrapText="1"/>
    </xf>
    <xf numFmtId="0" fontId="10" fillId="0" borderId="1" xfId="0" applyFont="1" applyFill="1" applyBorder="1" applyAlignment="1">
      <alignment horizontal="left" vertical="center" wrapText="1"/>
    </xf>
    <xf numFmtId="0" fontId="8" fillId="2" borderId="1" xfId="0" applyFont="1" applyFill="1" applyBorder="1" applyAlignment="1">
      <alignment horizontal="center" vertical="center" shrinkToFit="1"/>
    </xf>
    <xf numFmtId="179" fontId="16" fillId="0" borderId="5" xfId="0" applyNumberFormat="1" applyFont="1" applyBorder="1" applyAlignment="1">
      <alignment horizontal="center" vertical="center" shrinkToFit="1"/>
    </xf>
    <xf numFmtId="0" fontId="10" fillId="0" borderId="1" xfId="0" applyFont="1" applyFill="1" applyBorder="1" applyAlignment="1">
      <alignment horizontal="left" vertical="center"/>
    </xf>
    <xf numFmtId="0" fontId="8" fillId="0" borderId="10" xfId="0" applyFont="1" applyFill="1" applyBorder="1" applyAlignment="1">
      <alignment horizontal="center" vertical="center" shrinkToFit="1"/>
    </xf>
    <xf numFmtId="0" fontId="14" fillId="0" borderId="1" xfId="0" applyFont="1" applyFill="1" applyBorder="1" applyAlignment="1">
      <alignment horizontal="left" vertical="center"/>
    </xf>
    <xf numFmtId="0" fontId="14" fillId="0" borderId="10" xfId="0" applyFont="1" applyFill="1" applyBorder="1" applyAlignment="1">
      <alignment horizontal="left" vertical="center" wrapText="1"/>
    </xf>
    <xf numFmtId="0" fontId="10" fillId="0" borderId="10" xfId="0" applyFont="1" applyFill="1" applyBorder="1" applyAlignment="1">
      <alignment horizontal="center" vertical="center" shrinkToFit="1"/>
    </xf>
    <xf numFmtId="0" fontId="39" fillId="0" borderId="1" xfId="0" applyFont="1" applyFill="1" applyBorder="1" applyAlignment="1">
      <alignment vertical="center" wrapText="1"/>
    </xf>
    <xf numFmtId="0" fontId="10" fillId="0" borderId="1" xfId="0" applyFont="1" applyFill="1" applyBorder="1" applyAlignment="1">
      <alignment vertical="center" shrinkToFit="1"/>
    </xf>
    <xf numFmtId="0" fontId="41" fillId="0" borderId="1" xfId="0" applyFont="1" applyFill="1" applyBorder="1" applyAlignment="1">
      <alignment horizontal="left" vertical="center" wrapText="1"/>
    </xf>
    <xf numFmtId="0" fontId="42" fillId="0" borderId="1" xfId="0" applyFont="1" applyFill="1" applyBorder="1" applyAlignment="1">
      <alignment horizontal="center" vertical="center" wrapText="1" shrinkToFit="1"/>
    </xf>
    <xf numFmtId="179" fontId="13" fillId="0" borderId="5" xfId="0" applyNumberFormat="1" applyFont="1" applyBorder="1" applyAlignment="1">
      <alignment horizontal="center" vertical="center" shrinkToFit="1"/>
    </xf>
    <xf numFmtId="0" fontId="10" fillId="0" borderId="1" xfId="0" applyFont="1" applyBorder="1" applyAlignment="1">
      <alignment horizontal="left" vertical="center" wrapText="1"/>
    </xf>
    <xf numFmtId="179" fontId="16" fillId="0" borderId="5" xfId="0" applyNumberFormat="1" applyFont="1" applyFill="1" applyBorder="1" applyAlignment="1">
      <alignment horizontal="left" vertical="center" shrinkToFit="1"/>
    </xf>
    <xf numFmtId="179" fontId="16" fillId="0" borderId="5" xfId="0" quotePrefix="1" applyNumberFormat="1" applyFont="1" applyFill="1" applyBorder="1" applyAlignment="1">
      <alignment horizontal="left" vertical="center" shrinkToFit="1"/>
    </xf>
    <xf numFmtId="0" fontId="6" fillId="0" borderId="2" xfId="0" applyFont="1" applyFill="1" applyBorder="1" applyAlignment="1">
      <alignment vertical="center" wrapText="1"/>
    </xf>
    <xf numFmtId="0" fontId="14" fillId="0" borderId="1" xfId="39" applyFont="1" applyFill="1" applyBorder="1" applyAlignment="1">
      <alignment vertical="center" wrapText="1" shrinkToFit="1"/>
    </xf>
    <xf numFmtId="3" fontId="6" fillId="2" borderId="1" xfId="0" applyNumberFormat="1" applyFont="1" applyFill="1" applyBorder="1" applyAlignment="1">
      <alignment horizontal="center" vertical="center" wrapText="1"/>
    </xf>
    <xf numFmtId="0" fontId="32" fillId="0" borderId="1" xfId="31" applyFont="1" applyBorder="1" applyAlignment="1">
      <alignment horizontal="right" vertical="center" wrapText="1"/>
    </xf>
    <xf numFmtId="0" fontId="23" fillId="0" borderId="0" xfId="30" applyFont="1" applyAlignment="1"/>
    <xf numFmtId="0" fontId="23" fillId="0" borderId="0" xfId="30" applyFont="1"/>
    <xf numFmtId="0" fontId="21" fillId="0" borderId="0" xfId="21" applyFont="1" applyBorder="1" applyAlignment="1">
      <alignment horizontal="center" vertical="center" wrapText="1"/>
    </xf>
    <xf numFmtId="0" fontId="21" fillId="0" borderId="7" xfId="21" applyFont="1" applyBorder="1" applyAlignment="1">
      <alignment horizontal="center" vertical="center" wrapText="1"/>
    </xf>
    <xf numFmtId="0" fontId="6" fillId="0" borderId="1" xfId="21" applyFont="1" applyBorder="1" applyAlignment="1">
      <alignment vertical="center" wrapText="1" shrinkToFit="1"/>
    </xf>
    <xf numFmtId="0" fontId="6" fillId="0" borderId="1" xfId="21" applyFont="1" applyBorder="1" applyAlignment="1">
      <alignment vertical="center" wrapText="1"/>
    </xf>
    <xf numFmtId="0" fontId="6" fillId="0" borderId="0" xfId="21" applyFont="1" applyAlignment="1">
      <alignment vertical="center" wrapText="1"/>
    </xf>
    <xf numFmtId="0" fontId="23" fillId="0" borderId="0" xfId="30" applyFont="1" applyAlignment="1">
      <alignment wrapText="1"/>
    </xf>
    <xf numFmtId="179" fontId="16" fillId="0" borderId="5" xfId="0" applyNumberFormat="1" applyFont="1" applyFill="1" applyBorder="1" applyAlignment="1">
      <alignment horizontal="center" vertical="center" shrinkToFit="1"/>
    </xf>
    <xf numFmtId="179" fontId="30" fillId="2" borderId="5" xfId="0" applyNumberFormat="1" applyFont="1" applyFill="1" applyBorder="1" applyAlignment="1">
      <alignment horizontal="center" vertical="center" shrinkToFit="1"/>
    </xf>
    <xf numFmtId="179" fontId="16" fillId="2" borderId="5" xfId="0" applyNumberFormat="1" applyFont="1" applyFill="1" applyBorder="1" applyAlignment="1">
      <alignment horizontal="center" vertical="center" shrinkToFit="1"/>
    </xf>
    <xf numFmtId="179" fontId="16" fillId="0" borderId="7" xfId="0" applyNumberFormat="1" applyFont="1" applyFill="1" applyBorder="1" applyAlignment="1">
      <alignment horizontal="center" vertical="center" shrinkToFit="1"/>
    </xf>
    <xf numFmtId="179" fontId="30" fillId="0" borderId="5" xfId="0" applyNumberFormat="1" applyFont="1" applyFill="1" applyBorder="1" applyAlignment="1">
      <alignment horizontal="center" vertical="center" shrinkToFit="1"/>
    </xf>
    <xf numFmtId="179" fontId="8" fillId="0" borderId="5" xfId="0" applyNumberFormat="1" applyFont="1" applyBorder="1" applyAlignment="1">
      <alignment horizontal="center" vertical="center" shrinkToFit="1"/>
    </xf>
    <xf numFmtId="179" fontId="8" fillId="0" borderId="5" xfId="0" applyNumberFormat="1" applyFont="1" applyFill="1" applyBorder="1" applyAlignment="1">
      <alignment horizontal="center" vertical="center" shrinkToFit="1"/>
    </xf>
    <xf numFmtId="179" fontId="8" fillId="0" borderId="5" xfId="0" applyNumberFormat="1" applyFont="1" applyFill="1" applyBorder="1" applyAlignment="1">
      <alignment horizontal="left" vertical="center" shrinkToFit="1"/>
    </xf>
    <xf numFmtId="179" fontId="8" fillId="0" borderId="5" xfId="0" quotePrefix="1" applyNumberFormat="1" applyFont="1" applyFill="1" applyBorder="1" applyAlignment="1">
      <alignment horizontal="center" vertical="center" shrinkToFit="1"/>
    </xf>
    <xf numFmtId="179" fontId="8" fillId="0" borderId="7" xfId="0" applyNumberFormat="1" applyFont="1" applyFill="1" applyBorder="1" applyAlignment="1">
      <alignment horizontal="center" vertical="center" shrinkToFit="1"/>
    </xf>
    <xf numFmtId="179" fontId="39" fillId="0" borderId="5" xfId="0" applyNumberFormat="1" applyFont="1" applyFill="1" applyBorder="1" applyAlignment="1">
      <alignment horizontal="center" vertical="center" shrinkToFit="1"/>
    </xf>
    <xf numFmtId="179" fontId="8" fillId="2" borderId="5" xfId="0" applyNumberFormat="1" applyFont="1" applyFill="1" applyBorder="1" applyAlignment="1">
      <alignment horizontal="center" vertical="center" shrinkToFit="1"/>
    </xf>
    <xf numFmtId="179" fontId="39" fillId="2" borderId="5" xfId="0" applyNumberFormat="1" applyFont="1" applyFill="1" applyBorder="1" applyAlignment="1">
      <alignment horizontal="center" vertical="center" shrinkToFit="1"/>
    </xf>
    <xf numFmtId="0" fontId="21" fillId="0" borderId="0" xfId="21" applyFont="1" applyBorder="1" applyAlignment="1">
      <alignment horizontal="center" vertical="center"/>
    </xf>
    <xf numFmtId="0" fontId="6" fillId="0" borderId="17" xfId="21" applyFont="1" applyBorder="1">
      <alignment vertical="center"/>
    </xf>
    <xf numFmtId="0" fontId="23" fillId="0" borderId="2" xfId="21" applyFont="1" applyBorder="1" applyAlignment="1">
      <alignment vertical="center" wrapText="1" shrinkToFit="1"/>
    </xf>
    <xf numFmtId="0" fontId="6" fillId="0" borderId="2" xfId="21" applyFont="1" applyBorder="1" applyAlignment="1">
      <alignment vertical="center" wrapText="1"/>
    </xf>
    <xf numFmtId="0" fontId="6" fillId="0" borderId="2" xfId="21" applyFont="1" applyBorder="1" applyAlignment="1">
      <alignment vertical="center" wrapText="1" shrinkToFit="1"/>
    </xf>
    <xf numFmtId="0" fontId="6" fillId="0" borderId="2" xfId="21" applyFont="1" applyBorder="1" applyAlignment="1">
      <alignment vertical="center" shrinkToFit="1"/>
    </xf>
    <xf numFmtId="0" fontId="6" fillId="0" borderId="2" xfId="21" applyFont="1" applyBorder="1">
      <alignment vertical="center"/>
    </xf>
    <xf numFmtId="179" fontId="6" fillId="0" borderId="2" xfId="21" applyNumberFormat="1" applyFont="1" applyBorder="1" applyAlignment="1">
      <alignment horizontal="right" vertical="center" shrinkToFit="1"/>
    </xf>
    <xf numFmtId="0" fontId="25" fillId="0" borderId="17" xfId="21" applyFont="1" applyBorder="1" applyAlignment="1">
      <alignment vertical="center" wrapText="1" shrinkToFit="1"/>
    </xf>
    <xf numFmtId="0" fontId="25" fillId="0" borderId="17" xfId="21" applyFont="1" applyBorder="1" applyAlignment="1">
      <alignment vertical="center" shrinkToFit="1"/>
    </xf>
    <xf numFmtId="0" fontId="25" fillId="0" borderId="17" xfId="21" applyFont="1" applyBorder="1">
      <alignment vertical="center"/>
    </xf>
    <xf numFmtId="0" fontId="21" fillId="0" borderId="0" xfId="21" applyFont="1" applyBorder="1" applyAlignment="1">
      <alignment horizontal="center" vertical="center"/>
    </xf>
    <xf numFmtId="0" fontId="21" fillId="0" borderId="0" xfId="21" applyFont="1" applyBorder="1" applyAlignment="1">
      <alignment horizontal="center" vertical="center"/>
    </xf>
    <xf numFmtId="0" fontId="6" fillId="0" borderId="17" xfId="3" applyFont="1" applyFill="1" applyBorder="1"/>
    <xf numFmtId="0" fontId="6" fillId="0" borderId="2" xfId="21" applyFont="1" applyBorder="1" applyAlignment="1">
      <alignment horizontal="center" vertical="center"/>
    </xf>
    <xf numFmtId="179" fontId="23" fillId="0" borderId="2" xfId="21" applyNumberFormat="1" applyFont="1" applyBorder="1" applyAlignment="1">
      <alignment vertical="center" wrapText="1" shrinkToFit="1"/>
    </xf>
    <xf numFmtId="179" fontId="23" fillId="0" borderId="17" xfId="21" applyNumberFormat="1" applyFont="1" applyBorder="1" applyAlignment="1">
      <alignment vertical="center" wrapText="1" shrinkToFit="1"/>
    </xf>
    <xf numFmtId="0" fontId="16" fillId="0" borderId="2" xfId="0" applyFont="1" applyFill="1" applyBorder="1" applyAlignment="1">
      <alignment horizontal="right" vertical="center" shrinkToFit="1"/>
    </xf>
    <xf numFmtId="0" fontId="43" fillId="0" borderId="1" xfId="0" applyFont="1" applyFill="1" applyBorder="1" applyAlignment="1">
      <alignment horizontal="center" vertical="center"/>
    </xf>
    <xf numFmtId="179" fontId="45" fillId="0" borderId="5" xfId="0" applyNumberFormat="1" applyFont="1" applyFill="1" applyBorder="1" applyAlignment="1">
      <alignment horizontal="center" vertical="center" shrinkToFit="1"/>
    </xf>
    <xf numFmtId="0" fontId="43" fillId="0" borderId="1" xfId="0" applyFont="1" applyBorder="1" applyAlignment="1">
      <alignment horizontal="left" vertical="center" wrapText="1"/>
    </xf>
    <xf numFmtId="0" fontId="43" fillId="0" borderId="1" xfId="0" applyFont="1" applyBorder="1" applyAlignment="1">
      <alignment horizontal="center" vertical="center"/>
    </xf>
    <xf numFmtId="0" fontId="46" fillId="0" borderId="1" xfId="0" applyFont="1" applyBorder="1" applyAlignment="1">
      <alignment horizontal="center" vertical="center"/>
    </xf>
    <xf numFmtId="0" fontId="43" fillId="0" borderId="1" xfId="0" applyFont="1" applyFill="1" applyBorder="1" applyAlignment="1">
      <alignment horizontal="left" vertical="center" wrapText="1"/>
    </xf>
    <xf numFmtId="0" fontId="43" fillId="0" borderId="1" xfId="0" applyFont="1" applyFill="1" applyBorder="1" applyAlignment="1">
      <alignment horizontal="left" vertical="center" wrapText="1" shrinkToFit="1"/>
    </xf>
    <xf numFmtId="0" fontId="43" fillId="0" borderId="1" xfId="0" applyFont="1" applyBorder="1" applyAlignment="1">
      <alignment horizontal="center" vertical="center" shrinkToFit="1"/>
    </xf>
    <xf numFmtId="0" fontId="8" fillId="0" borderId="1" xfId="0" applyFont="1" applyBorder="1" applyAlignment="1">
      <alignment vertical="center" shrinkToFit="1"/>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lignment horizontal="left" vertical="center" wrapText="1" shrinkToFit="1"/>
    </xf>
    <xf numFmtId="0" fontId="43" fillId="0" borderId="8" xfId="0" applyFont="1" applyFill="1" applyBorder="1" applyAlignment="1">
      <alignment horizontal="center" vertical="center"/>
    </xf>
    <xf numFmtId="0" fontId="43" fillId="0" borderId="1" xfId="0" applyFont="1" applyFill="1" applyBorder="1" applyAlignment="1">
      <alignment horizontal="center" vertical="center" shrinkToFit="1"/>
    </xf>
    <xf numFmtId="0" fontId="45" fillId="0" borderId="2" xfId="0" applyFont="1" applyFill="1" applyBorder="1" applyAlignment="1">
      <alignment horizontal="right" vertical="center" shrinkToFit="1"/>
    </xf>
    <xf numFmtId="0" fontId="43" fillId="0" borderId="10" xfId="0" applyFont="1" applyFill="1" applyBorder="1" applyAlignment="1">
      <alignment horizontal="center" vertical="center"/>
    </xf>
    <xf numFmtId="0" fontId="6" fillId="0" borderId="7" xfId="3" applyFont="1" applyFill="1" applyBorder="1" applyAlignment="1">
      <alignment horizontal="center" vertical="center"/>
    </xf>
    <xf numFmtId="0" fontId="6" fillId="0" borderId="5" xfId="3" applyFont="1" applyFill="1" applyBorder="1" applyAlignment="1">
      <alignment horizontal="center" vertical="center"/>
    </xf>
    <xf numFmtId="0" fontId="8" fillId="0" borderId="2" xfId="0" applyFont="1" applyFill="1" applyBorder="1" applyAlignment="1">
      <alignment horizontal="right" vertical="center" shrinkToFit="1"/>
    </xf>
    <xf numFmtId="0" fontId="43" fillId="0" borderId="2" xfId="0" applyFont="1" applyFill="1" applyBorder="1" applyAlignment="1">
      <alignment horizontal="right" vertical="center" shrinkToFit="1"/>
    </xf>
    <xf numFmtId="179" fontId="43" fillId="0" borderId="5" xfId="0" applyNumberFormat="1" applyFont="1" applyFill="1" applyBorder="1" applyAlignment="1">
      <alignment horizontal="center" vertical="center" shrinkToFit="1"/>
    </xf>
    <xf numFmtId="0" fontId="43" fillId="0" borderId="10" xfId="0" applyFont="1" applyBorder="1" applyAlignment="1">
      <alignment horizontal="center" vertical="center"/>
    </xf>
    <xf numFmtId="179" fontId="43" fillId="0" borderId="5" xfId="0" applyNumberFormat="1" applyFont="1" applyBorder="1" applyAlignment="1">
      <alignment horizontal="center" vertical="center" shrinkToFit="1"/>
    </xf>
    <xf numFmtId="0" fontId="43" fillId="0" borderId="1" xfId="0" applyFont="1" applyFill="1" applyBorder="1" applyAlignment="1">
      <alignment vertical="center" wrapText="1"/>
    </xf>
    <xf numFmtId="0" fontId="43" fillId="0" borderId="1" xfId="0" applyFont="1" applyFill="1" applyBorder="1" applyAlignment="1">
      <alignment horizontal="left" vertical="center" shrinkToFit="1"/>
    </xf>
    <xf numFmtId="0" fontId="8" fillId="2" borderId="2" xfId="0" applyFont="1" applyFill="1" applyBorder="1" applyAlignment="1">
      <alignment horizontal="right" vertical="center" shrinkToFit="1"/>
    </xf>
    <xf numFmtId="0" fontId="46" fillId="0" borderId="1" xfId="0" applyFont="1" applyFill="1" applyBorder="1" applyAlignment="1">
      <alignment horizontal="left" vertical="center" wrapText="1"/>
    </xf>
    <xf numFmtId="179" fontId="8" fillId="0" borderId="5" xfId="0" applyNumberFormat="1" applyFont="1" applyBorder="1" applyAlignment="1">
      <alignment horizontal="center" vertical="center" wrapText="1" shrinkToFit="1"/>
    </xf>
    <xf numFmtId="0" fontId="6" fillId="0" borderId="17" xfId="21" applyFont="1" applyBorder="1" applyAlignment="1">
      <alignment vertical="center" shrinkToFit="1"/>
    </xf>
    <xf numFmtId="179" fontId="23" fillId="0" borderId="5" xfId="21" applyNumberFormat="1" applyFont="1" applyBorder="1" applyAlignment="1">
      <alignment vertical="center" wrapText="1" shrinkToFit="1"/>
    </xf>
    <xf numFmtId="0" fontId="13" fillId="0" borderId="2" xfId="0" applyFont="1" applyFill="1" applyBorder="1" applyAlignment="1">
      <alignment horizontal="right" vertical="center" shrinkToFit="1"/>
    </xf>
    <xf numFmtId="179" fontId="13" fillId="0" borderId="5" xfId="0" applyNumberFormat="1" applyFont="1" applyFill="1" applyBorder="1" applyAlignment="1">
      <alignment horizontal="center" vertical="center" shrinkToFit="1"/>
    </xf>
    <xf numFmtId="17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79" fontId="13" fillId="0" borderId="5" xfId="0" applyNumberFormat="1" applyFont="1" applyFill="1" applyBorder="1" applyAlignment="1">
      <alignment horizontal="left" vertical="center" shrinkToFit="1"/>
    </xf>
    <xf numFmtId="179" fontId="13" fillId="0" borderId="7" xfId="0" applyNumberFormat="1" applyFont="1" applyFill="1" applyBorder="1" applyAlignment="1">
      <alignment horizontal="center" vertical="center" shrinkToFit="1"/>
    </xf>
    <xf numFmtId="0" fontId="13" fillId="0" borderId="3" xfId="0" applyFont="1" applyFill="1" applyBorder="1" applyAlignment="1">
      <alignment horizontal="right" vertical="center" shrinkToFit="1"/>
    </xf>
    <xf numFmtId="179" fontId="13" fillId="0" borderId="17" xfId="0" applyNumberFormat="1" applyFont="1" applyFill="1" applyBorder="1" applyAlignment="1">
      <alignment horizontal="center" vertical="center" shrinkToFit="1"/>
    </xf>
    <xf numFmtId="179" fontId="13" fillId="0" borderId="14" xfId="0" applyNumberFormat="1" applyFont="1" applyFill="1" applyBorder="1" applyAlignment="1">
      <alignment horizontal="center" vertical="center" shrinkToFit="1"/>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179" fontId="13" fillId="0" borderId="17" xfId="0" applyNumberFormat="1" applyFont="1" applyBorder="1" applyAlignment="1">
      <alignment horizontal="center" vertical="center" shrinkToFit="1"/>
    </xf>
    <xf numFmtId="0" fontId="6" fillId="0" borderId="17" xfId="21" applyFont="1" applyBorder="1" applyAlignment="1">
      <alignment vertical="center" wrapText="1"/>
    </xf>
    <xf numFmtId="0" fontId="6" fillId="0" borderId="17" xfId="21" applyFont="1" applyBorder="1" applyAlignment="1">
      <alignment vertical="center" wrapText="1" shrinkToFit="1"/>
    </xf>
    <xf numFmtId="0" fontId="16" fillId="0" borderId="1" xfId="0" applyFont="1" applyFill="1" applyBorder="1" applyAlignment="1" applyProtection="1">
      <alignment vertical="center" wrapText="1"/>
      <protection locked="0"/>
    </xf>
    <xf numFmtId="179" fontId="45" fillId="0" borderId="5" xfId="0" applyNumberFormat="1" applyFont="1" applyFill="1" applyBorder="1" applyAlignment="1">
      <alignment horizontal="left" vertical="center" shrinkToFit="1"/>
    </xf>
    <xf numFmtId="0" fontId="43" fillId="0" borderId="1" xfId="0" applyFont="1" applyBorder="1" applyAlignment="1">
      <alignment horizontal="left" vertical="center"/>
    </xf>
    <xf numFmtId="0" fontId="43" fillId="0" borderId="1" xfId="0" applyFont="1" applyBorder="1" applyAlignment="1" applyProtection="1">
      <alignment horizontal="center" vertical="center"/>
      <protection locked="0"/>
    </xf>
    <xf numFmtId="0" fontId="43" fillId="0" borderId="1" xfId="0" applyFont="1" applyBorder="1" applyAlignment="1" applyProtection="1">
      <alignment vertical="center" wrapText="1"/>
      <protection locked="0"/>
    </xf>
    <xf numFmtId="0" fontId="46" fillId="0" borderId="1" xfId="0" applyFont="1" applyBorder="1" applyAlignment="1">
      <alignment horizontal="center" vertical="center" shrinkToFit="1"/>
    </xf>
    <xf numFmtId="0" fontId="51" fillId="0" borderId="1" xfId="0" applyFont="1" applyFill="1" applyBorder="1" applyAlignment="1">
      <alignment vertical="center" wrapText="1"/>
    </xf>
    <xf numFmtId="0" fontId="46" fillId="0" borderId="1" xfId="0" applyFont="1" applyFill="1" applyBorder="1" applyAlignment="1">
      <alignment horizontal="center" vertical="center" shrinkToFit="1"/>
    </xf>
    <xf numFmtId="0" fontId="10" fillId="0" borderId="0" xfId="0" applyFont="1" applyFill="1" applyBorder="1" applyAlignment="1">
      <alignment horizontal="center" vertical="center"/>
    </xf>
    <xf numFmtId="0" fontId="40" fillId="0" borderId="1" xfId="0" applyFont="1" applyBorder="1" applyAlignment="1">
      <alignment horizontal="center" vertical="center"/>
    </xf>
    <xf numFmtId="179" fontId="45" fillId="0" borderId="5" xfId="0" applyNumberFormat="1" applyFont="1" applyBorder="1" applyAlignment="1">
      <alignment horizontal="center" vertical="center" shrinkToFit="1"/>
    </xf>
    <xf numFmtId="0" fontId="51" fillId="0" borderId="1" xfId="0" applyFont="1" applyBorder="1" applyAlignment="1">
      <alignment horizontal="left" vertical="center" wrapText="1"/>
    </xf>
    <xf numFmtId="0" fontId="52" fillId="0" borderId="1" xfId="0" applyFont="1" applyBorder="1" applyAlignment="1">
      <alignment horizontal="left" vertical="center" wrapText="1"/>
    </xf>
    <xf numFmtId="0" fontId="51"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179" fontId="6" fillId="0" borderId="17" xfId="21" applyNumberFormat="1" applyFont="1" applyBorder="1" applyAlignment="1">
      <alignment horizontal="right" vertical="center" shrinkToFit="1"/>
    </xf>
    <xf numFmtId="0" fontId="55" fillId="0" borderId="1" xfId="0" applyFont="1" applyFill="1" applyBorder="1" applyAlignment="1">
      <alignment horizontal="center" vertical="center" wrapText="1" shrinkToFit="1"/>
    </xf>
    <xf numFmtId="0" fontId="51" fillId="0" borderId="1" xfId="0" applyFont="1" applyBorder="1" applyAlignment="1">
      <alignment horizontal="left" vertical="center" shrinkToFit="1"/>
    </xf>
    <xf numFmtId="0" fontId="14" fillId="2" borderId="0" xfId="0" applyFont="1" applyFill="1" applyAlignment="1">
      <alignment horizontal="center" vertical="center"/>
    </xf>
    <xf numFmtId="0" fontId="8" fillId="2" borderId="1" xfId="34" applyFont="1" applyFill="1" applyBorder="1" applyAlignment="1">
      <alignment horizontal="center" vertical="center"/>
    </xf>
    <xf numFmtId="0" fontId="8" fillId="2" borderId="1" xfId="34" applyFont="1" applyFill="1" applyBorder="1" applyAlignment="1">
      <alignment horizontal="center" vertical="center" wrapText="1"/>
    </xf>
    <xf numFmtId="0" fontId="21" fillId="0" borderId="0" xfId="30" applyFont="1" applyAlignment="1">
      <alignment horizontal="center"/>
    </xf>
    <xf numFmtId="0" fontId="14" fillId="0" borderId="3" xfId="30" applyFont="1" applyBorder="1" applyAlignment="1">
      <alignment horizontal="center" vertical="center"/>
    </xf>
    <xf numFmtId="0" fontId="14" fillId="0" borderId="13" xfId="30" applyFont="1" applyBorder="1" applyAlignment="1">
      <alignment horizontal="center" vertical="center"/>
    </xf>
    <xf numFmtId="0" fontId="21" fillId="0" borderId="0" xfId="21" applyFont="1" applyBorder="1" applyAlignment="1">
      <alignment horizontal="center" vertical="center"/>
    </xf>
    <xf numFmtId="0" fontId="22" fillId="0" borderId="0" xfId="21" applyFont="1" applyBorder="1" applyAlignment="1">
      <alignment horizontal="center" vertical="center"/>
    </xf>
    <xf numFmtId="0" fontId="6" fillId="0" borderId="3" xfId="21" applyFont="1" applyBorder="1" applyAlignment="1">
      <alignment horizontal="distributed" vertical="center" justifyLastLine="1"/>
    </xf>
    <xf numFmtId="0" fontId="6" fillId="0" borderId="15" xfId="21" applyFont="1" applyBorder="1" applyAlignment="1">
      <alignment horizontal="distributed" vertical="center" justifyLastLine="1"/>
    </xf>
    <xf numFmtId="0" fontId="6" fillId="0" borderId="6" xfId="21" applyFont="1" applyBorder="1" applyAlignment="1">
      <alignment horizontal="distributed" vertical="center" justifyLastLine="1"/>
    </xf>
    <xf numFmtId="0" fontId="29" fillId="0" borderId="0" xfId="21" applyFont="1" applyBorder="1" applyAlignment="1">
      <alignment horizontal="center" vertical="center" justifyLastLine="1"/>
    </xf>
    <xf numFmtId="0" fontId="29" fillId="0" borderId="7" xfId="21" applyFont="1" applyBorder="1" applyAlignment="1">
      <alignment horizontal="center" vertical="center" justifyLastLine="1"/>
    </xf>
    <xf numFmtId="0" fontId="15" fillId="0" borderId="3" xfId="21" applyFont="1" applyBorder="1" applyAlignment="1">
      <alignment horizontal="left" vertical="center" wrapText="1"/>
    </xf>
    <xf numFmtId="0" fontId="15" fillId="0" borderId="14" xfId="21" applyFont="1" applyBorder="1" applyAlignment="1">
      <alignment horizontal="left" vertical="center" wrapText="1"/>
    </xf>
    <xf numFmtId="0" fontId="15" fillId="0" borderId="13" xfId="21" applyFont="1" applyBorder="1" applyAlignment="1">
      <alignment horizontal="left" vertical="center" wrapText="1"/>
    </xf>
    <xf numFmtId="0" fontId="6" fillId="0" borderId="14" xfId="21" applyFont="1" applyBorder="1" applyAlignment="1">
      <alignment horizontal="distributed" vertical="center" justifyLastLine="1"/>
    </xf>
    <xf numFmtId="0" fontId="6" fillId="0" borderId="13" xfId="21" applyFont="1" applyBorder="1" applyAlignment="1">
      <alignment horizontal="distributed" vertical="center" justifyLastLine="1"/>
    </xf>
    <xf numFmtId="0" fontId="6" fillId="0" borderId="0" xfId="21" applyFont="1" applyBorder="1" applyAlignment="1">
      <alignment horizontal="distributed" vertical="center" justifyLastLine="1"/>
    </xf>
    <xf numFmtId="0" fontId="6" fillId="0" borderId="16" xfId="21" applyFont="1" applyBorder="1" applyAlignment="1">
      <alignment horizontal="distributed" vertical="center" justifyLastLine="1"/>
    </xf>
    <xf numFmtId="0" fontId="6" fillId="0" borderId="7" xfId="21" applyFont="1" applyBorder="1" applyAlignment="1">
      <alignment horizontal="distributed" vertical="center" justifyLastLine="1"/>
    </xf>
    <xf numFmtId="0" fontId="6" fillId="0" borderId="8" xfId="21" applyFont="1" applyBorder="1" applyAlignment="1">
      <alignment horizontal="distributed" vertical="center" justifyLastLine="1"/>
    </xf>
    <xf numFmtId="0" fontId="6" fillId="0" borderId="15" xfId="21" applyFont="1" applyBorder="1" applyAlignment="1">
      <alignment horizontal="center" vertical="center" textRotation="255"/>
    </xf>
    <xf numFmtId="0" fontId="6" fillId="0" borderId="0" xfId="21" applyFont="1" applyBorder="1" applyAlignment="1">
      <alignment horizontal="center" vertical="center" textRotation="255"/>
    </xf>
    <xf numFmtId="0" fontId="6" fillId="0" borderId="3" xfId="21" applyFont="1" applyBorder="1" applyAlignment="1">
      <alignment horizontal="center" vertical="center"/>
    </xf>
    <xf numFmtId="0" fontId="6" fillId="0" borderId="14" xfId="21" applyFont="1" applyBorder="1" applyAlignment="1">
      <alignment horizontal="center" vertical="center"/>
    </xf>
    <xf numFmtId="0" fontId="6" fillId="0" borderId="13" xfId="21" applyFont="1" applyBorder="1" applyAlignment="1">
      <alignment horizontal="center" vertical="center"/>
    </xf>
    <xf numFmtId="0" fontId="6" fillId="0" borderId="15" xfId="21" applyFont="1" applyBorder="1" applyAlignment="1">
      <alignment horizontal="center" vertical="center"/>
    </xf>
    <xf numFmtId="0" fontId="6" fillId="0" borderId="0" xfId="21" applyFont="1" applyBorder="1" applyAlignment="1">
      <alignment horizontal="center" vertical="center"/>
    </xf>
    <xf numFmtId="0" fontId="6" fillId="0" borderId="16" xfId="21" applyFont="1" applyBorder="1" applyAlignment="1">
      <alignment horizontal="center" vertical="center"/>
    </xf>
    <xf numFmtId="0" fontId="32" fillId="0" borderId="3" xfId="21" applyFont="1" applyBorder="1" applyAlignment="1">
      <alignment horizontal="center" vertical="center"/>
    </xf>
    <xf numFmtId="0" fontId="14" fillId="0" borderId="15" xfId="21" applyFont="1" applyBorder="1" applyAlignment="1">
      <alignment horizontal="center" vertical="center"/>
    </xf>
    <xf numFmtId="0" fontId="6" fillId="0" borderId="3" xfId="21" applyFont="1" applyBorder="1" applyAlignment="1">
      <alignment vertical="center"/>
    </xf>
    <xf numFmtId="0" fontId="6" fillId="0" borderId="15" xfId="21" applyFont="1" applyBorder="1" applyAlignment="1">
      <alignment vertical="center"/>
    </xf>
    <xf numFmtId="38" fontId="6" fillId="0" borderId="3" xfId="21" applyNumberFormat="1" applyFont="1" applyBorder="1" applyAlignment="1">
      <alignment vertical="center"/>
    </xf>
    <xf numFmtId="0" fontId="6" fillId="0" borderId="6" xfId="21" applyFont="1" applyBorder="1" applyAlignment="1">
      <alignment vertical="center"/>
    </xf>
    <xf numFmtId="0" fontId="23" fillId="0" borderId="14" xfId="21" applyFont="1" applyBorder="1" applyAlignment="1">
      <alignment horizontal="left" vertical="center" wrapText="1"/>
    </xf>
    <xf numFmtId="0" fontId="23" fillId="0" borderId="0" xfId="21" applyFont="1" applyBorder="1" applyAlignment="1">
      <alignment horizontal="left" vertical="center" wrapText="1"/>
    </xf>
    <xf numFmtId="0" fontId="6" fillId="0" borderId="3" xfId="21" applyFont="1" applyBorder="1" applyAlignment="1">
      <alignment horizontal="right" vertical="center"/>
    </xf>
    <xf numFmtId="0" fontId="6" fillId="0" borderId="15" xfId="21" applyFont="1" applyBorder="1" applyAlignment="1">
      <alignment horizontal="right" vertical="center"/>
    </xf>
    <xf numFmtId="38" fontId="6" fillId="0" borderId="3" xfId="21" applyNumberFormat="1" applyFont="1" applyBorder="1" applyAlignment="1">
      <alignment horizontal="right" vertical="center"/>
    </xf>
    <xf numFmtId="0" fontId="6" fillId="0" borderId="6" xfId="21" applyFont="1" applyBorder="1" applyAlignment="1">
      <alignment horizontal="right" vertical="center"/>
    </xf>
    <xf numFmtId="0" fontId="20" fillId="0" borderId="0" xfId="24" applyFont="1" applyFill="1" applyAlignment="1">
      <alignment horizontal="center" vertical="center"/>
    </xf>
    <xf numFmtId="0" fontId="6" fillId="0" borderId="3" xfId="24" applyFont="1" applyFill="1" applyBorder="1" applyAlignment="1">
      <alignment horizontal="left" wrapText="1"/>
    </xf>
    <xf numFmtId="0" fontId="6" fillId="0" borderId="13" xfId="24" applyFont="1" applyFill="1" applyBorder="1" applyAlignment="1">
      <alignment horizontal="left" wrapText="1"/>
    </xf>
    <xf numFmtId="0" fontId="14" fillId="0" borderId="6" xfId="24" applyFont="1" applyFill="1" applyBorder="1" applyAlignment="1">
      <alignment horizontal="center" vertical="center" shrinkToFit="1"/>
    </xf>
    <xf numFmtId="0" fontId="14" fillId="0" borderId="8" xfId="24" applyFont="1" applyFill="1" applyBorder="1" applyAlignment="1">
      <alignment horizontal="center" vertical="center" shrinkToFit="1"/>
    </xf>
    <xf numFmtId="0" fontId="14" fillId="0" borderId="15" xfId="24" applyFont="1" applyFill="1" applyBorder="1" applyAlignment="1">
      <alignment horizontal="center" vertical="center" wrapText="1"/>
    </xf>
    <xf numFmtId="0" fontId="14" fillId="0" borderId="0" xfId="3" applyFont="1" applyFill="1" applyAlignment="1">
      <alignment horizontal="center" vertical="center" wrapText="1"/>
    </xf>
    <xf numFmtId="0" fontId="6" fillId="0" borderId="3" xfId="24" applyFont="1" applyFill="1" applyBorder="1" applyAlignment="1">
      <alignment horizontal="center"/>
    </xf>
    <xf numFmtId="0" fontId="6" fillId="0" borderId="13" xfId="24" applyFont="1" applyFill="1" applyBorder="1" applyAlignment="1">
      <alignment horizontal="center"/>
    </xf>
    <xf numFmtId="0" fontId="14" fillId="0" borderId="2" xfId="30" applyFont="1" applyBorder="1" applyAlignment="1">
      <alignment horizontal="center" vertical="center"/>
    </xf>
    <xf numFmtId="0" fontId="14" fillId="0" borderId="17" xfId="30" applyFont="1" applyBorder="1" applyAlignment="1">
      <alignment horizontal="center" vertical="center"/>
    </xf>
    <xf numFmtId="0" fontId="6" fillId="0" borderId="2" xfId="21" applyFont="1" applyBorder="1" applyAlignment="1">
      <alignment horizontal="center" vertical="center" wrapText="1"/>
    </xf>
    <xf numFmtId="0" fontId="6" fillId="0" borderId="17" xfId="21" applyFont="1" applyBorder="1" applyAlignment="1">
      <alignment horizontal="center" vertical="center" wrapText="1"/>
    </xf>
    <xf numFmtId="0" fontId="20" fillId="0" borderId="0" xfId="3" applyFont="1" applyFill="1" applyAlignment="1">
      <alignment horizontal="center" vertical="center"/>
    </xf>
    <xf numFmtId="0" fontId="14" fillId="0" borderId="6"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6" fillId="0" borderId="3" xfId="3" applyFont="1" applyFill="1" applyBorder="1" applyAlignment="1">
      <alignment wrapText="1"/>
    </xf>
    <xf numFmtId="0" fontId="6" fillId="0" borderId="4" xfId="3" applyFont="1" applyFill="1" applyBorder="1" applyAlignment="1">
      <alignment wrapText="1"/>
    </xf>
    <xf numFmtId="0" fontId="14" fillId="0" borderId="9" xfId="24" applyFont="1" applyFill="1" applyBorder="1" applyAlignment="1">
      <alignment horizontal="center" vertical="center" wrapText="1"/>
    </xf>
    <xf numFmtId="0" fontId="14" fillId="0" borderId="10" xfId="24"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10" xfId="3" applyFont="1" applyFill="1" applyBorder="1" applyAlignment="1">
      <alignment horizontal="center" vertical="center" wrapText="1"/>
    </xf>
    <xf numFmtId="0" fontId="6" fillId="0" borderId="3" xfId="3" applyFont="1" applyFill="1" applyBorder="1" applyAlignment="1">
      <alignment horizontal="center"/>
    </xf>
    <xf numFmtId="0" fontId="6" fillId="0" borderId="13" xfId="3" applyFont="1" applyFill="1" applyBorder="1" applyAlignment="1">
      <alignment horizontal="center"/>
    </xf>
    <xf numFmtId="0" fontId="14" fillId="0" borderId="6" xfId="3" applyFont="1" applyFill="1" applyBorder="1" applyAlignment="1">
      <alignment horizontal="center" vertical="center"/>
    </xf>
    <xf numFmtId="0" fontId="14" fillId="0" borderId="8" xfId="3" applyFont="1" applyFill="1" applyBorder="1" applyAlignment="1">
      <alignment horizontal="center" vertical="center"/>
    </xf>
    <xf numFmtId="0" fontId="6" fillId="0" borderId="2" xfId="21" applyFont="1" applyBorder="1" applyAlignment="1">
      <alignment horizontal="center" vertical="center"/>
    </xf>
    <xf numFmtId="0" fontId="6" fillId="0" borderId="17" xfId="21" applyFont="1" applyBorder="1" applyAlignment="1">
      <alignment horizontal="center" vertical="center"/>
    </xf>
    <xf numFmtId="0" fontId="6" fillId="0" borderId="3"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3" xfId="3" applyFont="1" applyFill="1" applyBorder="1" applyAlignment="1">
      <alignment horizontal="center" vertical="center"/>
    </xf>
    <xf numFmtId="0" fontId="6" fillId="0" borderId="13" xfId="3" applyFont="1" applyFill="1" applyBorder="1" applyAlignment="1">
      <alignment horizontal="center" vertical="center"/>
    </xf>
    <xf numFmtId="0" fontId="14" fillId="0" borderId="6" xfId="3" applyFont="1" applyFill="1" applyBorder="1" applyAlignment="1">
      <alignment horizontal="center" vertical="center" shrinkToFit="1"/>
    </xf>
    <xf numFmtId="0" fontId="14" fillId="0" borderId="8" xfId="3" applyFont="1" applyFill="1" applyBorder="1" applyAlignment="1">
      <alignment horizontal="center" vertical="center" shrinkToFit="1"/>
    </xf>
    <xf numFmtId="0" fontId="14" fillId="0" borderId="7" xfId="3" applyFont="1" applyFill="1" applyBorder="1" applyAlignment="1">
      <alignment horizontal="center" vertical="center" wrapText="1"/>
    </xf>
    <xf numFmtId="3" fontId="14" fillId="0" borderId="6" xfId="3" applyNumberFormat="1" applyFont="1" applyFill="1" applyBorder="1" applyAlignment="1">
      <alignment horizontal="center" vertical="center"/>
    </xf>
    <xf numFmtId="3" fontId="14" fillId="0" borderId="8" xfId="3" applyNumberFormat="1" applyFont="1" applyFill="1" applyBorder="1" applyAlignment="1">
      <alignment horizontal="center" vertical="center"/>
    </xf>
  </cellXfs>
  <cellStyles count="40">
    <cellStyle name="Header1" xfId="6" xr:uid="{00000000-0005-0000-0000-000000000000}"/>
    <cellStyle name="Header2" xfId="7" xr:uid="{00000000-0005-0000-0000-000001000000}"/>
    <cellStyle name="桁区切り" xfId="38" builtinId="6"/>
    <cellStyle name="桁区切り 2" xfId="2" xr:uid="{00000000-0005-0000-0000-000003000000}"/>
    <cellStyle name="桁区切り 2 2" xfId="22" xr:uid="{57B252C7-B98B-4F08-9991-72FDAF42C037}"/>
    <cellStyle name="桁区切り 3" xfId="8" xr:uid="{00000000-0005-0000-0000-000004000000}"/>
    <cellStyle name="桁区切り 4" xfId="23" xr:uid="{E52552DA-60F9-4BFC-B666-8EBA3E918B35}"/>
    <cellStyle name="桁区切り 5" xfId="33" xr:uid="{AC673E5D-B150-41CB-B7CF-20833B112330}"/>
    <cellStyle name="桁区切り 6" xfId="35" xr:uid="{5ECDD30A-E0DC-4EBE-B0AC-2E21E4981478}"/>
    <cellStyle name="脱浦 [0.00]_申・書" xfId="9" xr:uid="{00000000-0005-0000-0000-000005000000}"/>
    <cellStyle name="脱浦_申・書" xfId="10" xr:uid="{00000000-0005-0000-0000-000006000000}"/>
    <cellStyle name="標準" xfId="0" builtinId="0"/>
    <cellStyle name="標準 10" xfId="15" xr:uid="{00000000-0005-0000-0000-000009000000}"/>
    <cellStyle name="標準 11" xfId="16" xr:uid="{00000000-0005-0000-0000-00000A000000}"/>
    <cellStyle name="標準 12" xfId="29" xr:uid="{659C1FF0-E35F-4E09-A70C-1879F367D104}"/>
    <cellStyle name="標準 13" xfId="32" xr:uid="{CE1DBF38-0141-4D9E-85EB-5D4D1D815821}"/>
    <cellStyle name="標準 14" xfId="37" xr:uid="{73B4F1D7-B46F-4B6B-B205-0E7FA2E4372D}"/>
    <cellStyle name="標準 2" xfId="1" xr:uid="{00000000-0005-0000-0000-00000B000000}"/>
    <cellStyle name="標準 2 2" xfId="5" xr:uid="{00000000-0005-0000-0000-00000C000000}"/>
    <cellStyle name="標準 2 2 2" xfId="34" xr:uid="{006157E1-F889-4156-806E-118442E59639}"/>
    <cellStyle name="標準 2 2 2 2" xfId="36" xr:uid="{CF8D7E50-C195-485B-BA51-C245119DA7E7}"/>
    <cellStyle name="標準 2 3" xfId="14" xr:uid="{00000000-0005-0000-0000-00000D000000}"/>
    <cellStyle name="標準 2 4" xfId="24" xr:uid="{626A3521-ED61-4C15-BA3C-211BC2790467}"/>
    <cellStyle name="標準 2 5" xfId="28" xr:uid="{3DF27853-4323-417B-B816-689D22974FD0}"/>
    <cellStyle name="標準 3" xfId="3" xr:uid="{00000000-0005-0000-0000-00000E000000}"/>
    <cellStyle name="標準 3 2" xfId="17" xr:uid="{00000000-0005-0000-0000-00000F000000}"/>
    <cellStyle name="標準 3 3" xfId="30" xr:uid="{0F03B3A0-1B4C-49F4-AFFB-C1C56B1BBEAE}"/>
    <cellStyle name="標準 4" xfId="4" xr:uid="{00000000-0005-0000-0000-000010000000}"/>
    <cellStyle name="標準 4 2" xfId="25" xr:uid="{4CE0FAE2-91DA-43CB-BBA0-7693F4D5C28A}"/>
    <cellStyle name="標準 5" xfId="11" xr:uid="{00000000-0005-0000-0000-000011000000}"/>
    <cellStyle name="標準 5 2" xfId="26" xr:uid="{94391B64-9DEF-4351-B2A5-48F772EDDF63}"/>
    <cellStyle name="標準 6" xfId="18" xr:uid="{00000000-0005-0000-0000-000012000000}"/>
    <cellStyle name="標準 7" xfId="12" xr:uid="{00000000-0005-0000-0000-000013000000}"/>
    <cellStyle name="標準 7 2" xfId="27" xr:uid="{B89C6794-5342-4619-9CE5-54195D39DFE7}"/>
    <cellStyle name="標準 8" xfId="19" xr:uid="{00000000-0005-0000-0000-000014000000}"/>
    <cellStyle name="標準 9" xfId="20" xr:uid="{00000000-0005-0000-0000-000015000000}"/>
    <cellStyle name="標準_01 18医薬品" xfId="39" xr:uid="{21397151-59C5-4BCC-ACA3-B5B3A0F7859F}"/>
    <cellStyle name="標準_Book1" xfId="21" xr:uid="{BFDE03F4-AF55-494B-B203-088D873886AF}"/>
    <cellStyle name="標準_Book1 2" xfId="31" xr:uid="{EB75D526-DEEE-4CF3-B75C-0AAFD89F77D6}"/>
    <cellStyle name="標準_作業用シート" xfId="13" xr:uid="{00000000-0005-0000-0000-000017000000}"/>
  </cellStyles>
  <dxfs count="36">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
      <fill>
        <gradientFill degree="90">
          <stop position="0">
            <color theme="0"/>
          </stop>
          <stop position="0.5">
            <color theme="4"/>
          </stop>
          <stop position="1">
            <color theme="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452437</xdr:colOff>
      <xdr:row>9</xdr:row>
      <xdr:rowOff>47624</xdr:rowOff>
    </xdr:from>
    <xdr:to>
      <xdr:col>15</xdr:col>
      <xdr:colOff>166688</xdr:colOff>
      <xdr:row>12</xdr:row>
      <xdr:rowOff>95250</xdr:rowOff>
    </xdr:to>
    <xdr:sp macro="" textlink="">
      <xdr:nvSpPr>
        <xdr:cNvPr id="2" name="吹き出し: 四角形 1">
          <a:extLst>
            <a:ext uri="{FF2B5EF4-FFF2-40B4-BE49-F238E27FC236}">
              <a16:creationId xmlns:a16="http://schemas.microsoft.com/office/drawing/2014/main" id="{10BE12A7-7DCF-41C4-839B-50EDF49DCA5A}"/>
            </a:ext>
          </a:extLst>
        </xdr:cNvPr>
        <xdr:cNvSpPr/>
      </xdr:nvSpPr>
      <xdr:spPr>
        <a:xfrm>
          <a:off x="15204281" y="3309937"/>
          <a:ext cx="3167063" cy="1416844"/>
        </a:xfrm>
        <a:prstGeom prst="wedgeRectCallout">
          <a:avLst>
            <a:gd name="adj1" fmla="val -68954"/>
            <a:gd name="adj2" fmla="val -2164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この列に落札価格（税込）を入力していただければ納品内訳、代金内訳に反映します。</a:t>
          </a:r>
          <a:endParaRPr kumimoji="1" lang="en-US" altLang="ja-JP" sz="2000"/>
        </a:p>
        <a:p>
          <a:pPr algn="l"/>
          <a:endParaRPr kumimoji="1" lang="ja-JP" altLang="en-US" sz="1100"/>
        </a:p>
      </xdr:txBody>
    </xdr:sp>
    <xdr:clientData/>
  </xdr:twoCellAnchor>
  <xdr:twoCellAnchor>
    <xdr:from>
      <xdr:col>10</xdr:col>
      <xdr:colOff>500063</xdr:colOff>
      <xdr:row>0</xdr:row>
      <xdr:rowOff>190500</xdr:rowOff>
    </xdr:from>
    <xdr:to>
      <xdr:col>15</xdr:col>
      <xdr:colOff>214314</xdr:colOff>
      <xdr:row>6</xdr:row>
      <xdr:rowOff>178594</xdr:rowOff>
    </xdr:to>
    <xdr:sp macro="" textlink="">
      <xdr:nvSpPr>
        <xdr:cNvPr id="3" name="吹き出し: 四角形 2">
          <a:extLst>
            <a:ext uri="{FF2B5EF4-FFF2-40B4-BE49-F238E27FC236}">
              <a16:creationId xmlns:a16="http://schemas.microsoft.com/office/drawing/2014/main" id="{62AC05B6-53FF-4C35-B27A-529FEBE33B93}"/>
            </a:ext>
          </a:extLst>
        </xdr:cNvPr>
        <xdr:cNvSpPr/>
      </xdr:nvSpPr>
      <xdr:spPr>
        <a:xfrm>
          <a:off x="15251907" y="190500"/>
          <a:ext cx="3167063" cy="1714500"/>
        </a:xfrm>
        <a:prstGeom prst="wedgeRectCallout">
          <a:avLst>
            <a:gd name="adj1" fmla="val -98277"/>
            <a:gd name="adj2"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この列にその月の発注数量を入力していただければ納品内訳、代金内訳の数量に反映します。</a:t>
          </a:r>
          <a:endParaRPr kumimoji="1" lang="en-US" altLang="ja-JP" sz="2000"/>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0</xdr:row>
      <xdr:rowOff>127000</xdr:rowOff>
    </xdr:from>
    <xdr:to>
      <xdr:col>18</xdr:col>
      <xdr:colOff>415397</xdr:colOff>
      <xdr:row>5</xdr:row>
      <xdr:rowOff>52917</xdr:rowOff>
    </xdr:to>
    <xdr:sp macro="" textlink="">
      <xdr:nvSpPr>
        <xdr:cNvPr id="2" name="吹き出し: 四角形 1">
          <a:extLst>
            <a:ext uri="{FF2B5EF4-FFF2-40B4-BE49-F238E27FC236}">
              <a16:creationId xmlns:a16="http://schemas.microsoft.com/office/drawing/2014/main" id="{B99D7F63-C238-4E63-A58F-E84FC77DAD29}"/>
            </a:ext>
          </a:extLst>
        </xdr:cNvPr>
        <xdr:cNvSpPr/>
      </xdr:nvSpPr>
      <xdr:spPr>
        <a:xfrm>
          <a:off x="14011275" y="127000"/>
          <a:ext cx="3158597" cy="1716617"/>
        </a:xfrm>
        <a:prstGeom prst="wedgeRectCallout">
          <a:avLst>
            <a:gd name="adj1" fmla="val -98277"/>
            <a:gd name="adj2"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この列にその月の発注数量を入力していただければ納品内訳、代金内訳の数量に反映します。</a:t>
          </a:r>
          <a:endParaRPr kumimoji="1" lang="en-US" altLang="ja-JP" sz="2000"/>
        </a:p>
        <a:p>
          <a:pPr algn="l"/>
          <a:endParaRPr kumimoji="1" lang="ja-JP" altLang="en-US" sz="1100"/>
        </a:p>
      </xdr:txBody>
    </xdr:sp>
    <xdr:clientData/>
  </xdr:twoCellAnchor>
  <xdr:twoCellAnchor>
    <xdr:from>
      <xdr:col>13</xdr:col>
      <xdr:colOff>560916</xdr:colOff>
      <xdr:row>6</xdr:row>
      <xdr:rowOff>370417</xdr:rowOff>
    </xdr:from>
    <xdr:to>
      <xdr:col>18</xdr:col>
      <xdr:colOff>288396</xdr:colOff>
      <xdr:row>9</xdr:row>
      <xdr:rowOff>72761</xdr:rowOff>
    </xdr:to>
    <xdr:sp macro="" textlink="">
      <xdr:nvSpPr>
        <xdr:cNvPr id="3" name="吹き出し: 四角形 2">
          <a:extLst>
            <a:ext uri="{FF2B5EF4-FFF2-40B4-BE49-F238E27FC236}">
              <a16:creationId xmlns:a16="http://schemas.microsoft.com/office/drawing/2014/main" id="{560846B5-9B11-4ACE-9ED3-964910000697}"/>
            </a:ext>
          </a:extLst>
        </xdr:cNvPr>
        <xdr:cNvSpPr/>
      </xdr:nvSpPr>
      <xdr:spPr>
        <a:xfrm>
          <a:off x="13886391" y="2732617"/>
          <a:ext cx="3156480" cy="1416844"/>
        </a:xfrm>
        <a:prstGeom prst="wedgeRectCallout">
          <a:avLst>
            <a:gd name="adj1" fmla="val -117075"/>
            <a:gd name="adj2" fmla="val -1667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この列に落札価格（税込）を入力していただければ納品内訳、代金内訳に反映します。</a:t>
          </a:r>
          <a:endParaRPr kumimoji="1" lang="en-US" altLang="ja-JP" sz="2000"/>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D7136CD2-9A74-4FC6-95E0-D2447379A4F9}"/>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26C864BD-0A1C-4655-8108-CEBB40B3B1AC}"/>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D25F4763-7D90-482D-94DD-D154F2E9C5EA}"/>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1B32B7CF-CA0B-46F3-BC7D-2F14391A7185}"/>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D90EC481-5244-42EF-985A-8F4B80D6E11B}"/>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C2B9C0BC-3526-4B17-8D68-BB490361B28A}"/>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8C6A00F7-3B90-4308-9183-2CFCBD4225B5}"/>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0CBCCF8E-A18A-4513-BBD7-BF982B201218}"/>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10" name="Text Box 1">
          <a:extLst>
            <a:ext uri="{FF2B5EF4-FFF2-40B4-BE49-F238E27FC236}">
              <a16:creationId xmlns:a16="http://schemas.microsoft.com/office/drawing/2014/main" id="{CB015E1C-AE02-4E08-9E95-9AEDF130DC79}"/>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11" name="Text Box 3">
          <a:extLst>
            <a:ext uri="{FF2B5EF4-FFF2-40B4-BE49-F238E27FC236}">
              <a16:creationId xmlns:a16="http://schemas.microsoft.com/office/drawing/2014/main" id="{A8439007-57B0-47BB-83B9-2A63052B0669}"/>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12" name="Text Box 4">
          <a:extLst>
            <a:ext uri="{FF2B5EF4-FFF2-40B4-BE49-F238E27FC236}">
              <a16:creationId xmlns:a16="http://schemas.microsoft.com/office/drawing/2014/main" id="{119EFE4A-F28D-4984-AB25-72DD04415739}"/>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13" name="Text Box 5">
          <a:extLst>
            <a:ext uri="{FF2B5EF4-FFF2-40B4-BE49-F238E27FC236}">
              <a16:creationId xmlns:a16="http://schemas.microsoft.com/office/drawing/2014/main" id="{6A749BAA-D311-4B88-9180-38F3F1E28214}"/>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20AD0D7C-9697-42A9-8110-037EB31DBCAD}"/>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98203EC9-0113-4180-BB6F-15952026FF36}"/>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45EFFB07-1CA9-4183-9375-4513FEED5FF2}"/>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0142B992-F6B6-4C37-8F1E-2D3795C3CAAC}"/>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2593F822-908B-42CB-B331-1DA2A4FD4540}"/>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C7FEBA46-2277-404C-99C2-2C4E35B3C5F2}"/>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5398BCA7-5894-43D5-A5B1-D0FD7A8E9AF9}"/>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3E420321-FF3C-41DC-93CE-377E769F2FA5}"/>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10" name="Text Box 1">
          <a:extLst>
            <a:ext uri="{FF2B5EF4-FFF2-40B4-BE49-F238E27FC236}">
              <a16:creationId xmlns:a16="http://schemas.microsoft.com/office/drawing/2014/main" id="{E3F5240C-1383-4724-AB77-90492665D658}"/>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11" name="Text Box 3">
          <a:extLst>
            <a:ext uri="{FF2B5EF4-FFF2-40B4-BE49-F238E27FC236}">
              <a16:creationId xmlns:a16="http://schemas.microsoft.com/office/drawing/2014/main" id="{5BF0B247-24BE-464A-B666-7A4E8A15E7E2}"/>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12" name="Text Box 4">
          <a:extLst>
            <a:ext uri="{FF2B5EF4-FFF2-40B4-BE49-F238E27FC236}">
              <a16:creationId xmlns:a16="http://schemas.microsoft.com/office/drawing/2014/main" id="{D8AB7B5E-03D8-4A0C-9CC3-D6287C666F20}"/>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13" name="Text Box 5">
          <a:extLst>
            <a:ext uri="{FF2B5EF4-FFF2-40B4-BE49-F238E27FC236}">
              <a16:creationId xmlns:a16="http://schemas.microsoft.com/office/drawing/2014/main" id="{6CFADB5E-E22F-4E6B-B20A-ABE81D3D11D2}"/>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638175</xdr:colOff>
      <xdr:row>0</xdr:row>
      <xdr:rowOff>95250</xdr:rowOff>
    </xdr:from>
    <xdr:to>
      <xdr:col>18</xdr:col>
      <xdr:colOff>376238</xdr:colOff>
      <xdr:row>5</xdr:row>
      <xdr:rowOff>19050</xdr:rowOff>
    </xdr:to>
    <xdr:sp macro="" textlink="">
      <xdr:nvSpPr>
        <xdr:cNvPr id="2" name="吹き出し: 四角形 1">
          <a:extLst>
            <a:ext uri="{FF2B5EF4-FFF2-40B4-BE49-F238E27FC236}">
              <a16:creationId xmlns:a16="http://schemas.microsoft.com/office/drawing/2014/main" id="{5D6BD2C9-43FF-47E5-8447-DC3512A47FF6}"/>
            </a:ext>
          </a:extLst>
        </xdr:cNvPr>
        <xdr:cNvSpPr/>
      </xdr:nvSpPr>
      <xdr:spPr>
        <a:xfrm>
          <a:off x="13296900" y="95250"/>
          <a:ext cx="3167063" cy="1714500"/>
        </a:xfrm>
        <a:prstGeom prst="wedgeRectCallout">
          <a:avLst>
            <a:gd name="adj1" fmla="val -98277"/>
            <a:gd name="adj2"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この列にその月の発注数量を入力していただければ納品内訳、代金内訳の数量に反映します。</a:t>
          </a:r>
          <a:endParaRPr kumimoji="1" lang="en-US" altLang="ja-JP" sz="2000"/>
        </a:p>
        <a:p>
          <a:pPr algn="l"/>
          <a:endParaRPr kumimoji="1" lang="ja-JP" altLang="en-US" sz="1100"/>
        </a:p>
      </xdr:txBody>
    </xdr:sp>
    <xdr:clientData/>
  </xdr:twoCellAnchor>
  <xdr:twoCellAnchor>
    <xdr:from>
      <xdr:col>13</xdr:col>
      <xdr:colOff>600075</xdr:colOff>
      <xdr:row>6</xdr:row>
      <xdr:rowOff>323850</xdr:rowOff>
    </xdr:from>
    <xdr:to>
      <xdr:col>18</xdr:col>
      <xdr:colOff>338138</xdr:colOff>
      <xdr:row>9</xdr:row>
      <xdr:rowOff>26194</xdr:rowOff>
    </xdr:to>
    <xdr:sp macro="" textlink="">
      <xdr:nvSpPr>
        <xdr:cNvPr id="3" name="吹き出し: 四角形 2">
          <a:extLst>
            <a:ext uri="{FF2B5EF4-FFF2-40B4-BE49-F238E27FC236}">
              <a16:creationId xmlns:a16="http://schemas.microsoft.com/office/drawing/2014/main" id="{633D3D87-8AC0-44FF-9270-E56D23D3591C}"/>
            </a:ext>
          </a:extLst>
        </xdr:cNvPr>
        <xdr:cNvSpPr/>
      </xdr:nvSpPr>
      <xdr:spPr>
        <a:xfrm>
          <a:off x="13258800" y="2686050"/>
          <a:ext cx="3167063" cy="1416844"/>
        </a:xfrm>
        <a:prstGeom prst="wedgeRectCallout">
          <a:avLst>
            <a:gd name="adj1" fmla="val -117075"/>
            <a:gd name="adj2" fmla="val -1667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この列に落札価格（税込）を入力していただければ納品内訳、代金内訳に反映します。</a:t>
          </a:r>
          <a:endParaRPr kumimoji="1" lang="en-US" altLang="ja-JP" sz="20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FAC7F9BB-15EC-4E02-8C94-83523089730C}"/>
            </a:ext>
          </a:extLst>
        </xdr:cNvPr>
        <xdr:cNvSpPr txBox="1">
          <a:spLocks noChangeArrowheads="1"/>
        </xdr:cNvSpPr>
      </xdr:nvSpPr>
      <xdr:spPr bwMode="auto">
        <a:xfrm>
          <a:off x="95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165219EE-2B11-4038-B23F-48C59A9B0184}"/>
            </a:ext>
          </a:extLst>
        </xdr:cNvPr>
        <xdr:cNvSpPr txBox="1">
          <a:spLocks noChangeArrowheads="1"/>
        </xdr:cNvSpPr>
      </xdr:nvSpPr>
      <xdr:spPr bwMode="auto">
        <a:xfrm>
          <a:off x="285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BCEAD492-C6D0-432A-A4F9-D6A292B85ADB}"/>
            </a:ext>
          </a:extLst>
        </xdr:cNvPr>
        <xdr:cNvSpPr txBox="1">
          <a:spLocks noChangeArrowheads="1"/>
        </xdr:cNvSpPr>
      </xdr:nvSpPr>
      <xdr:spPr bwMode="auto">
        <a:xfrm>
          <a:off x="190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12F91F18-E92A-4CCD-AAA8-A10644D7AA06}"/>
            </a:ext>
          </a:extLst>
        </xdr:cNvPr>
        <xdr:cNvSpPr txBox="1">
          <a:spLocks noChangeArrowheads="1"/>
        </xdr:cNvSpPr>
      </xdr:nvSpPr>
      <xdr:spPr bwMode="auto">
        <a:xfrm>
          <a:off x="381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D55295F8-76AF-4354-9115-C2ACAE9F4FAC}"/>
            </a:ext>
          </a:extLst>
        </xdr:cNvPr>
        <xdr:cNvSpPr txBox="1">
          <a:spLocks noChangeArrowheads="1"/>
        </xdr:cNvSpPr>
      </xdr:nvSpPr>
      <xdr:spPr bwMode="auto">
        <a:xfrm>
          <a:off x="95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CA6F8040-6A09-434F-B766-1C5AD4E3C838}"/>
            </a:ext>
          </a:extLst>
        </xdr:cNvPr>
        <xdr:cNvSpPr txBox="1">
          <a:spLocks noChangeArrowheads="1"/>
        </xdr:cNvSpPr>
      </xdr:nvSpPr>
      <xdr:spPr bwMode="auto">
        <a:xfrm>
          <a:off x="285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B12EADE0-D061-4C6D-A033-CCDA4242A882}"/>
            </a:ext>
          </a:extLst>
        </xdr:cNvPr>
        <xdr:cNvSpPr txBox="1">
          <a:spLocks noChangeArrowheads="1"/>
        </xdr:cNvSpPr>
      </xdr:nvSpPr>
      <xdr:spPr bwMode="auto">
        <a:xfrm>
          <a:off x="190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8F13B0D8-3B6F-4CEB-8925-EE07AD784EC4}"/>
            </a:ext>
          </a:extLst>
        </xdr:cNvPr>
        <xdr:cNvSpPr txBox="1">
          <a:spLocks noChangeArrowheads="1"/>
        </xdr:cNvSpPr>
      </xdr:nvSpPr>
      <xdr:spPr bwMode="auto">
        <a:xfrm>
          <a:off x="381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22" name="Text Box 1">
          <a:extLst>
            <a:ext uri="{FF2B5EF4-FFF2-40B4-BE49-F238E27FC236}">
              <a16:creationId xmlns:a16="http://schemas.microsoft.com/office/drawing/2014/main" id="{CC97336D-E0E5-41AE-BF8A-068CF41E03E0}"/>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23" name="Text Box 3">
          <a:extLst>
            <a:ext uri="{FF2B5EF4-FFF2-40B4-BE49-F238E27FC236}">
              <a16:creationId xmlns:a16="http://schemas.microsoft.com/office/drawing/2014/main" id="{BB18D3DF-E7A1-4208-9188-7BEC8969E5DD}"/>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24" name="Text Box 4">
          <a:extLst>
            <a:ext uri="{FF2B5EF4-FFF2-40B4-BE49-F238E27FC236}">
              <a16:creationId xmlns:a16="http://schemas.microsoft.com/office/drawing/2014/main" id="{85916CE8-C3F5-4702-B2E4-60C1EC7D361F}"/>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25" name="Text Box 5">
          <a:extLst>
            <a:ext uri="{FF2B5EF4-FFF2-40B4-BE49-F238E27FC236}">
              <a16:creationId xmlns:a16="http://schemas.microsoft.com/office/drawing/2014/main" id="{21E197A5-6138-437A-92A6-27422A843F45}"/>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638175</xdr:colOff>
      <xdr:row>0</xdr:row>
      <xdr:rowOff>161925</xdr:rowOff>
    </xdr:from>
    <xdr:to>
      <xdr:col>18</xdr:col>
      <xdr:colOff>376238</xdr:colOff>
      <xdr:row>5</xdr:row>
      <xdr:rowOff>38100</xdr:rowOff>
    </xdr:to>
    <xdr:sp macro="" textlink="">
      <xdr:nvSpPr>
        <xdr:cNvPr id="2" name="吹き出し: 四角形 1">
          <a:extLst>
            <a:ext uri="{FF2B5EF4-FFF2-40B4-BE49-F238E27FC236}">
              <a16:creationId xmlns:a16="http://schemas.microsoft.com/office/drawing/2014/main" id="{48DD832D-D188-4FA6-A2E0-D9557D073018}"/>
            </a:ext>
          </a:extLst>
        </xdr:cNvPr>
        <xdr:cNvSpPr/>
      </xdr:nvSpPr>
      <xdr:spPr>
        <a:xfrm>
          <a:off x="13401675" y="161925"/>
          <a:ext cx="3167063" cy="1714500"/>
        </a:xfrm>
        <a:prstGeom prst="wedgeRectCallout">
          <a:avLst>
            <a:gd name="adj1" fmla="val -98277"/>
            <a:gd name="adj2"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この列にその月の発注数量を入力していただければ納品内訳、代金内訳の数量に反映します。</a:t>
          </a:r>
          <a:endParaRPr kumimoji="1" lang="en-US" altLang="ja-JP" sz="2000"/>
        </a:p>
        <a:p>
          <a:pPr algn="l"/>
          <a:endParaRPr kumimoji="1" lang="ja-JP" altLang="en-US" sz="1100"/>
        </a:p>
      </xdr:txBody>
    </xdr:sp>
    <xdr:clientData/>
  </xdr:twoCellAnchor>
  <xdr:twoCellAnchor>
    <xdr:from>
      <xdr:col>13</xdr:col>
      <xdr:colOff>628650</xdr:colOff>
      <xdr:row>6</xdr:row>
      <xdr:rowOff>304800</xdr:rowOff>
    </xdr:from>
    <xdr:to>
      <xdr:col>18</xdr:col>
      <xdr:colOff>366713</xdr:colOff>
      <xdr:row>8</xdr:row>
      <xdr:rowOff>531019</xdr:rowOff>
    </xdr:to>
    <xdr:sp macro="" textlink="">
      <xdr:nvSpPr>
        <xdr:cNvPr id="3" name="吹き出し: 四角形 2">
          <a:extLst>
            <a:ext uri="{FF2B5EF4-FFF2-40B4-BE49-F238E27FC236}">
              <a16:creationId xmlns:a16="http://schemas.microsoft.com/office/drawing/2014/main" id="{0530DD92-3AAD-4113-BADC-5D688614222F}"/>
            </a:ext>
          </a:extLst>
        </xdr:cNvPr>
        <xdr:cNvSpPr/>
      </xdr:nvSpPr>
      <xdr:spPr>
        <a:xfrm>
          <a:off x="13392150" y="2714625"/>
          <a:ext cx="3167063" cy="1416844"/>
        </a:xfrm>
        <a:prstGeom prst="wedgeRectCallout">
          <a:avLst>
            <a:gd name="adj1" fmla="val -117075"/>
            <a:gd name="adj2" fmla="val -1667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この列に落札価格（税込）を入力していただければ納品内訳、代金内訳に反映します。</a:t>
          </a:r>
          <a:endParaRPr kumimoji="1" lang="en-US" altLang="ja-JP" sz="2000"/>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BCA5FA5E-E84B-4DC7-A3CE-83C32946D572}"/>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00C93749-9F62-4ADD-8DC7-0D9030636DF3}"/>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946A8B50-8FA1-4D50-B208-5130A7D5590E}"/>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8AB89B67-EE22-45E5-A73F-F9B5A19E1B3D}"/>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EC2B2193-20E0-44DB-8EC1-6E331C20011D}"/>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C7E9DAEF-8440-48A6-B5FD-A7F7B17D0703}"/>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8723D858-F783-4B14-80D1-DB8F121FABD0}"/>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21E28529-8EA0-4F22-9F4A-E5C72BE250FC}"/>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10" name="Text Box 1">
          <a:extLst>
            <a:ext uri="{FF2B5EF4-FFF2-40B4-BE49-F238E27FC236}">
              <a16:creationId xmlns:a16="http://schemas.microsoft.com/office/drawing/2014/main" id="{363864EB-1359-4507-9367-217A481E7EF5}"/>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11" name="Text Box 3">
          <a:extLst>
            <a:ext uri="{FF2B5EF4-FFF2-40B4-BE49-F238E27FC236}">
              <a16:creationId xmlns:a16="http://schemas.microsoft.com/office/drawing/2014/main" id="{44DA2C74-C542-4664-89AF-A625BDF8E428}"/>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12" name="Text Box 4">
          <a:extLst>
            <a:ext uri="{FF2B5EF4-FFF2-40B4-BE49-F238E27FC236}">
              <a16:creationId xmlns:a16="http://schemas.microsoft.com/office/drawing/2014/main" id="{5315DE88-F179-4F9D-9433-89E5A77D3C8F}"/>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13" name="Text Box 5">
          <a:extLst>
            <a:ext uri="{FF2B5EF4-FFF2-40B4-BE49-F238E27FC236}">
              <a16:creationId xmlns:a16="http://schemas.microsoft.com/office/drawing/2014/main" id="{591188C4-F037-4E12-AFED-561DD0003BE8}"/>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0</xdr:row>
      <xdr:rowOff>127000</xdr:rowOff>
    </xdr:from>
    <xdr:to>
      <xdr:col>18</xdr:col>
      <xdr:colOff>415397</xdr:colOff>
      <xdr:row>5</xdr:row>
      <xdr:rowOff>52917</xdr:rowOff>
    </xdr:to>
    <xdr:sp macro="" textlink="">
      <xdr:nvSpPr>
        <xdr:cNvPr id="2" name="吹き出し: 四角形 1">
          <a:extLst>
            <a:ext uri="{FF2B5EF4-FFF2-40B4-BE49-F238E27FC236}">
              <a16:creationId xmlns:a16="http://schemas.microsoft.com/office/drawing/2014/main" id="{C44FF4F0-E61F-45E7-AFC5-61B25BB0EDD8}"/>
            </a:ext>
          </a:extLst>
        </xdr:cNvPr>
        <xdr:cNvSpPr/>
      </xdr:nvSpPr>
      <xdr:spPr>
        <a:xfrm>
          <a:off x="14022917" y="127000"/>
          <a:ext cx="3167063" cy="1714500"/>
        </a:xfrm>
        <a:prstGeom prst="wedgeRectCallout">
          <a:avLst>
            <a:gd name="adj1" fmla="val -98277"/>
            <a:gd name="adj2" fmla="val -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この列にその月の発注数量を入力していただければ納品内訳、代金内訳の数量に反映します。</a:t>
          </a:r>
          <a:endParaRPr kumimoji="1" lang="en-US" altLang="ja-JP" sz="2000"/>
        </a:p>
        <a:p>
          <a:pPr algn="l"/>
          <a:endParaRPr kumimoji="1" lang="ja-JP" altLang="en-US" sz="1100"/>
        </a:p>
      </xdr:txBody>
    </xdr:sp>
    <xdr:clientData/>
  </xdr:twoCellAnchor>
  <xdr:twoCellAnchor>
    <xdr:from>
      <xdr:col>13</xdr:col>
      <xdr:colOff>560916</xdr:colOff>
      <xdr:row>6</xdr:row>
      <xdr:rowOff>370417</xdr:rowOff>
    </xdr:from>
    <xdr:to>
      <xdr:col>18</xdr:col>
      <xdr:colOff>288396</xdr:colOff>
      <xdr:row>9</xdr:row>
      <xdr:rowOff>72761</xdr:rowOff>
    </xdr:to>
    <xdr:sp macro="" textlink="">
      <xdr:nvSpPr>
        <xdr:cNvPr id="3" name="吹き出し: 四角形 2">
          <a:extLst>
            <a:ext uri="{FF2B5EF4-FFF2-40B4-BE49-F238E27FC236}">
              <a16:creationId xmlns:a16="http://schemas.microsoft.com/office/drawing/2014/main" id="{E804A667-E535-47C6-812B-DEA1B24C62EE}"/>
            </a:ext>
          </a:extLst>
        </xdr:cNvPr>
        <xdr:cNvSpPr/>
      </xdr:nvSpPr>
      <xdr:spPr>
        <a:xfrm>
          <a:off x="13895916" y="2730500"/>
          <a:ext cx="3167063" cy="1416844"/>
        </a:xfrm>
        <a:prstGeom prst="wedgeRectCallout">
          <a:avLst>
            <a:gd name="adj1" fmla="val -117075"/>
            <a:gd name="adj2" fmla="val -1667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この列に落札価格（税込）を入力していただければ納品内訳、代金内訳に反映します。</a:t>
          </a:r>
          <a:endParaRPr kumimoji="1" lang="en-US" altLang="ja-JP" sz="2000"/>
        </a:p>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E2CA79FF-821D-40E4-AAF8-3E8334A0C630}"/>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DC22E267-0588-4BD7-B9A1-EA705F90FF44}"/>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57233364-E140-4A7F-8D3A-0B724B8290F8}"/>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74AB6DDF-D6B9-4D26-8992-C14D0BC52B0A}"/>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C977E753-35E6-492E-A97E-9F23731FE102}"/>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49AAA319-235F-4630-B5FE-4112BE61A40D}"/>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F2289137-B9ED-4C22-9F30-C5E9AEDFF0AD}"/>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919512E8-CE02-453A-818F-F18B68CB8D75}"/>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10" name="Text Box 1">
          <a:extLst>
            <a:ext uri="{FF2B5EF4-FFF2-40B4-BE49-F238E27FC236}">
              <a16:creationId xmlns:a16="http://schemas.microsoft.com/office/drawing/2014/main" id="{5A66FE30-98CF-47D4-B2AB-8388E080E10B}"/>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11" name="Text Box 3">
          <a:extLst>
            <a:ext uri="{FF2B5EF4-FFF2-40B4-BE49-F238E27FC236}">
              <a16:creationId xmlns:a16="http://schemas.microsoft.com/office/drawing/2014/main" id="{F0887B59-740B-4F8C-A444-C7E8C3C3C2A0}"/>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12" name="Text Box 4">
          <a:extLst>
            <a:ext uri="{FF2B5EF4-FFF2-40B4-BE49-F238E27FC236}">
              <a16:creationId xmlns:a16="http://schemas.microsoft.com/office/drawing/2014/main" id="{BB98CEFE-EFD0-4F57-BD80-E37533E68F4E}"/>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13" name="Text Box 5">
          <a:extLst>
            <a:ext uri="{FF2B5EF4-FFF2-40B4-BE49-F238E27FC236}">
              <a16:creationId xmlns:a16="http://schemas.microsoft.com/office/drawing/2014/main" id="{DEFA11BE-D2EE-40B6-A56D-100E6F93C899}"/>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17</xdr:row>
      <xdr:rowOff>228600</xdr:rowOff>
    </xdr:from>
    <xdr:to>
      <xdr:col>3</xdr:col>
      <xdr:colOff>9525</xdr:colOff>
      <xdr:row>18</xdr:row>
      <xdr:rowOff>228600</xdr:rowOff>
    </xdr:to>
    <xdr:sp macro="" textlink="">
      <xdr:nvSpPr>
        <xdr:cNvPr id="2" name="Text Box 1">
          <a:extLst>
            <a:ext uri="{FF2B5EF4-FFF2-40B4-BE49-F238E27FC236}">
              <a16:creationId xmlns:a16="http://schemas.microsoft.com/office/drawing/2014/main" id="{8876506B-8A1B-448D-80AC-98A7597B6911}"/>
            </a:ext>
          </a:extLst>
        </xdr:cNvPr>
        <xdr:cNvSpPr txBox="1">
          <a:spLocks noChangeArrowheads="1"/>
        </xdr:cNvSpPr>
      </xdr:nvSpPr>
      <xdr:spPr bwMode="auto">
        <a:xfrm>
          <a:off x="695325" y="441960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22</xdr:row>
      <xdr:rowOff>209550</xdr:rowOff>
    </xdr:from>
    <xdr:to>
      <xdr:col>3</xdr:col>
      <xdr:colOff>19050</xdr:colOff>
      <xdr:row>23</xdr:row>
      <xdr:rowOff>209550</xdr:rowOff>
    </xdr:to>
    <xdr:sp macro="" textlink="">
      <xdr:nvSpPr>
        <xdr:cNvPr id="3" name="Text Box 3">
          <a:extLst>
            <a:ext uri="{FF2B5EF4-FFF2-40B4-BE49-F238E27FC236}">
              <a16:creationId xmlns:a16="http://schemas.microsoft.com/office/drawing/2014/main" id="{94B1B78B-96DC-4D41-A39F-3E151B3CA769}"/>
            </a:ext>
          </a:extLst>
        </xdr:cNvPr>
        <xdr:cNvSpPr txBox="1">
          <a:spLocks noChangeArrowheads="1"/>
        </xdr:cNvSpPr>
      </xdr:nvSpPr>
      <xdr:spPr bwMode="auto">
        <a:xfrm>
          <a:off x="714375" y="630555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27</xdr:row>
      <xdr:rowOff>333375</xdr:rowOff>
    </xdr:from>
    <xdr:to>
      <xdr:col>3</xdr:col>
      <xdr:colOff>0</xdr:colOff>
      <xdr:row>29</xdr:row>
      <xdr:rowOff>19050</xdr:rowOff>
    </xdr:to>
    <xdr:sp macro="" textlink="">
      <xdr:nvSpPr>
        <xdr:cNvPr id="4" name="Text Box 4">
          <a:extLst>
            <a:ext uri="{FF2B5EF4-FFF2-40B4-BE49-F238E27FC236}">
              <a16:creationId xmlns:a16="http://schemas.microsoft.com/office/drawing/2014/main" id="{8D1FCBE4-BBB2-40E7-9107-56046690BE4B}"/>
            </a:ext>
          </a:extLst>
        </xdr:cNvPr>
        <xdr:cNvSpPr txBox="1">
          <a:spLocks noChangeArrowheads="1"/>
        </xdr:cNvSpPr>
      </xdr:nvSpPr>
      <xdr:spPr bwMode="auto">
        <a:xfrm>
          <a:off x="704850" y="833437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12</xdr:row>
      <xdr:rowOff>180975</xdr:rowOff>
    </xdr:from>
    <xdr:to>
      <xdr:col>2</xdr:col>
      <xdr:colOff>95250</xdr:colOff>
      <xdr:row>13</xdr:row>
      <xdr:rowOff>209550</xdr:rowOff>
    </xdr:to>
    <xdr:sp macro="" textlink="">
      <xdr:nvSpPr>
        <xdr:cNvPr id="5" name="Text Box 5">
          <a:extLst>
            <a:ext uri="{FF2B5EF4-FFF2-40B4-BE49-F238E27FC236}">
              <a16:creationId xmlns:a16="http://schemas.microsoft.com/office/drawing/2014/main" id="{A2CA3931-698E-45BB-831B-55BAEF731BD2}"/>
            </a:ext>
          </a:extLst>
        </xdr:cNvPr>
        <xdr:cNvSpPr txBox="1">
          <a:spLocks noChangeArrowheads="1"/>
        </xdr:cNvSpPr>
      </xdr:nvSpPr>
      <xdr:spPr bwMode="auto">
        <a:xfrm>
          <a:off x="723900" y="246697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6" name="Text Box 1">
          <a:extLst>
            <a:ext uri="{FF2B5EF4-FFF2-40B4-BE49-F238E27FC236}">
              <a16:creationId xmlns:a16="http://schemas.microsoft.com/office/drawing/2014/main" id="{540097EF-8D39-417C-99F6-DB44F7137D7D}"/>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7" name="Text Box 3">
          <a:extLst>
            <a:ext uri="{FF2B5EF4-FFF2-40B4-BE49-F238E27FC236}">
              <a16:creationId xmlns:a16="http://schemas.microsoft.com/office/drawing/2014/main" id="{089E727B-C2EC-419B-B324-17847A3A9564}"/>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8" name="Text Box 4">
          <a:extLst>
            <a:ext uri="{FF2B5EF4-FFF2-40B4-BE49-F238E27FC236}">
              <a16:creationId xmlns:a16="http://schemas.microsoft.com/office/drawing/2014/main" id="{1FFDE9A2-2B5D-436E-86FF-DF2F8571681B}"/>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9" name="Text Box 5">
          <a:extLst>
            <a:ext uri="{FF2B5EF4-FFF2-40B4-BE49-F238E27FC236}">
              <a16:creationId xmlns:a16="http://schemas.microsoft.com/office/drawing/2014/main" id="{60D70CED-5134-4EA0-AB74-4084D1195D48}"/>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xdr:col>
      <xdr:colOff>9525</xdr:colOff>
      <xdr:row>54</xdr:row>
      <xdr:rowOff>228600</xdr:rowOff>
    </xdr:from>
    <xdr:to>
      <xdr:col>3</xdr:col>
      <xdr:colOff>9525</xdr:colOff>
      <xdr:row>55</xdr:row>
      <xdr:rowOff>228600</xdr:rowOff>
    </xdr:to>
    <xdr:sp macro="" textlink="">
      <xdr:nvSpPr>
        <xdr:cNvPr id="10" name="Text Box 1">
          <a:extLst>
            <a:ext uri="{FF2B5EF4-FFF2-40B4-BE49-F238E27FC236}">
              <a16:creationId xmlns:a16="http://schemas.microsoft.com/office/drawing/2014/main" id="{E2661FF5-7929-42B4-807F-A64D8CFAC2E2}"/>
            </a:ext>
          </a:extLst>
        </xdr:cNvPr>
        <xdr:cNvSpPr txBox="1">
          <a:spLocks noChangeArrowheads="1"/>
        </xdr:cNvSpPr>
      </xdr:nvSpPr>
      <xdr:spPr bwMode="auto">
        <a:xfrm>
          <a:off x="695325" y="13658850"/>
          <a:ext cx="247650"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1</xdr:col>
      <xdr:colOff>28575</xdr:colOff>
      <xdr:row>59</xdr:row>
      <xdr:rowOff>209550</xdr:rowOff>
    </xdr:from>
    <xdr:to>
      <xdr:col>3</xdr:col>
      <xdr:colOff>19050</xdr:colOff>
      <xdr:row>60</xdr:row>
      <xdr:rowOff>209550</xdr:rowOff>
    </xdr:to>
    <xdr:sp macro="" textlink="">
      <xdr:nvSpPr>
        <xdr:cNvPr id="11" name="Text Box 3">
          <a:extLst>
            <a:ext uri="{FF2B5EF4-FFF2-40B4-BE49-F238E27FC236}">
              <a16:creationId xmlns:a16="http://schemas.microsoft.com/office/drawing/2014/main" id="{0A2B4C8B-FBCD-4C32-AB72-345A49A1CBE7}"/>
            </a:ext>
          </a:extLst>
        </xdr:cNvPr>
        <xdr:cNvSpPr txBox="1">
          <a:spLocks noChangeArrowheads="1"/>
        </xdr:cNvSpPr>
      </xdr:nvSpPr>
      <xdr:spPr bwMode="auto">
        <a:xfrm>
          <a:off x="714375" y="15544800"/>
          <a:ext cx="238125" cy="381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1</xdr:col>
      <xdr:colOff>19050</xdr:colOff>
      <xdr:row>64</xdr:row>
      <xdr:rowOff>333375</xdr:rowOff>
    </xdr:from>
    <xdr:to>
      <xdr:col>3</xdr:col>
      <xdr:colOff>0</xdr:colOff>
      <xdr:row>66</xdr:row>
      <xdr:rowOff>19050</xdr:rowOff>
    </xdr:to>
    <xdr:sp macro="" textlink="">
      <xdr:nvSpPr>
        <xdr:cNvPr id="12" name="Text Box 4">
          <a:extLst>
            <a:ext uri="{FF2B5EF4-FFF2-40B4-BE49-F238E27FC236}">
              <a16:creationId xmlns:a16="http://schemas.microsoft.com/office/drawing/2014/main" id="{3DC7DE4D-A43F-4BF4-8505-F51620DF36AB}"/>
            </a:ext>
          </a:extLst>
        </xdr:cNvPr>
        <xdr:cNvSpPr txBox="1">
          <a:spLocks noChangeArrowheads="1"/>
        </xdr:cNvSpPr>
      </xdr:nvSpPr>
      <xdr:spPr bwMode="auto">
        <a:xfrm>
          <a:off x="704850" y="17573625"/>
          <a:ext cx="2286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1</xdr:col>
      <xdr:colOff>38100</xdr:colOff>
      <xdr:row>49</xdr:row>
      <xdr:rowOff>180975</xdr:rowOff>
    </xdr:from>
    <xdr:to>
      <xdr:col>2</xdr:col>
      <xdr:colOff>95250</xdr:colOff>
      <xdr:row>50</xdr:row>
      <xdr:rowOff>209550</xdr:rowOff>
    </xdr:to>
    <xdr:sp macro="" textlink="">
      <xdr:nvSpPr>
        <xdr:cNvPr id="13" name="Text Box 5">
          <a:extLst>
            <a:ext uri="{FF2B5EF4-FFF2-40B4-BE49-F238E27FC236}">
              <a16:creationId xmlns:a16="http://schemas.microsoft.com/office/drawing/2014/main" id="{F5257CDF-AE36-4B49-B012-BD77DC902DC3}"/>
            </a:ext>
          </a:extLst>
        </xdr:cNvPr>
        <xdr:cNvSpPr txBox="1">
          <a:spLocks noChangeArrowheads="1"/>
        </xdr:cNvSpPr>
      </xdr:nvSpPr>
      <xdr:spPr bwMode="auto">
        <a:xfrm>
          <a:off x="723900" y="11706225"/>
          <a:ext cx="180975" cy="4095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yy.msdf.mod.go.jp\&#27178;&#38920;&#36032;&#36896;&#20462;&#35036;&#32102;&#25152;\&#27178;&#38920;&#36032;&#36896;&#20462;&#35036;&#32102;&#25152;&#20849;&#26377;\02_&#37096;&#20869;&#20849;&#26377;\21_&#35336;&#30011;&#35519;&#25972;&#37096;\23_&#38656;&#21697;&#31649;&#21046;&#31185;\02%20&#19968;&#33324;&#29992;&#21697;&#20418;\&#23567;&#21407;\01_&#35519;&#36948;&#26989;&#21209;\01_&#35519;&#36948;&#35201;&#27714;&#26360;\31&#24180;&#24230;\&#21307;&#30274;&#26045;&#34892;&#36027;\3152-9003&#12288;&#12450;&#12514;&#12461;&#12471;&#12471;&#12522;&#12531;&#12459;&#12503;&#12475;&#12523;&#20197;&#19979;&#65288;&#21336;&#22865;&#65289;\&#9825;&#21336;&#20385;&#22865;&#32004;&#30330;&#27880;&#26360;&#12501;&#12457;&#12540;&#12510;&#12483;&#12488;&#98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oc.msdf.mod.go.jp/sites/kac02/Documents/&#21336;&#20385;&#22865;&#32004;/&#65288;&#12394;&#12375;&#65289;R5&#24180;&#24230;&#21336;&#20385;&#22865;&#32004;&#21488;&#24115;&#65288;&#65296;&#12398;&#22580;&#21512;&#12399;&#65296;&#20870;&#20837;&#21147;&#12362;&#39000;&#12356;&#12375;&#12414;&#12377;&#65289;/&#21577;&#30149;/&#20196;&#21644;&#65302;&#24180;&#24230;&#12288;&#21336;&#20385;&#22865;&#32004;(&#20445;&#23384;&#12375;&#12383;&#12425;&#12501;&#12457;&#12523;&#12480;&#12372;&#12392;&#28040;&#12375;&#12390;&#19979;&#12373;&#12356;)/06-1-3153-5700-8001-00&#12288;&#21307;&#34220;&#21697;&#12288;&#12304;&#24046;&#26367;&#12360;&#12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doc.msdf.mod.go.jp/sites/kac02/Documents/&#21336;&#20385;&#22865;&#32004;/&#65288;&#12394;&#12375;&#65289;R5&#24180;&#24230;&#21336;&#20385;&#22865;&#32004;&#21488;&#24115;&#65288;&#65296;&#12398;&#22580;&#21512;&#12399;&#65296;&#20870;&#20837;&#21147;&#12362;&#39000;&#12356;&#12375;&#12414;&#12377;&#65289;/&#21577;&#30149;/&#20196;&#21644;&#65302;&#24180;&#24230;&#12288;&#21336;&#20385;&#22865;&#32004;(&#20445;&#23384;&#12375;&#12383;&#12425;&#12501;&#12457;&#12523;&#12480;&#12372;&#12392;&#28040;&#12375;&#12390;&#19979;&#12373;&#12356;)/06-1-3153-5700-8003-00&#12288;&#26908;&#26619;&#29992;&#216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oc.msdf.mod.go.jp/sites/kac02/Documents/&#21336;&#20385;&#22865;&#32004;/&#65288;&#12394;&#12375;&#65289;R5&#24180;&#24230;&#21336;&#20385;&#22865;&#32004;&#21488;&#24115;&#65288;&#65296;&#12398;&#22580;&#21512;&#12399;&#65296;&#20870;&#20837;&#21147;&#12362;&#39000;&#12356;&#12375;&#12414;&#12377;&#65289;/&#21577;&#30149;/&#20196;&#21644;&#65302;&#24180;&#24230;&#12288;&#21336;&#20385;&#22865;&#32004;(&#20445;&#23384;&#12375;&#12383;&#12425;&#12501;&#12457;&#12523;&#12480;&#12372;&#12392;&#28040;&#12375;&#12390;&#19979;&#12373;&#12356;)/06-1-3153-5700-8004-00&#12288;&#27503;&#31185;&#29992;&#216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doc.msdf.mod.go.jp/sites/kac02/Documents/&#21336;&#20385;&#22865;&#32004;/&#65288;&#12394;&#12375;&#65289;R5&#24180;&#24230;&#21336;&#20385;&#22865;&#32004;&#21488;&#24115;&#65288;&#65296;&#12398;&#22580;&#21512;&#12399;&#65296;&#20870;&#20837;&#21147;&#12362;&#39000;&#12356;&#12375;&#12414;&#12377;&#65289;/&#21577;&#30149;/&#20196;&#21644;&#65302;&#24180;&#24230;&#12288;&#21336;&#20385;&#22865;&#32004;(&#20445;&#23384;&#12375;&#12383;&#12425;&#12501;&#12457;&#12523;&#12480;&#12372;&#12392;&#28040;&#12375;&#12390;&#19979;&#12373;&#12356;)/06-1-3153-5700-8007-00&#12288;&#65394;&#65437;&#65420;&#65439;&#65431;&#65437;&#65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用！（入力用）"/>
      <sheetName val="発注書（ゴム印）"/>
      <sheetName val="総括表（新年度は単価入力する）"/>
      <sheetName val="内訳表"/>
      <sheetName val="部隊コード表"/>
      <sheetName val="部隊表"/>
      <sheetName val="集計"/>
    </sheetNames>
    <sheetDataSet>
      <sheetData sheetId="0">
        <row r="13">
          <cell r="D13">
            <v>42921</v>
          </cell>
        </row>
      </sheetData>
      <sheetData sheetId="1" refreshError="1"/>
      <sheetData sheetId="2">
        <row r="18">
          <cell r="F18">
            <v>62832</v>
          </cell>
        </row>
      </sheetData>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物品整理番号付与要求書"/>
      <sheetName val="物品整理番号付与要求書【別紙】"/>
      <sheetName val="表紙"/>
      <sheetName val="内訳"/>
      <sheetName val="内訳（印刷用）"/>
      <sheetName val="調査結果報告書"/>
      <sheetName val="製品指定理由書"/>
      <sheetName val="払出票"/>
      <sheetName val="XB"/>
      <sheetName val="チェックシート"/>
      <sheetName val="【ツール】内訳_全角半角変換"/>
    </sheetNames>
    <sheetDataSet>
      <sheetData sheetId="0"/>
      <sheetData sheetId="1"/>
      <sheetData sheetId="2"/>
      <sheetData sheetId="3">
        <row r="5">
          <cell r="BD5" t="str">
            <v>LL</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物品整理番号付与要求書"/>
      <sheetName val="物品整理番号付与要求書【別紙】"/>
      <sheetName val="表紙"/>
      <sheetName val="内訳"/>
      <sheetName val="内訳（印刷用）"/>
      <sheetName val="見積もり"/>
      <sheetName val="調査結果報告書"/>
      <sheetName val="製品指定理由書"/>
      <sheetName val="払出票"/>
      <sheetName val="XB"/>
      <sheetName val="チェックシート"/>
      <sheetName val="【ツール】内訳_全角半角変換"/>
    </sheetNames>
    <sheetDataSet>
      <sheetData sheetId="0"/>
      <sheetData sheetId="1"/>
      <sheetData sheetId="2"/>
      <sheetData sheetId="3">
        <row r="5">
          <cell r="BD5" t="str">
            <v>QL</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物品整理番号付与要求書"/>
      <sheetName val="物品整理番号付与要求書【別紙】"/>
      <sheetName val="表紙"/>
      <sheetName val="内訳"/>
      <sheetName val="内訳（印刷用）"/>
      <sheetName val="調査結果報告書"/>
      <sheetName val="製品指定理由書"/>
      <sheetName val="払出票"/>
      <sheetName val="XB"/>
      <sheetName val="チェックシート"/>
      <sheetName val="【ツール】内訳_全角半角変換"/>
    </sheetNames>
    <sheetDataSet>
      <sheetData sheetId="0"/>
      <sheetData sheetId="1"/>
      <sheetData sheetId="2"/>
      <sheetData sheetId="3">
        <row r="5">
          <cell r="BD5" t="str">
            <v>QL</v>
          </cell>
        </row>
      </sheetData>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物品整理番号付与要求書"/>
      <sheetName val="物品整理番号付与要求書【別紙】"/>
      <sheetName val="表紙"/>
      <sheetName val="内訳（データ入力用）"/>
      <sheetName val="内訳（印刷用）"/>
      <sheetName val="看護課要求一覧"/>
      <sheetName val="調査結果報告書"/>
      <sheetName val="製品指定理由書"/>
      <sheetName val="払出票"/>
      <sheetName val="XB"/>
      <sheetName val="チェックシート"/>
      <sheetName val="【ツール】内訳_全角半角変換"/>
      <sheetName val="Sheet2"/>
      <sheetName val="Sheet1"/>
    </sheetNames>
    <sheetDataSet>
      <sheetData sheetId="0"/>
      <sheetData sheetId="1"/>
      <sheetData sheetId="2"/>
      <sheetData sheetId="3">
        <row r="5">
          <cell r="BD5" t="str">
            <v>QL</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5364-0719-460E-95F8-B597F17BE33E}">
  <sheetPr>
    <tabColor theme="7" tint="0.39997558519241921"/>
    <pageSetUpPr fitToPage="1"/>
  </sheetPr>
  <dimension ref="A1:J124"/>
  <sheetViews>
    <sheetView view="pageBreakPreview" zoomScale="80" zoomScaleNormal="96" zoomScaleSheetLayoutView="80" workbookViewId="0">
      <selection activeCell="C9" sqref="C9"/>
    </sheetView>
  </sheetViews>
  <sheetFormatPr defaultRowHeight="14.25"/>
  <cols>
    <col min="1" max="1" width="6.625" style="168" customWidth="1"/>
    <col min="2" max="2" width="29.375" style="168" customWidth="1"/>
    <col min="3" max="3" width="32.375" style="168" customWidth="1"/>
    <col min="4" max="6" width="6.625" style="168" customWidth="1"/>
    <col min="7" max="7" width="65.625" style="168" customWidth="1"/>
    <col min="8" max="8" width="21.875" style="183" customWidth="1"/>
    <col min="9" max="16384" width="9" style="149"/>
  </cols>
  <sheetData>
    <row r="1" spans="1:10" ht="21" customHeight="1">
      <c r="H1" s="169" t="s">
        <v>135</v>
      </c>
    </row>
    <row r="2" spans="1:10" ht="33" customHeight="1">
      <c r="A2" s="380"/>
      <c r="B2" s="380"/>
      <c r="C2" s="380"/>
      <c r="D2" s="380"/>
      <c r="E2" s="380"/>
      <c r="F2" s="380"/>
      <c r="G2" s="380"/>
      <c r="H2" s="380"/>
    </row>
    <row r="3" spans="1:10">
      <c r="A3" s="170" t="s">
        <v>5</v>
      </c>
      <c r="B3" s="171" t="s">
        <v>5</v>
      </c>
      <c r="C3" s="171" t="s">
        <v>5</v>
      </c>
      <c r="D3" s="170" t="s">
        <v>5</v>
      </c>
      <c r="E3" s="170" t="s">
        <v>5</v>
      </c>
      <c r="F3" s="170" t="s">
        <v>5</v>
      </c>
      <c r="G3" s="172" t="s">
        <v>5</v>
      </c>
      <c r="H3" s="173" t="s">
        <v>5</v>
      </c>
      <c r="I3" s="382" t="s">
        <v>147</v>
      </c>
      <c r="J3" s="381" t="s">
        <v>141</v>
      </c>
    </row>
    <row r="4" spans="1:10">
      <c r="A4" s="174" t="s">
        <v>136</v>
      </c>
      <c r="B4" s="175" t="s">
        <v>13</v>
      </c>
      <c r="C4" s="175" t="s">
        <v>140</v>
      </c>
      <c r="D4" s="174" t="s">
        <v>137</v>
      </c>
      <c r="E4" s="174" t="s">
        <v>7</v>
      </c>
      <c r="F4" s="174" t="s">
        <v>138</v>
      </c>
      <c r="G4" s="176" t="s">
        <v>17</v>
      </c>
      <c r="H4" s="177" t="s">
        <v>18</v>
      </c>
      <c r="I4" s="381"/>
      <c r="J4" s="381"/>
    </row>
    <row r="5" spans="1:10">
      <c r="A5" s="178"/>
      <c r="B5" s="178"/>
      <c r="C5" s="178"/>
      <c r="D5" s="179" t="s">
        <v>139</v>
      </c>
      <c r="E5" s="179"/>
      <c r="F5" s="174" t="s">
        <v>8</v>
      </c>
      <c r="G5" s="180"/>
      <c r="H5" s="181"/>
      <c r="I5" s="381"/>
      <c r="J5" s="381"/>
    </row>
    <row r="6" spans="1:10" ht="40.5" customHeight="1">
      <c r="A6" s="157">
        <v>1</v>
      </c>
      <c r="B6" s="158"/>
      <c r="C6" s="159"/>
      <c r="D6" s="160"/>
      <c r="E6" s="161"/>
      <c r="F6" s="182"/>
      <c r="G6" s="163"/>
      <c r="H6" s="164"/>
      <c r="I6" s="186"/>
      <c r="J6" s="186"/>
    </row>
    <row r="7" spans="1:10" ht="40.5" customHeight="1">
      <c r="A7" s="157">
        <v>2</v>
      </c>
      <c r="B7" s="158"/>
      <c r="C7" s="159"/>
      <c r="D7" s="160"/>
      <c r="E7" s="161"/>
      <c r="F7" s="182"/>
      <c r="G7" s="273"/>
      <c r="H7" s="274"/>
      <c r="I7" s="186"/>
      <c r="J7" s="186"/>
    </row>
    <row r="8" spans="1:10" ht="40.5" customHeight="1">
      <c r="A8" s="157">
        <v>3</v>
      </c>
      <c r="B8" s="158"/>
      <c r="C8" s="159"/>
      <c r="D8" s="160"/>
      <c r="E8" s="161"/>
      <c r="F8" s="182"/>
      <c r="G8" s="163"/>
      <c r="H8" s="164"/>
      <c r="I8" s="186"/>
      <c r="J8" s="186"/>
    </row>
    <row r="9" spans="1:10" ht="40.5" customHeight="1">
      <c r="A9" s="157">
        <v>4</v>
      </c>
      <c r="B9" s="158"/>
      <c r="C9" s="159"/>
      <c r="D9" s="160"/>
      <c r="E9" s="161"/>
      <c r="F9" s="182"/>
      <c r="G9" s="163"/>
      <c r="H9" s="164"/>
      <c r="I9" s="186"/>
      <c r="J9" s="186"/>
    </row>
    <row r="10" spans="1:10" ht="40.5" customHeight="1">
      <c r="A10" s="157">
        <v>5</v>
      </c>
      <c r="B10" s="158"/>
      <c r="C10" s="159"/>
      <c r="D10" s="160"/>
      <c r="E10" s="161"/>
      <c r="F10" s="182"/>
      <c r="G10" s="163"/>
      <c r="H10" s="164"/>
      <c r="I10" s="186"/>
      <c r="J10" s="186"/>
    </row>
    <row r="11" spans="1:10" ht="40.5" customHeight="1">
      <c r="A11" s="157">
        <v>6</v>
      </c>
      <c r="B11" s="158"/>
      <c r="C11" s="159"/>
      <c r="D11" s="160"/>
      <c r="E11" s="161"/>
      <c r="F11" s="182"/>
      <c r="G11" s="163"/>
      <c r="H11" s="164"/>
      <c r="I11" s="186"/>
      <c r="J11" s="186"/>
    </row>
    <row r="12" spans="1:10" ht="40.5" customHeight="1">
      <c r="A12" s="157">
        <v>7</v>
      </c>
      <c r="B12" s="158"/>
      <c r="C12" s="159"/>
      <c r="D12" s="160"/>
      <c r="E12" s="161"/>
      <c r="F12" s="182"/>
      <c r="G12" s="163"/>
      <c r="H12" s="164"/>
      <c r="I12" s="186"/>
      <c r="J12" s="186"/>
    </row>
    <row r="13" spans="1:10" ht="40.5" customHeight="1">
      <c r="A13" s="157">
        <v>8</v>
      </c>
      <c r="B13" s="158"/>
      <c r="C13" s="159"/>
      <c r="D13" s="160"/>
      <c r="E13" s="161"/>
      <c r="F13" s="182"/>
      <c r="G13" s="163"/>
      <c r="H13" s="164"/>
      <c r="I13" s="186"/>
      <c r="J13" s="186"/>
    </row>
    <row r="14" spans="1:10" ht="40.5" customHeight="1">
      <c r="A14" s="157">
        <v>9</v>
      </c>
      <c r="B14" s="158"/>
      <c r="C14" s="159"/>
      <c r="D14" s="160"/>
      <c r="E14" s="161"/>
      <c r="F14" s="182"/>
      <c r="G14" s="163"/>
      <c r="H14" s="164"/>
      <c r="I14" s="186"/>
      <c r="J14" s="186"/>
    </row>
    <row r="15" spans="1:10" ht="40.5" customHeight="1">
      <c r="A15" s="157">
        <v>10</v>
      </c>
      <c r="B15" s="158"/>
      <c r="C15" s="159"/>
      <c r="D15" s="160"/>
      <c r="E15" s="161"/>
      <c r="F15" s="275"/>
      <c r="G15" s="163"/>
      <c r="H15" s="164"/>
      <c r="I15" s="186"/>
      <c r="J15" s="186"/>
    </row>
    <row r="16" spans="1:10" ht="40.5" customHeight="1">
      <c r="A16" s="157">
        <v>11</v>
      </c>
      <c r="B16" s="158"/>
      <c r="C16" s="159"/>
      <c r="D16" s="160"/>
      <c r="E16" s="161"/>
      <c r="F16" s="182"/>
      <c r="G16" s="163"/>
      <c r="H16" s="164"/>
      <c r="I16" s="186"/>
      <c r="J16" s="186"/>
    </row>
    <row r="17" spans="1:10" ht="40.5" customHeight="1">
      <c r="A17" s="157">
        <v>12</v>
      </c>
      <c r="B17" s="158"/>
      <c r="C17" s="159"/>
      <c r="D17" s="160"/>
      <c r="E17" s="161"/>
      <c r="F17" s="182"/>
      <c r="G17" s="163"/>
      <c r="H17" s="164"/>
      <c r="I17" s="186"/>
      <c r="J17" s="186"/>
    </row>
    <row r="18" spans="1:10" ht="40.5" customHeight="1">
      <c r="A18" s="157">
        <v>13</v>
      </c>
      <c r="B18" s="158"/>
      <c r="C18" s="159"/>
      <c r="D18" s="160"/>
      <c r="E18" s="161"/>
      <c r="F18" s="182"/>
      <c r="G18" s="163"/>
      <c r="H18" s="164"/>
      <c r="I18" s="186"/>
      <c r="J18" s="186"/>
    </row>
    <row r="19" spans="1:10" ht="40.5" customHeight="1">
      <c r="A19" s="157">
        <v>14</v>
      </c>
      <c r="B19" s="158"/>
      <c r="C19" s="159"/>
      <c r="D19" s="160"/>
      <c r="E19" s="161"/>
      <c r="F19" s="182"/>
      <c r="G19" s="163"/>
      <c r="H19" s="164"/>
      <c r="I19" s="186"/>
      <c r="J19" s="186"/>
    </row>
    <row r="20" spans="1:10" ht="40.5" customHeight="1">
      <c r="A20" s="157">
        <v>15</v>
      </c>
      <c r="B20" s="158"/>
      <c r="C20" s="159"/>
      <c r="D20" s="160"/>
      <c r="E20" s="161"/>
      <c r="F20" s="182"/>
      <c r="G20" s="163"/>
      <c r="H20" s="164"/>
      <c r="I20" s="186"/>
      <c r="J20" s="186"/>
    </row>
    <row r="21" spans="1:10" ht="40.5" customHeight="1">
      <c r="A21" s="157">
        <v>16</v>
      </c>
      <c r="B21" s="158"/>
      <c r="C21" s="159"/>
      <c r="D21" s="160"/>
      <c r="E21" s="161"/>
      <c r="F21" s="182"/>
      <c r="G21" s="163"/>
      <c r="H21" s="164"/>
      <c r="I21" s="186"/>
      <c r="J21" s="186"/>
    </row>
    <row r="22" spans="1:10" ht="40.5" customHeight="1">
      <c r="A22" s="157">
        <v>17</v>
      </c>
      <c r="B22" s="158"/>
      <c r="C22" s="159"/>
      <c r="D22" s="160"/>
      <c r="E22" s="161"/>
      <c r="F22" s="182"/>
      <c r="G22" s="163"/>
      <c r="H22" s="164"/>
      <c r="I22" s="186"/>
      <c r="J22" s="186"/>
    </row>
    <row r="23" spans="1:10" ht="40.5" customHeight="1">
      <c r="A23" s="157">
        <v>18</v>
      </c>
      <c r="B23" s="158"/>
      <c r="C23" s="159"/>
      <c r="D23" s="160"/>
      <c r="E23" s="161"/>
      <c r="F23" s="182"/>
      <c r="G23" s="163"/>
      <c r="H23" s="164"/>
      <c r="I23" s="186"/>
      <c r="J23" s="186"/>
    </row>
    <row r="24" spans="1:10" ht="40.5" customHeight="1">
      <c r="A24" s="157">
        <v>19</v>
      </c>
      <c r="B24" s="158"/>
      <c r="C24" s="159"/>
      <c r="D24" s="160"/>
      <c r="E24" s="161"/>
      <c r="F24" s="182"/>
      <c r="G24" s="163"/>
      <c r="H24" s="164"/>
      <c r="I24" s="186"/>
      <c r="J24" s="186"/>
    </row>
    <row r="25" spans="1:10" ht="40.5" customHeight="1">
      <c r="A25" s="157">
        <v>20</v>
      </c>
      <c r="B25" s="158"/>
      <c r="C25" s="159"/>
      <c r="D25" s="160"/>
      <c r="E25" s="161"/>
      <c r="F25" s="182"/>
      <c r="G25" s="163"/>
      <c r="H25" s="164"/>
      <c r="I25" s="186"/>
      <c r="J25" s="186"/>
    </row>
    <row r="26" spans="1:10" ht="40.5" customHeight="1">
      <c r="A26" s="157">
        <v>21</v>
      </c>
      <c r="B26" s="158"/>
      <c r="C26" s="159"/>
      <c r="D26" s="160"/>
      <c r="E26" s="161"/>
      <c r="F26" s="182"/>
      <c r="G26" s="163"/>
      <c r="H26" s="164"/>
      <c r="I26" s="186"/>
      <c r="J26" s="186"/>
    </row>
    <row r="27" spans="1:10" ht="40.5" customHeight="1">
      <c r="A27" s="157">
        <v>22</v>
      </c>
      <c r="B27" s="158"/>
      <c r="C27" s="159"/>
      <c r="D27" s="160"/>
      <c r="E27" s="161"/>
      <c r="F27" s="182"/>
      <c r="G27" s="163"/>
      <c r="H27" s="164"/>
      <c r="I27" s="186"/>
      <c r="J27" s="186"/>
    </row>
    <row r="28" spans="1:10" ht="40.5" customHeight="1">
      <c r="A28" s="157">
        <v>23</v>
      </c>
      <c r="B28" s="158"/>
      <c r="C28" s="159"/>
      <c r="D28" s="160"/>
      <c r="E28" s="161"/>
      <c r="F28" s="182"/>
      <c r="G28" s="163"/>
      <c r="H28" s="164"/>
      <c r="I28" s="186"/>
      <c r="J28" s="186"/>
    </row>
    <row r="29" spans="1:10" ht="40.5" customHeight="1">
      <c r="A29" s="157">
        <v>24</v>
      </c>
      <c r="B29" s="158"/>
      <c r="C29" s="159"/>
      <c r="D29" s="160"/>
      <c r="E29" s="161"/>
      <c r="F29" s="182"/>
      <c r="G29" s="163"/>
      <c r="H29" s="164"/>
      <c r="I29" s="186"/>
      <c r="J29" s="186"/>
    </row>
    <row r="30" spans="1:10" ht="40.5" customHeight="1">
      <c r="A30" s="157">
        <v>25</v>
      </c>
      <c r="B30" s="158"/>
      <c r="C30" s="159"/>
      <c r="D30" s="160"/>
      <c r="E30" s="161"/>
      <c r="F30" s="182"/>
      <c r="G30" s="273"/>
      <c r="H30" s="164"/>
      <c r="I30" s="186"/>
      <c r="J30" s="186"/>
    </row>
    <row r="31" spans="1:10" ht="40.5" customHeight="1">
      <c r="A31" s="157">
        <v>26</v>
      </c>
      <c r="B31" s="158"/>
      <c r="C31" s="159"/>
      <c r="D31" s="160"/>
      <c r="E31" s="161"/>
      <c r="F31" s="182"/>
      <c r="G31" s="163"/>
      <c r="H31" s="164"/>
      <c r="I31" s="186"/>
      <c r="J31" s="186"/>
    </row>
    <row r="32" spans="1:10" ht="40.5" customHeight="1">
      <c r="A32" s="157">
        <v>27</v>
      </c>
      <c r="B32" s="158"/>
      <c r="C32" s="159"/>
      <c r="D32" s="160"/>
      <c r="E32" s="161"/>
      <c r="F32" s="182"/>
      <c r="G32" s="163"/>
      <c r="H32" s="164"/>
      <c r="I32" s="186"/>
      <c r="J32" s="186"/>
    </row>
    <row r="33" spans="1:10" ht="40.5" customHeight="1">
      <c r="A33" s="157">
        <v>28</v>
      </c>
      <c r="B33" s="158"/>
      <c r="C33" s="159"/>
      <c r="D33" s="160"/>
      <c r="E33" s="161"/>
      <c r="F33" s="182"/>
      <c r="G33" s="163"/>
      <c r="H33" s="164"/>
      <c r="I33" s="186"/>
      <c r="J33" s="186"/>
    </row>
    <row r="34" spans="1:10" ht="40.5" customHeight="1">
      <c r="A34" s="157">
        <v>29</v>
      </c>
      <c r="B34" s="158"/>
      <c r="C34" s="159"/>
      <c r="D34" s="160"/>
      <c r="E34" s="161"/>
      <c r="F34" s="182"/>
      <c r="G34" s="163"/>
      <c r="H34" s="164"/>
      <c r="I34" s="186"/>
      <c r="J34" s="186"/>
    </row>
    <row r="35" spans="1:10" ht="40.5" customHeight="1">
      <c r="A35" s="157">
        <v>30</v>
      </c>
      <c r="B35" s="158"/>
      <c r="C35" s="159"/>
      <c r="D35" s="160"/>
      <c r="E35" s="161"/>
      <c r="F35" s="182"/>
      <c r="G35" s="163"/>
      <c r="H35" s="164"/>
      <c r="I35" s="186"/>
      <c r="J35" s="186"/>
    </row>
    <row r="36" spans="1:10" ht="40.5" customHeight="1">
      <c r="A36" s="157">
        <v>31</v>
      </c>
      <c r="B36" s="158"/>
      <c r="C36" s="159"/>
      <c r="D36" s="160"/>
      <c r="E36" s="161"/>
      <c r="F36" s="182"/>
      <c r="G36" s="163"/>
      <c r="H36" s="164"/>
      <c r="I36" s="186"/>
      <c r="J36" s="186"/>
    </row>
    <row r="37" spans="1:10" ht="40.5" customHeight="1">
      <c r="A37" s="157">
        <v>32</v>
      </c>
      <c r="B37" s="158"/>
      <c r="C37" s="159"/>
      <c r="D37" s="160"/>
      <c r="E37" s="161"/>
      <c r="F37" s="182"/>
      <c r="G37" s="163"/>
      <c r="H37" s="164"/>
      <c r="I37" s="186"/>
      <c r="J37" s="186"/>
    </row>
    <row r="38" spans="1:10" ht="40.5" customHeight="1">
      <c r="A38" s="157">
        <v>33</v>
      </c>
      <c r="B38" s="158"/>
      <c r="C38" s="159"/>
      <c r="D38" s="160"/>
      <c r="E38" s="161"/>
      <c r="F38" s="182"/>
      <c r="G38" s="163"/>
      <c r="H38" s="164"/>
      <c r="I38" s="186"/>
      <c r="J38" s="186"/>
    </row>
    <row r="39" spans="1:10" ht="40.5" customHeight="1">
      <c r="A39" s="157">
        <v>34</v>
      </c>
      <c r="B39" s="158"/>
      <c r="C39" s="159"/>
      <c r="D39" s="160"/>
      <c r="E39" s="161"/>
      <c r="F39" s="182"/>
      <c r="G39" s="163"/>
      <c r="H39" s="164"/>
      <c r="I39" s="186"/>
      <c r="J39" s="186"/>
    </row>
    <row r="40" spans="1:10" ht="40.5" customHeight="1">
      <c r="A40" s="157">
        <v>35</v>
      </c>
      <c r="B40" s="158"/>
      <c r="C40" s="159"/>
      <c r="D40" s="160"/>
      <c r="E40" s="161"/>
      <c r="F40" s="182"/>
      <c r="G40" s="163"/>
      <c r="H40" s="164"/>
      <c r="I40" s="186"/>
      <c r="J40" s="186"/>
    </row>
    <row r="41" spans="1:10" ht="40.5" customHeight="1">
      <c r="A41" s="157">
        <v>36</v>
      </c>
      <c r="B41" s="158"/>
      <c r="C41" s="159"/>
      <c r="D41" s="160"/>
      <c r="E41" s="161"/>
      <c r="F41" s="182"/>
      <c r="G41" s="163"/>
      <c r="H41" s="164"/>
      <c r="I41" s="186"/>
      <c r="J41" s="186"/>
    </row>
    <row r="42" spans="1:10" ht="40.5" customHeight="1">
      <c r="A42" s="157">
        <v>37</v>
      </c>
      <c r="B42" s="158"/>
      <c r="C42" s="159"/>
      <c r="D42" s="160"/>
      <c r="E42" s="161"/>
      <c r="F42" s="182"/>
      <c r="G42" s="163"/>
      <c r="H42" s="164"/>
      <c r="I42" s="186"/>
      <c r="J42" s="186"/>
    </row>
    <row r="43" spans="1:10" ht="40.5" customHeight="1">
      <c r="A43" s="157">
        <v>38</v>
      </c>
      <c r="B43" s="158"/>
      <c r="C43" s="159"/>
      <c r="D43" s="160"/>
      <c r="E43" s="161"/>
      <c r="F43" s="182"/>
      <c r="G43" s="163"/>
      <c r="H43" s="164"/>
      <c r="I43" s="186"/>
      <c r="J43" s="186"/>
    </row>
    <row r="44" spans="1:10" ht="40.5" customHeight="1">
      <c r="A44" s="157">
        <v>39</v>
      </c>
      <c r="B44" s="158"/>
      <c r="C44" s="159"/>
      <c r="D44" s="160"/>
      <c r="E44" s="161"/>
      <c r="F44" s="182"/>
      <c r="G44" s="163"/>
      <c r="H44" s="164"/>
      <c r="I44" s="186"/>
      <c r="J44" s="186"/>
    </row>
    <row r="45" spans="1:10" ht="40.5" customHeight="1">
      <c r="A45" s="157">
        <v>40</v>
      </c>
      <c r="B45" s="158"/>
      <c r="C45" s="159"/>
      <c r="D45" s="160"/>
      <c r="E45" s="161"/>
      <c r="F45" s="182"/>
      <c r="G45" s="163"/>
      <c r="H45" s="164"/>
      <c r="I45" s="186"/>
      <c r="J45" s="186"/>
    </row>
    <row r="46" spans="1:10" ht="40.5" customHeight="1">
      <c r="A46" s="157">
        <v>41</v>
      </c>
      <c r="B46" s="158"/>
      <c r="C46" s="159"/>
      <c r="D46" s="160"/>
      <c r="E46" s="161"/>
      <c r="F46" s="182"/>
      <c r="G46" s="163"/>
      <c r="H46" s="164"/>
      <c r="I46" s="186"/>
      <c r="J46" s="186"/>
    </row>
    <row r="47" spans="1:10" ht="40.5" customHeight="1">
      <c r="A47" s="157">
        <v>42</v>
      </c>
      <c r="B47" s="158"/>
      <c r="C47" s="159"/>
      <c r="D47" s="160"/>
      <c r="E47" s="161"/>
      <c r="F47" s="182"/>
      <c r="G47" s="163"/>
      <c r="H47" s="164"/>
      <c r="I47" s="186"/>
      <c r="J47" s="186"/>
    </row>
    <row r="48" spans="1:10" ht="40.5" customHeight="1">
      <c r="A48" s="157">
        <v>43</v>
      </c>
      <c r="B48" s="158"/>
      <c r="C48" s="159"/>
      <c r="D48" s="160"/>
      <c r="E48" s="161"/>
      <c r="F48" s="182"/>
      <c r="G48" s="163"/>
      <c r="H48" s="164"/>
      <c r="I48" s="186"/>
      <c r="J48" s="186"/>
    </row>
    <row r="49" spans="1:10" ht="40.5" customHeight="1">
      <c r="A49" s="157">
        <v>44</v>
      </c>
      <c r="B49" s="158"/>
      <c r="C49" s="159"/>
      <c r="D49" s="160"/>
      <c r="E49" s="161"/>
      <c r="F49" s="182"/>
      <c r="G49" s="273"/>
      <c r="H49" s="164"/>
      <c r="I49" s="186"/>
      <c r="J49" s="186"/>
    </row>
    <row r="50" spans="1:10" ht="40.5" customHeight="1">
      <c r="A50" s="157">
        <v>45</v>
      </c>
      <c r="B50" s="158"/>
      <c r="C50" s="159"/>
      <c r="D50" s="160"/>
      <c r="E50" s="161"/>
      <c r="F50" s="182"/>
      <c r="G50" s="163"/>
      <c r="H50" s="164"/>
      <c r="I50" s="186"/>
      <c r="J50" s="186"/>
    </row>
    <row r="51" spans="1:10" ht="40.5" customHeight="1">
      <c r="A51" s="157">
        <v>46</v>
      </c>
      <c r="B51" s="158"/>
      <c r="C51" s="159"/>
      <c r="D51" s="160"/>
      <c r="E51" s="161"/>
      <c r="F51" s="182"/>
      <c r="G51" s="163"/>
      <c r="H51" s="164"/>
      <c r="I51" s="186"/>
      <c r="J51" s="186"/>
    </row>
    <row r="52" spans="1:10" ht="40.5" customHeight="1">
      <c r="A52" s="157">
        <v>47</v>
      </c>
      <c r="B52" s="158"/>
      <c r="C52" s="159"/>
      <c r="D52" s="160"/>
      <c r="E52" s="161"/>
      <c r="F52" s="182"/>
      <c r="G52" s="163"/>
      <c r="H52" s="164"/>
      <c r="I52" s="186"/>
      <c r="J52" s="186"/>
    </row>
    <row r="53" spans="1:10" ht="40.5" customHeight="1">
      <c r="A53" s="157">
        <v>48</v>
      </c>
      <c r="B53" s="158"/>
      <c r="C53" s="159"/>
      <c r="D53" s="160"/>
      <c r="E53" s="161"/>
      <c r="F53" s="182"/>
      <c r="G53" s="163"/>
      <c r="H53" s="164"/>
      <c r="I53" s="186"/>
      <c r="J53" s="186"/>
    </row>
    <row r="54" spans="1:10" ht="40.5" customHeight="1">
      <c r="A54" s="157">
        <v>49</v>
      </c>
      <c r="B54" s="158"/>
      <c r="C54" s="159"/>
      <c r="D54" s="160"/>
      <c r="E54" s="161"/>
      <c r="F54" s="182"/>
      <c r="G54" s="163"/>
      <c r="H54" s="164"/>
      <c r="I54" s="186"/>
      <c r="J54" s="186"/>
    </row>
    <row r="55" spans="1:10" ht="40.5" customHeight="1">
      <c r="A55" s="157">
        <v>50</v>
      </c>
      <c r="B55" s="158"/>
      <c r="C55" s="159"/>
      <c r="D55" s="160"/>
      <c r="E55" s="161"/>
      <c r="F55" s="182"/>
      <c r="G55" s="163"/>
      <c r="H55" s="164"/>
      <c r="I55" s="186"/>
      <c r="J55" s="186"/>
    </row>
    <row r="56" spans="1:10" ht="40.5" customHeight="1">
      <c r="A56" s="157">
        <v>51</v>
      </c>
      <c r="B56" s="158"/>
      <c r="C56" s="159"/>
      <c r="D56" s="160"/>
      <c r="E56" s="161"/>
      <c r="F56" s="182"/>
      <c r="G56" s="163"/>
      <c r="H56" s="164"/>
      <c r="I56" s="186"/>
      <c r="J56" s="186"/>
    </row>
    <row r="57" spans="1:10" ht="40.5" customHeight="1">
      <c r="A57" s="157">
        <v>52</v>
      </c>
      <c r="B57" s="158"/>
      <c r="C57" s="159"/>
      <c r="D57" s="160"/>
      <c r="E57" s="161"/>
      <c r="F57" s="182"/>
      <c r="G57" s="163"/>
      <c r="H57" s="164"/>
      <c r="I57" s="186"/>
      <c r="J57" s="186"/>
    </row>
    <row r="58" spans="1:10" ht="40.5" customHeight="1">
      <c r="A58" s="157">
        <v>53</v>
      </c>
      <c r="B58" s="158"/>
      <c r="C58" s="159"/>
      <c r="D58" s="160"/>
      <c r="E58" s="161"/>
      <c r="F58" s="182"/>
      <c r="G58" s="163"/>
      <c r="H58" s="164"/>
      <c r="I58" s="186"/>
      <c r="J58" s="186"/>
    </row>
    <row r="59" spans="1:10" ht="40.5" customHeight="1">
      <c r="A59" s="157">
        <v>54</v>
      </c>
      <c r="B59" s="158"/>
      <c r="C59" s="159"/>
      <c r="D59" s="160"/>
      <c r="E59" s="161"/>
      <c r="F59" s="182"/>
      <c r="G59" s="163"/>
      <c r="H59" s="164"/>
      <c r="I59" s="186"/>
      <c r="J59" s="186"/>
    </row>
    <row r="60" spans="1:10" ht="40.5" customHeight="1">
      <c r="A60" s="157">
        <v>55</v>
      </c>
      <c r="B60" s="158"/>
      <c r="C60" s="159"/>
      <c r="D60" s="160"/>
      <c r="E60" s="161"/>
      <c r="F60" s="182"/>
      <c r="G60" s="163"/>
      <c r="H60" s="164"/>
      <c r="I60" s="186"/>
      <c r="J60" s="186"/>
    </row>
    <row r="61" spans="1:10" ht="40.5" customHeight="1">
      <c r="A61" s="157">
        <v>56</v>
      </c>
      <c r="B61" s="158"/>
      <c r="C61" s="159"/>
      <c r="D61" s="160"/>
      <c r="E61" s="161"/>
      <c r="F61" s="182"/>
      <c r="G61" s="163"/>
      <c r="H61" s="164"/>
      <c r="I61" s="186"/>
      <c r="J61" s="186"/>
    </row>
    <row r="62" spans="1:10" ht="40.5" customHeight="1">
      <c r="A62" s="157">
        <v>57</v>
      </c>
      <c r="B62" s="158"/>
      <c r="C62" s="159"/>
      <c r="D62" s="160"/>
      <c r="E62" s="161"/>
      <c r="F62" s="182"/>
      <c r="G62" s="163"/>
      <c r="H62" s="164"/>
      <c r="I62" s="186"/>
      <c r="J62" s="186"/>
    </row>
    <row r="63" spans="1:10" ht="40.5" customHeight="1">
      <c r="A63" s="157">
        <v>58</v>
      </c>
      <c r="B63" s="158"/>
      <c r="C63" s="159"/>
      <c r="D63" s="160"/>
      <c r="E63" s="161"/>
      <c r="F63" s="182"/>
      <c r="G63" s="163"/>
      <c r="H63" s="164"/>
      <c r="I63" s="186"/>
      <c r="J63" s="186"/>
    </row>
    <row r="64" spans="1:10" ht="40.5" customHeight="1">
      <c r="A64" s="157">
        <v>59</v>
      </c>
      <c r="B64" s="158"/>
      <c r="C64" s="159"/>
      <c r="D64" s="160"/>
      <c r="E64" s="161"/>
      <c r="F64" s="182"/>
      <c r="G64" s="163"/>
      <c r="H64" s="164"/>
      <c r="I64" s="186"/>
      <c r="J64" s="186"/>
    </row>
    <row r="65" spans="1:10" ht="40.5" customHeight="1">
      <c r="A65" s="157">
        <v>60</v>
      </c>
      <c r="B65" s="158"/>
      <c r="C65" s="159"/>
      <c r="D65" s="160"/>
      <c r="E65" s="161"/>
      <c r="F65" s="182"/>
      <c r="G65" s="273"/>
      <c r="H65" s="164"/>
      <c r="I65" s="186"/>
      <c r="J65" s="186"/>
    </row>
    <row r="66" spans="1:10" ht="40.5" customHeight="1">
      <c r="A66" s="157">
        <v>61</v>
      </c>
      <c r="B66" s="158"/>
      <c r="C66" s="159"/>
      <c r="D66" s="160"/>
      <c r="E66" s="161"/>
      <c r="F66" s="182"/>
      <c r="G66" s="163"/>
      <c r="H66" s="164"/>
      <c r="I66" s="186"/>
      <c r="J66" s="186"/>
    </row>
    <row r="67" spans="1:10" ht="40.5" customHeight="1">
      <c r="A67" s="157">
        <v>62</v>
      </c>
      <c r="B67" s="158"/>
      <c r="C67" s="159"/>
      <c r="D67" s="160"/>
      <c r="E67" s="161"/>
      <c r="F67" s="182"/>
      <c r="G67" s="163"/>
      <c r="H67" s="164"/>
      <c r="I67" s="186"/>
      <c r="J67" s="186"/>
    </row>
    <row r="68" spans="1:10" ht="40.5" customHeight="1">
      <c r="A68" s="157">
        <v>63</v>
      </c>
      <c r="B68" s="158"/>
      <c r="C68" s="159"/>
      <c r="D68" s="160"/>
      <c r="E68" s="161"/>
      <c r="F68" s="182"/>
      <c r="G68" s="163"/>
      <c r="H68" s="164"/>
      <c r="I68" s="186"/>
      <c r="J68" s="186"/>
    </row>
    <row r="69" spans="1:10" ht="40.5" customHeight="1">
      <c r="A69" s="157">
        <v>64</v>
      </c>
      <c r="B69" s="158"/>
      <c r="C69" s="159"/>
      <c r="D69" s="160"/>
      <c r="E69" s="161"/>
      <c r="F69" s="182"/>
      <c r="G69" s="163"/>
      <c r="H69" s="164"/>
      <c r="I69" s="186"/>
      <c r="J69" s="186"/>
    </row>
    <row r="70" spans="1:10" ht="40.5" customHeight="1">
      <c r="A70" s="157">
        <v>65</v>
      </c>
      <c r="B70" s="158"/>
      <c r="C70" s="159"/>
      <c r="D70" s="160"/>
      <c r="E70" s="161"/>
      <c r="F70" s="182"/>
      <c r="G70" s="163"/>
      <c r="H70" s="164"/>
      <c r="I70" s="186"/>
      <c r="J70" s="186"/>
    </row>
    <row r="71" spans="1:10" ht="40.5" customHeight="1">
      <c r="A71" s="157">
        <v>66</v>
      </c>
      <c r="B71" s="158"/>
      <c r="C71" s="159"/>
      <c r="D71" s="160"/>
      <c r="E71" s="161"/>
      <c r="F71" s="182"/>
      <c r="G71" s="163"/>
      <c r="H71" s="164"/>
      <c r="I71" s="186"/>
      <c r="J71" s="186"/>
    </row>
    <row r="72" spans="1:10" ht="40.5" customHeight="1">
      <c r="A72" s="157">
        <v>67</v>
      </c>
      <c r="B72" s="158"/>
      <c r="C72" s="159"/>
      <c r="D72" s="160"/>
      <c r="E72" s="161"/>
      <c r="F72" s="182"/>
      <c r="G72" s="163"/>
      <c r="H72" s="164"/>
      <c r="I72" s="186"/>
      <c r="J72" s="186"/>
    </row>
    <row r="73" spans="1:10" ht="40.5" customHeight="1">
      <c r="A73" s="157">
        <v>68</v>
      </c>
      <c r="B73" s="158"/>
      <c r="C73" s="159"/>
      <c r="D73" s="160"/>
      <c r="E73" s="161"/>
      <c r="F73" s="182"/>
      <c r="G73" s="163"/>
      <c r="H73" s="164"/>
      <c r="I73" s="186"/>
      <c r="J73" s="186"/>
    </row>
    <row r="74" spans="1:10" ht="40.5" customHeight="1">
      <c r="A74" s="157">
        <v>69</v>
      </c>
      <c r="B74" s="158"/>
      <c r="C74" s="159"/>
      <c r="D74" s="160"/>
      <c r="E74" s="161"/>
      <c r="F74" s="182"/>
      <c r="G74" s="163"/>
      <c r="H74" s="164"/>
      <c r="I74" s="186"/>
      <c r="J74" s="186"/>
    </row>
    <row r="75" spans="1:10" ht="40.5" customHeight="1">
      <c r="A75" s="157">
        <v>70</v>
      </c>
      <c r="B75" s="158"/>
      <c r="C75" s="159"/>
      <c r="D75" s="160"/>
      <c r="E75" s="161"/>
      <c r="F75" s="182"/>
      <c r="G75" s="163"/>
      <c r="H75" s="164"/>
      <c r="I75" s="186"/>
      <c r="J75" s="186"/>
    </row>
    <row r="76" spans="1:10" ht="40.5" customHeight="1">
      <c r="A76" s="157">
        <v>71</v>
      </c>
      <c r="B76" s="158"/>
      <c r="C76" s="159"/>
      <c r="D76" s="160"/>
      <c r="E76" s="161"/>
      <c r="F76" s="182"/>
      <c r="G76" s="163"/>
      <c r="H76" s="164"/>
      <c r="I76" s="186"/>
      <c r="J76" s="186"/>
    </row>
    <row r="77" spans="1:10" ht="40.5" customHeight="1">
      <c r="A77" s="157">
        <v>72</v>
      </c>
      <c r="B77" s="158"/>
      <c r="C77" s="159"/>
      <c r="D77" s="160"/>
      <c r="E77" s="161"/>
      <c r="F77" s="182"/>
      <c r="G77" s="163"/>
      <c r="H77" s="164"/>
      <c r="I77" s="186"/>
      <c r="J77" s="186"/>
    </row>
    <row r="78" spans="1:10" ht="40.5" customHeight="1">
      <c r="A78" s="157">
        <v>73</v>
      </c>
      <c r="B78" s="158"/>
      <c r="C78" s="159"/>
      <c r="D78" s="160"/>
      <c r="E78" s="161"/>
      <c r="F78" s="182"/>
      <c r="G78" s="163"/>
      <c r="H78" s="164"/>
      <c r="I78" s="186"/>
      <c r="J78" s="186"/>
    </row>
    <row r="79" spans="1:10" ht="40.5" customHeight="1">
      <c r="A79" s="157">
        <v>74</v>
      </c>
      <c r="B79" s="158"/>
      <c r="C79" s="159"/>
      <c r="D79" s="160"/>
      <c r="E79" s="161"/>
      <c r="F79" s="182"/>
      <c r="G79" s="163"/>
      <c r="H79" s="164"/>
      <c r="I79" s="186"/>
      <c r="J79" s="186"/>
    </row>
    <row r="80" spans="1:10" ht="40.5" customHeight="1">
      <c r="A80" s="157">
        <v>75</v>
      </c>
      <c r="B80" s="158"/>
      <c r="C80" s="159"/>
      <c r="D80" s="160"/>
      <c r="E80" s="161"/>
      <c r="F80" s="182"/>
      <c r="G80" s="163"/>
      <c r="H80" s="164"/>
      <c r="I80" s="186"/>
      <c r="J80" s="186"/>
    </row>
    <row r="81" spans="1:10" ht="40.5" customHeight="1">
      <c r="A81" s="157">
        <v>76</v>
      </c>
      <c r="B81" s="158"/>
      <c r="C81" s="159"/>
      <c r="D81" s="160"/>
      <c r="E81" s="161"/>
      <c r="F81" s="182"/>
      <c r="G81" s="163"/>
      <c r="H81" s="164"/>
      <c r="I81" s="186"/>
      <c r="J81" s="186"/>
    </row>
    <row r="82" spans="1:10" ht="40.5" customHeight="1">
      <c r="A82" s="157">
        <v>77</v>
      </c>
      <c r="B82" s="158"/>
      <c r="C82" s="159"/>
      <c r="D82" s="160"/>
      <c r="E82" s="161"/>
      <c r="F82" s="182"/>
      <c r="G82" s="163"/>
      <c r="H82" s="164"/>
      <c r="I82" s="186"/>
      <c r="J82" s="186"/>
    </row>
    <row r="83" spans="1:10" ht="40.5" customHeight="1">
      <c r="A83" s="157">
        <v>78</v>
      </c>
      <c r="B83" s="158"/>
      <c r="C83" s="159"/>
      <c r="D83" s="160"/>
      <c r="E83" s="161"/>
      <c r="F83" s="182"/>
      <c r="G83" s="163"/>
      <c r="H83" s="164"/>
      <c r="I83" s="186"/>
      <c r="J83" s="186"/>
    </row>
    <row r="84" spans="1:10" ht="40.5" customHeight="1">
      <c r="A84" s="157">
        <v>79</v>
      </c>
      <c r="B84" s="158"/>
      <c r="C84" s="159"/>
      <c r="D84" s="160"/>
      <c r="E84" s="161"/>
      <c r="F84" s="182"/>
      <c r="G84" s="163"/>
      <c r="H84" s="164"/>
      <c r="I84" s="186"/>
      <c r="J84" s="186"/>
    </row>
    <row r="85" spans="1:10" ht="40.5" customHeight="1">
      <c r="A85" s="157">
        <v>80</v>
      </c>
      <c r="B85" s="158"/>
      <c r="C85" s="159"/>
      <c r="D85" s="160"/>
      <c r="E85" s="161"/>
      <c r="F85" s="182"/>
      <c r="G85" s="163"/>
      <c r="H85" s="164"/>
      <c r="I85" s="186"/>
      <c r="J85" s="186"/>
    </row>
    <row r="86" spans="1:10" ht="40.5" customHeight="1">
      <c r="A86" s="157">
        <v>81</v>
      </c>
      <c r="B86" s="158"/>
      <c r="C86" s="159"/>
      <c r="D86" s="160"/>
      <c r="E86" s="161"/>
      <c r="F86" s="182"/>
      <c r="G86" s="163"/>
      <c r="H86" s="164"/>
      <c r="I86" s="186"/>
      <c r="J86" s="186"/>
    </row>
    <row r="87" spans="1:10" ht="40.5" customHeight="1">
      <c r="A87" s="157">
        <v>82</v>
      </c>
      <c r="B87" s="158"/>
      <c r="C87" s="159"/>
      <c r="D87" s="160"/>
      <c r="E87" s="161"/>
      <c r="F87" s="182"/>
      <c r="G87" s="163"/>
      <c r="H87" s="164"/>
      <c r="I87" s="186"/>
      <c r="J87" s="186"/>
    </row>
    <row r="88" spans="1:10" ht="40.5" customHeight="1">
      <c r="A88" s="157">
        <v>83</v>
      </c>
      <c r="B88" s="158"/>
      <c r="C88" s="159"/>
      <c r="D88" s="160"/>
      <c r="E88" s="161"/>
      <c r="F88" s="182"/>
      <c r="G88" s="163"/>
      <c r="H88" s="164"/>
      <c r="I88" s="186"/>
      <c r="J88" s="186"/>
    </row>
    <row r="89" spans="1:10" ht="40.5" customHeight="1">
      <c r="A89" s="157">
        <v>84</v>
      </c>
      <c r="B89" s="158"/>
      <c r="C89" s="159"/>
      <c r="D89" s="160"/>
      <c r="E89" s="161"/>
      <c r="F89" s="182"/>
      <c r="G89" s="163"/>
      <c r="H89" s="164"/>
      <c r="I89" s="186"/>
      <c r="J89" s="186"/>
    </row>
    <row r="90" spans="1:10" ht="40.5" customHeight="1">
      <c r="A90" s="157">
        <v>85</v>
      </c>
      <c r="B90" s="158"/>
      <c r="C90" s="159"/>
      <c r="D90" s="160"/>
      <c r="E90" s="161"/>
      <c r="F90" s="182"/>
      <c r="G90" s="163"/>
      <c r="H90" s="164"/>
      <c r="I90" s="186"/>
      <c r="J90" s="186"/>
    </row>
    <row r="91" spans="1:10" ht="40.5" customHeight="1">
      <c r="A91" s="157">
        <v>86</v>
      </c>
      <c r="B91" s="158"/>
      <c r="C91" s="159"/>
      <c r="D91" s="160"/>
      <c r="E91" s="161"/>
      <c r="F91" s="182"/>
      <c r="G91" s="163"/>
      <c r="H91" s="164"/>
      <c r="I91" s="186"/>
      <c r="J91" s="186"/>
    </row>
    <row r="92" spans="1:10" ht="40.5" customHeight="1">
      <c r="A92" s="157">
        <v>87</v>
      </c>
      <c r="B92" s="158"/>
      <c r="C92" s="159"/>
      <c r="D92" s="160"/>
      <c r="E92" s="161"/>
      <c r="F92" s="182"/>
      <c r="G92" s="163"/>
      <c r="H92" s="164"/>
      <c r="I92" s="186"/>
      <c r="J92" s="186"/>
    </row>
    <row r="93" spans="1:10" ht="40.5" customHeight="1">
      <c r="A93" s="157">
        <v>88</v>
      </c>
      <c r="B93" s="158"/>
      <c r="C93" s="159"/>
      <c r="D93" s="160"/>
      <c r="E93" s="161"/>
      <c r="F93" s="182"/>
      <c r="G93" s="163"/>
      <c r="H93" s="164"/>
      <c r="I93" s="186"/>
      <c r="J93" s="186"/>
    </row>
    <row r="94" spans="1:10" ht="40.5" customHeight="1">
      <c r="A94" s="157">
        <v>89</v>
      </c>
      <c r="B94" s="158"/>
      <c r="C94" s="159"/>
      <c r="D94" s="160"/>
      <c r="E94" s="161"/>
      <c r="F94" s="182"/>
      <c r="G94" s="163"/>
      <c r="H94" s="164"/>
      <c r="I94" s="186"/>
      <c r="J94" s="186"/>
    </row>
    <row r="95" spans="1:10" ht="40.5" customHeight="1">
      <c r="A95" s="157">
        <v>90</v>
      </c>
      <c r="B95" s="158"/>
      <c r="C95" s="159"/>
      <c r="D95" s="160"/>
      <c r="E95" s="161"/>
      <c r="F95" s="182"/>
      <c r="G95" s="163"/>
      <c r="H95" s="164"/>
      <c r="I95" s="186"/>
      <c r="J95" s="186"/>
    </row>
    <row r="96" spans="1:10" ht="40.5" customHeight="1">
      <c r="A96" s="157">
        <v>91</v>
      </c>
      <c r="B96" s="158"/>
      <c r="C96" s="159"/>
      <c r="D96" s="160"/>
      <c r="E96" s="161"/>
      <c r="F96" s="182"/>
      <c r="G96" s="163"/>
      <c r="H96" s="164"/>
      <c r="I96" s="186"/>
      <c r="J96" s="186"/>
    </row>
    <row r="97" spans="1:10" ht="40.5" customHeight="1">
      <c r="A97" s="157">
        <v>92</v>
      </c>
      <c r="B97" s="158"/>
      <c r="C97" s="159"/>
      <c r="D97" s="160"/>
      <c r="E97" s="161"/>
      <c r="F97" s="182"/>
      <c r="G97" s="163"/>
      <c r="H97" s="164"/>
      <c r="I97" s="186"/>
      <c r="J97" s="186"/>
    </row>
    <row r="98" spans="1:10" ht="40.5" customHeight="1">
      <c r="A98" s="157">
        <v>93</v>
      </c>
      <c r="B98" s="158"/>
      <c r="C98" s="159"/>
      <c r="D98" s="160"/>
      <c r="E98" s="161"/>
      <c r="F98" s="182"/>
      <c r="G98" s="163"/>
      <c r="H98" s="164"/>
      <c r="I98" s="186"/>
      <c r="J98" s="186"/>
    </row>
    <row r="99" spans="1:10" ht="40.5" customHeight="1">
      <c r="A99" s="157">
        <v>94</v>
      </c>
      <c r="B99" s="158"/>
      <c r="C99" s="159"/>
      <c r="D99" s="160"/>
      <c r="E99" s="161"/>
      <c r="F99" s="182"/>
      <c r="G99" s="163"/>
      <c r="H99" s="164"/>
      <c r="I99" s="186"/>
      <c r="J99" s="186"/>
    </row>
    <row r="100" spans="1:10" ht="40.5" customHeight="1">
      <c r="A100" s="157">
        <v>95</v>
      </c>
      <c r="B100" s="158"/>
      <c r="C100" s="159"/>
      <c r="D100" s="160"/>
      <c r="E100" s="161"/>
      <c r="F100" s="182"/>
      <c r="G100" s="163"/>
      <c r="H100" s="164"/>
      <c r="I100" s="186"/>
      <c r="J100" s="186"/>
    </row>
    <row r="101" spans="1:10" ht="40.5" customHeight="1">
      <c r="A101" s="157">
        <v>96</v>
      </c>
      <c r="B101" s="158"/>
      <c r="C101" s="159"/>
      <c r="D101" s="160"/>
      <c r="E101" s="161"/>
      <c r="F101" s="182"/>
      <c r="G101" s="163"/>
      <c r="H101" s="164"/>
      <c r="I101" s="186"/>
      <c r="J101" s="186"/>
    </row>
    <row r="102" spans="1:10" ht="40.5" customHeight="1">
      <c r="A102" s="157">
        <v>97</v>
      </c>
      <c r="B102" s="158"/>
      <c r="C102" s="159"/>
      <c r="D102" s="160"/>
      <c r="E102" s="161"/>
      <c r="F102" s="182"/>
      <c r="G102" s="163"/>
      <c r="H102" s="164"/>
      <c r="I102" s="186"/>
      <c r="J102" s="186"/>
    </row>
    <row r="103" spans="1:10" ht="40.5" customHeight="1">
      <c r="A103" s="157">
        <v>98</v>
      </c>
      <c r="B103" s="158"/>
      <c r="C103" s="159"/>
      <c r="D103" s="160"/>
      <c r="E103" s="161"/>
      <c r="F103" s="182"/>
      <c r="G103" s="163"/>
      <c r="H103" s="164"/>
      <c r="I103" s="186"/>
      <c r="J103" s="186"/>
    </row>
    <row r="104" spans="1:10" ht="40.5" customHeight="1">
      <c r="A104" s="157">
        <v>99</v>
      </c>
      <c r="B104" s="158"/>
      <c r="C104" s="159"/>
      <c r="D104" s="160"/>
      <c r="E104" s="161"/>
      <c r="F104" s="182"/>
      <c r="G104" s="163"/>
      <c r="H104" s="164"/>
      <c r="I104" s="186"/>
      <c r="J104" s="186"/>
    </row>
    <row r="105" spans="1:10" ht="40.5" customHeight="1">
      <c r="A105" s="157">
        <v>100</v>
      </c>
      <c r="B105" s="158"/>
      <c r="C105" s="159"/>
      <c r="D105" s="160"/>
      <c r="E105" s="161"/>
      <c r="F105" s="182"/>
      <c r="G105" s="163"/>
      <c r="H105" s="164"/>
      <c r="I105" s="186"/>
      <c r="J105" s="186"/>
    </row>
    <row r="106" spans="1:10" ht="40.5" customHeight="1">
      <c r="A106" s="157">
        <v>101</v>
      </c>
      <c r="B106" s="158"/>
      <c r="C106" s="159"/>
      <c r="D106" s="160"/>
      <c r="E106" s="161"/>
      <c r="F106" s="182"/>
      <c r="G106" s="163"/>
      <c r="H106" s="164"/>
      <c r="I106" s="186"/>
      <c r="J106" s="186"/>
    </row>
    <row r="107" spans="1:10" ht="40.5" customHeight="1">
      <c r="A107" s="157"/>
      <c r="B107" s="158"/>
      <c r="C107" s="159"/>
      <c r="D107" s="160"/>
      <c r="E107" s="161"/>
      <c r="F107" s="162"/>
      <c r="G107" s="163"/>
      <c r="H107" s="164"/>
      <c r="I107" s="186"/>
      <c r="J107" s="186"/>
    </row>
    <row r="108" spans="1:10" ht="40.5" customHeight="1">
      <c r="A108" s="157"/>
      <c r="B108" s="158"/>
      <c r="C108" s="159"/>
      <c r="D108" s="160"/>
      <c r="E108" s="161"/>
      <c r="F108" s="162"/>
      <c r="G108" s="163"/>
      <c r="H108" s="164"/>
      <c r="I108" s="186"/>
      <c r="J108" s="186"/>
    </row>
    <row r="109" spans="1:10" ht="17.25">
      <c r="A109" s="157"/>
      <c r="B109" s="158"/>
      <c r="C109" s="159"/>
      <c r="D109" s="160"/>
      <c r="E109" s="161"/>
      <c r="F109" s="162"/>
      <c r="G109" s="163"/>
      <c r="H109" s="164"/>
    </row>
    <row r="110" spans="1:10" ht="17.25">
      <c r="A110" s="157"/>
      <c r="B110" s="158"/>
      <c r="C110" s="159"/>
      <c r="D110" s="160"/>
      <c r="E110" s="161"/>
      <c r="F110" s="162"/>
      <c r="G110" s="163"/>
      <c r="H110" s="164"/>
    </row>
    <row r="111" spans="1:10" ht="17.25">
      <c r="A111" s="157"/>
      <c r="B111" s="158"/>
      <c r="C111" s="159"/>
      <c r="D111" s="160"/>
      <c r="E111" s="161"/>
      <c r="F111" s="162"/>
      <c r="G111" s="163"/>
      <c r="H111" s="164"/>
    </row>
    <row r="112" spans="1:10" ht="17.25">
      <c r="A112" s="157"/>
      <c r="B112" s="158"/>
      <c r="C112" s="159"/>
      <c r="D112" s="160"/>
      <c r="E112" s="161"/>
      <c r="F112" s="162"/>
      <c r="G112" s="163"/>
      <c r="H112" s="164"/>
    </row>
    <row r="113" spans="1:8" ht="17.25">
      <c r="A113" s="157"/>
      <c r="B113" s="158"/>
      <c r="C113" s="159"/>
      <c r="D113" s="160"/>
      <c r="E113" s="161"/>
      <c r="F113" s="162"/>
      <c r="G113" s="163"/>
      <c r="H113" s="164"/>
    </row>
    <row r="114" spans="1:8" ht="17.25">
      <c r="A114" s="157"/>
      <c r="B114" s="158"/>
      <c r="C114" s="159"/>
      <c r="D114" s="160"/>
      <c r="E114" s="161"/>
      <c r="F114" s="162"/>
      <c r="G114" s="163"/>
      <c r="H114" s="164"/>
    </row>
    <row r="115" spans="1:8" ht="17.25">
      <c r="A115" s="157"/>
      <c r="B115" s="158"/>
      <c r="C115" s="159"/>
      <c r="D115" s="160"/>
      <c r="E115" s="161"/>
      <c r="F115" s="162"/>
      <c r="G115" s="163"/>
      <c r="H115" s="164"/>
    </row>
    <row r="116" spans="1:8" ht="17.25">
      <c r="A116" s="157"/>
      <c r="B116" s="158"/>
      <c r="C116" s="159"/>
      <c r="D116" s="160"/>
      <c r="E116" s="161"/>
      <c r="F116" s="162"/>
      <c r="G116" s="163"/>
      <c r="H116" s="164"/>
    </row>
    <row r="117" spans="1:8" ht="17.25">
      <c r="A117" s="157"/>
      <c r="B117" s="158"/>
      <c r="C117" s="159"/>
      <c r="D117" s="160"/>
      <c r="E117" s="161"/>
      <c r="F117" s="162"/>
      <c r="G117" s="163"/>
      <c r="H117" s="164"/>
    </row>
    <row r="118" spans="1:8" ht="17.25">
      <c r="A118" s="157"/>
      <c r="B118" s="158"/>
      <c r="C118" s="159"/>
      <c r="D118" s="160"/>
      <c r="E118" s="161"/>
      <c r="F118" s="162"/>
      <c r="G118" s="163"/>
      <c r="H118" s="164"/>
    </row>
    <row r="119" spans="1:8" ht="17.25">
      <c r="A119" s="157"/>
      <c r="B119" s="158"/>
      <c r="C119" s="159"/>
      <c r="D119" s="160"/>
      <c r="E119" s="161"/>
      <c r="F119" s="162"/>
      <c r="G119" s="163"/>
      <c r="H119" s="164"/>
    </row>
    <row r="120" spans="1:8" ht="17.25">
      <c r="A120" s="157"/>
      <c r="B120" s="158"/>
      <c r="C120" s="159"/>
      <c r="D120" s="160"/>
      <c r="E120" s="161"/>
      <c r="F120" s="162"/>
      <c r="G120" s="163"/>
      <c r="H120" s="164"/>
    </row>
    <row r="121" spans="1:8" ht="17.25">
      <c r="A121" s="157"/>
      <c r="B121" s="158"/>
      <c r="C121" s="159"/>
      <c r="D121" s="160"/>
      <c r="E121" s="161"/>
      <c r="F121" s="162"/>
      <c r="G121" s="163"/>
      <c r="H121" s="164"/>
    </row>
    <row r="122" spans="1:8" ht="17.25">
      <c r="A122" s="157"/>
      <c r="B122" s="158"/>
      <c r="C122" s="159"/>
      <c r="D122" s="160"/>
      <c r="E122" s="161"/>
      <c r="F122" s="162"/>
      <c r="G122" s="163"/>
      <c r="H122" s="164"/>
    </row>
    <row r="123" spans="1:8" ht="17.25">
      <c r="A123" s="157"/>
      <c r="B123" s="158"/>
      <c r="C123" s="159"/>
      <c r="D123" s="160"/>
      <c r="E123" s="161"/>
      <c r="F123" s="162"/>
      <c r="G123" s="163"/>
      <c r="H123" s="164"/>
    </row>
    <row r="124" spans="1:8" ht="17.25">
      <c r="A124" s="157"/>
      <c r="B124" s="158"/>
      <c r="C124" s="159"/>
      <c r="D124" s="160"/>
      <c r="E124" s="161"/>
      <c r="F124" s="162"/>
      <c r="G124" s="163"/>
      <c r="H124" s="164"/>
    </row>
  </sheetData>
  <mergeCells count="3">
    <mergeCell ref="A2:H2"/>
    <mergeCell ref="J3:J5"/>
    <mergeCell ref="I3:I5"/>
  </mergeCells>
  <phoneticPr fontId="5"/>
  <dataValidations count="1">
    <dataValidation imeMode="hiragana" allowBlank="1" showInputMessage="1" showErrorMessage="1" sqref="G6:G105" xr:uid="{82F3FD7F-7CD6-4EA3-94CB-928819A2806A}"/>
  </dataValidations>
  <pageMargins left="0.7" right="0.7" top="0.75" bottom="0.75" header="0.3" footer="0.3"/>
  <pageSetup paperSize="9" scale="76" fitToHeight="0" orientation="landscape" r:id="rId1"/>
  <headerFooter scaleWithDoc="0">
    <oddFooter>&amp;L&amp;"ＭＳ Ｐ明朝,標準"&amp;12備考：※印は作成担当課科（主として請求元）で記入する。</oddFooter>
  </headerFooter>
  <rowBreaks count="1" manualBreakCount="1">
    <brk id="95"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82E3-2EE0-47A2-95D2-C123FDACD725}">
  <sheetPr>
    <tabColor rgb="FF00B050"/>
  </sheetPr>
  <dimension ref="A1:J231"/>
  <sheetViews>
    <sheetView view="pageBreakPreview" zoomScale="60" zoomScaleNormal="100" workbookViewId="0">
      <selection activeCell="L13" sqref="L13"/>
    </sheetView>
  </sheetViews>
  <sheetFormatPr defaultRowHeight="13.5"/>
  <cols>
    <col min="1" max="1" width="5.5" style="120" customWidth="1"/>
    <col min="2" max="2" width="34.625" style="284" customWidth="1"/>
    <col min="3" max="3" width="1.625" style="133" customWidth="1"/>
    <col min="4" max="4" width="7.125" style="122" customWidth="1"/>
    <col min="5" max="5" width="9.5" style="123" customWidth="1"/>
    <col min="6" max="6" width="10.25" style="217"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0" s="119" customFormat="1" ht="45" customHeight="1">
      <c r="A1" s="118"/>
      <c r="B1" s="383" t="s">
        <v>111</v>
      </c>
      <c r="C1" s="383"/>
      <c r="D1" s="383"/>
      <c r="E1" s="383"/>
      <c r="F1" s="383"/>
      <c r="G1" s="383"/>
      <c r="H1" s="383"/>
    </row>
    <row r="2" spans="1:10" s="121" customFormat="1" ht="18" customHeight="1">
      <c r="A2" s="120"/>
      <c r="B2" s="284"/>
      <c r="D2" s="122"/>
      <c r="E2" s="123"/>
      <c r="F2" s="217"/>
    </row>
    <row r="3" spans="1:10" s="118" customFormat="1" ht="30" customHeight="1">
      <c r="A3" s="125" t="s">
        <v>112</v>
      </c>
      <c r="B3" s="384" t="s">
        <v>113</v>
      </c>
      <c r="C3" s="385"/>
      <c r="D3" s="126" t="s">
        <v>114</v>
      </c>
      <c r="E3" s="127" t="s">
        <v>115</v>
      </c>
      <c r="F3" s="218" t="s">
        <v>116</v>
      </c>
      <c r="G3" s="125" t="s">
        <v>117</v>
      </c>
      <c r="H3" s="126" t="s">
        <v>118</v>
      </c>
    </row>
    <row r="4" spans="1:10" ht="30" customHeight="1">
      <c r="A4" s="126">
        <v>1</v>
      </c>
      <c r="B4" s="187" t="str">
        <f>IF($A4="","",VLOOKUP($A4,'10%中性'!$A$5:$J$500,4))</f>
        <v>１０％中性緩衝ホルマリン（３５０３用）</v>
      </c>
      <c r="C4" s="129"/>
      <c r="D4" s="139" t="str">
        <f>IF($A4="","",VLOOKUP($A4,'10%中性'!$A$5:$J$500,6))</f>
        <v>BX</v>
      </c>
      <c r="E4" s="139">
        <f>IF($A4="","",VLOOKUP($A4,'10%中性'!$A$5:$J$500,7))</f>
        <v>4</v>
      </c>
      <c r="F4" s="219"/>
      <c r="G4" s="131"/>
      <c r="H4" s="132"/>
      <c r="J4" s="145" t="s">
        <v>120</v>
      </c>
    </row>
    <row r="5" spans="1:10" ht="30" customHeight="1">
      <c r="A5" s="126">
        <v>2</v>
      </c>
      <c r="B5" s="187" t="str">
        <f>IF($A5="","",VLOOKUP($A5,'10%中性'!$A$5:$J$500,4))</f>
        <v>３Ｍ　ＴＭ　アテスト　ＴＭ　超短時間判定用プロセスチャレンジ</v>
      </c>
      <c r="C5" s="129"/>
      <c r="D5" s="139" t="str">
        <f>IF($A5="","",VLOOKUP($A5,'10%中性'!$A$5:$J$500,6))</f>
        <v>BX</v>
      </c>
      <c r="E5" s="139">
        <f>IF($A5="","",VLOOKUP($A5,'10%中性'!$A$5:$J$500,7))</f>
        <v>5</v>
      </c>
      <c r="F5" s="219"/>
      <c r="G5" s="131"/>
      <c r="H5" s="132"/>
      <c r="J5" s="145" t="s">
        <v>128</v>
      </c>
    </row>
    <row r="6" spans="1:10" ht="30" customHeight="1">
      <c r="A6" s="126">
        <v>3</v>
      </c>
      <c r="B6" s="187" t="str">
        <f>IF($A6="","",VLOOKUP($A6,'10%中性'!$A$5:$J$500,4))</f>
        <v>ＢＤ　マイクロティナ　Ｒ　セーフティ　ランセット</v>
      </c>
      <c r="C6" s="129"/>
      <c r="D6" s="139" t="str">
        <f>IF($A6="","",VLOOKUP($A6,'10%中性'!$A$5:$J$500,6))</f>
        <v>BX</v>
      </c>
      <c r="E6" s="139">
        <f>IF($A6="","",VLOOKUP($A6,'10%中性'!$A$5:$J$500,7))</f>
        <v>6</v>
      </c>
      <c r="F6" s="219"/>
      <c r="G6" s="131"/>
      <c r="H6" s="132"/>
      <c r="J6" s="145" t="s">
        <v>126</v>
      </c>
    </row>
    <row r="7" spans="1:10" s="119" customFormat="1" ht="30" customHeight="1">
      <c r="A7" s="126">
        <v>4</v>
      </c>
      <c r="B7" s="187" t="str">
        <f>IF($A7="","",VLOOKUP($A7,'10%中性'!$A$5:$J$500,4))</f>
        <v>ＢＤＰＡＣＫ</v>
      </c>
      <c r="C7" s="129"/>
      <c r="D7" s="139" t="str">
        <f>IF($A7="","",VLOOKUP($A7,'10%中性'!$A$5:$J$500,6))</f>
        <v>ＢＸ</v>
      </c>
      <c r="E7" s="139">
        <f>IF($A7="","",VLOOKUP($A7,'10%中性'!$A$5:$J$500,7))</f>
        <v>4</v>
      </c>
      <c r="F7" s="219"/>
      <c r="G7" s="131"/>
      <c r="H7" s="132"/>
      <c r="J7" s="145" t="s">
        <v>119</v>
      </c>
    </row>
    <row r="8" spans="1:10" s="119" customFormat="1" ht="30" customHeight="1">
      <c r="A8" s="126">
        <v>5</v>
      </c>
      <c r="B8" s="187" t="str">
        <f>IF($A8="","",VLOOKUP($A8,'10%中性'!$A$5:$J$500,4))</f>
        <v>ＨＭ－３００５　３５０Ｍ／Ｍ　</v>
      </c>
      <c r="C8" s="129"/>
      <c r="D8" s="139" t="str">
        <f>IF($A8="","",VLOOKUP($A8,'10%中性'!$A$5:$J$500,6))</f>
        <v>BX</v>
      </c>
      <c r="E8" s="139">
        <f>IF($A8="","",VLOOKUP($A8,'10%中性'!$A$5:$J$500,7))</f>
        <v>7</v>
      </c>
      <c r="F8" s="219"/>
      <c r="G8" s="131"/>
      <c r="H8" s="132"/>
    </row>
    <row r="9" spans="1:10" s="119" customFormat="1" ht="30" customHeight="1">
      <c r="A9" s="126">
        <v>6</v>
      </c>
      <c r="B9" s="187" t="str">
        <f>IF($A9="","",VLOOKUP($A9,'10%中性'!$A$5:$J$500,4))</f>
        <v>ＩＶ３０００ドレッシング</v>
      </c>
      <c r="C9" s="129"/>
      <c r="D9" s="139" t="str">
        <f>IF($A9="","",VLOOKUP($A9,'10%中性'!$A$5:$J$500,6))</f>
        <v>BX</v>
      </c>
      <c r="E9" s="139">
        <f>IF($A9="","",VLOOKUP($A9,'10%中性'!$A$5:$J$500,7))</f>
        <v>2</v>
      </c>
      <c r="F9" s="219"/>
      <c r="G9" s="131"/>
      <c r="H9" s="132"/>
    </row>
    <row r="10" spans="1:10" s="119" customFormat="1" ht="30" customHeight="1">
      <c r="A10" s="126">
        <v>7</v>
      </c>
      <c r="B10" s="187" t="str">
        <f>IF($A10="","",VLOOKUP($A10,'10%中性'!$A$5:$J$500,4))</f>
        <v>ＩＶ３０００ドレッシング</v>
      </c>
      <c r="C10" s="129"/>
      <c r="D10" s="139" t="str">
        <f>IF($A10="","",VLOOKUP($A10,'10%中性'!$A$5:$J$500,6))</f>
        <v>BX</v>
      </c>
      <c r="E10" s="139">
        <f>IF($A10="","",VLOOKUP($A10,'10%中性'!$A$5:$J$500,7))</f>
        <v>2</v>
      </c>
      <c r="F10" s="219"/>
      <c r="G10" s="131"/>
      <c r="H10" s="132"/>
    </row>
    <row r="11" spans="1:10" s="119" customFormat="1" ht="30" customHeight="1">
      <c r="A11" s="126">
        <v>8</v>
      </c>
      <c r="B11" s="187" t="str">
        <f>IF($A11="","",VLOOKUP($A11,'10%中性'!$A$5:$J$500,4))</f>
        <v>ＪＭＳシリンジ（マイクロ）Ｇ</v>
      </c>
      <c r="C11" s="129"/>
      <c r="D11" s="139" t="str">
        <f>IF($A11="","",VLOOKUP($A11,'10%中性'!$A$5:$J$500,6))</f>
        <v>BX</v>
      </c>
      <c r="E11" s="139">
        <f>IF($A11="","",VLOOKUP($A11,'10%中性'!$A$5:$J$500,7))</f>
        <v>3</v>
      </c>
      <c r="F11" s="219"/>
      <c r="G11" s="131"/>
      <c r="H11" s="132"/>
    </row>
    <row r="12" spans="1:10" s="119" customFormat="1" ht="30" customHeight="1">
      <c r="A12" s="126">
        <v>9</v>
      </c>
      <c r="B12" s="187" t="str">
        <f>IF($A12="","",VLOOKUP($A12,'10%中性'!$A$5:$J$500,4))</f>
        <v>ＪＭＳ輸血セット</v>
      </c>
      <c r="C12" s="129"/>
      <c r="D12" s="139" t="str">
        <f>IF($A12="","",VLOOKUP($A12,'10%中性'!$A$5:$J$500,6))</f>
        <v>BX</v>
      </c>
      <c r="E12" s="139">
        <f>IF($A12="","",VLOOKUP($A12,'10%中性'!$A$5:$J$500,7))</f>
        <v>2</v>
      </c>
      <c r="F12" s="219"/>
      <c r="G12" s="131"/>
      <c r="H12" s="132"/>
    </row>
    <row r="13" spans="1:10" s="119" customFormat="1" ht="30" customHeight="1">
      <c r="A13" s="126">
        <v>10</v>
      </c>
      <c r="B13" s="187" t="str">
        <f>IF($A13="","",VLOOKUP($A13,'10%中性'!$A$5:$J$500,4))</f>
        <v>ＫＡＩセーフティースカルペル</v>
      </c>
      <c r="C13" s="129"/>
      <c r="D13" s="139" t="str">
        <f>IF($A13="","",VLOOKUP($A13,'10%中性'!$A$5:$J$500,6))</f>
        <v>BX</v>
      </c>
      <c r="E13" s="139">
        <f>IF($A13="","",VLOOKUP($A13,'10%中性'!$A$5:$J$500,7))</f>
        <v>2</v>
      </c>
      <c r="F13" s="219"/>
      <c r="G13" s="131"/>
      <c r="H13" s="132"/>
    </row>
    <row r="14" spans="1:10" s="119" customFormat="1" ht="30" customHeight="1">
      <c r="A14" s="126">
        <v>11</v>
      </c>
      <c r="B14" s="187" t="str">
        <f>IF($A14="","",VLOOKUP($A14,'10%中性'!$A$5:$J$500,4))</f>
        <v>ＫＡＩセーフティースカルペル</v>
      </c>
      <c r="C14" s="129"/>
      <c r="D14" s="139" t="str">
        <f>IF($A14="","",VLOOKUP($A14,'10%中性'!$A$5:$J$500,6))</f>
        <v>BX</v>
      </c>
      <c r="E14" s="139">
        <f>IF($A14="","",VLOOKUP($A14,'10%中性'!$A$5:$J$500,7))</f>
        <v>4</v>
      </c>
      <c r="F14" s="219"/>
      <c r="G14" s="131"/>
      <c r="H14" s="132"/>
    </row>
    <row r="15" spans="1:10" s="119" customFormat="1" ht="30" customHeight="1">
      <c r="A15" s="126">
        <v>12</v>
      </c>
      <c r="B15" s="187" t="str">
        <f>IF($A15="","",VLOOKUP($A15,'10%中性'!$A$5:$J$500,4))</f>
        <v>Ｋ－ＹＲルブリケーティングゼリー</v>
      </c>
      <c r="C15" s="129"/>
      <c r="D15" s="139" t="str">
        <f>IF($A15="","",VLOOKUP($A15,'10%中性'!$A$5:$J$500,6))</f>
        <v>BX</v>
      </c>
      <c r="E15" s="139">
        <f>IF($A15="","",VLOOKUP($A15,'10%中性'!$A$5:$J$500,7))</f>
        <v>2</v>
      </c>
      <c r="F15" s="219"/>
      <c r="G15" s="131"/>
      <c r="H15" s="132"/>
    </row>
    <row r="16" spans="1:10" s="119" customFormat="1" ht="30" customHeight="1">
      <c r="A16" s="126">
        <v>13</v>
      </c>
      <c r="B16" s="187" t="str">
        <f>IF($A16="","",VLOOKUP($A16,'10%中性'!$A$5:$J$500,4))</f>
        <v>ＭＥＤＩＣＡＬ　ＳＵＰＰＬＩＥＳ</v>
      </c>
      <c r="C16" s="129"/>
      <c r="D16" s="139" t="str">
        <f>IF($A16="","",VLOOKUP($A16,'10%中性'!$A$5:$J$500,6))</f>
        <v>BX</v>
      </c>
      <c r="E16" s="139">
        <f>IF($A16="","",VLOOKUP($A16,'10%中性'!$A$5:$J$500,7))</f>
        <v>2</v>
      </c>
      <c r="F16" s="219"/>
      <c r="G16" s="131"/>
      <c r="H16" s="132"/>
    </row>
    <row r="17" spans="1:8" s="119" customFormat="1" ht="30" customHeight="1">
      <c r="A17" s="126">
        <v>14</v>
      </c>
      <c r="B17" s="187" t="str">
        <f>IF($A17="","",VLOOKUP($A17,'10%中性'!$A$5:$J$500,4))</f>
        <v>ＭＭＩ　酸素カニューラ　短型プラグタイプ</v>
      </c>
      <c r="C17" s="129"/>
      <c r="D17" s="139" t="str">
        <f>IF($A17="","",VLOOKUP($A17,'10%中性'!$A$5:$J$500,6))</f>
        <v>BX</v>
      </c>
      <c r="E17" s="139">
        <f>IF($A17="","",VLOOKUP($A17,'10%中性'!$A$5:$J$500,7))</f>
        <v>2</v>
      </c>
      <c r="F17" s="219"/>
      <c r="G17" s="131"/>
      <c r="H17" s="132"/>
    </row>
    <row r="18" spans="1:8" s="119" customFormat="1" ht="30" customHeight="1">
      <c r="A18" s="126">
        <v>15</v>
      </c>
      <c r="B18" s="187" t="str">
        <f>IF($A18="","",VLOOKUP($A18,'10%中性'!$A$5:$J$500,4))</f>
        <v>ＭＭＩ　酸素マスク（チューブ付）短型プラグタイプ</v>
      </c>
      <c r="C18" s="129"/>
      <c r="D18" s="139" t="str">
        <f>IF($A18="","",VLOOKUP($A18,'10%中性'!$A$5:$J$500,6))</f>
        <v>BX</v>
      </c>
      <c r="E18" s="139">
        <f>IF($A18="","",VLOOKUP($A18,'10%中性'!$A$5:$J$500,7))</f>
        <v>2</v>
      </c>
      <c r="F18" s="219"/>
      <c r="G18" s="131"/>
      <c r="H18" s="132"/>
    </row>
    <row r="19" spans="1:8" s="119" customFormat="1" ht="30" customHeight="1">
      <c r="A19" s="126">
        <v>16</v>
      </c>
      <c r="B19" s="187" t="str">
        <f>IF($A19="","",VLOOKUP($A19,'10%中性'!$A$5:$J$500,4))</f>
        <v>ＭＭＩ　酸素延長チューブ　</v>
      </c>
      <c r="C19" s="129"/>
      <c r="D19" s="139" t="str">
        <f>IF($A19="","",VLOOKUP($A19,'10%中性'!$A$5:$J$500,6))</f>
        <v>BX</v>
      </c>
      <c r="E19" s="139">
        <f>IF($A19="","",VLOOKUP($A19,'10%中性'!$A$5:$J$500,7))</f>
        <v>2</v>
      </c>
      <c r="F19" s="219"/>
      <c r="G19" s="131"/>
      <c r="H19" s="132"/>
    </row>
    <row r="20" spans="1:8" s="119" customFormat="1" ht="30" customHeight="1">
      <c r="A20" s="126">
        <v>17</v>
      </c>
      <c r="B20" s="187" t="str">
        <f>IF($A20="","",VLOOKUP($A20,'10%中性'!$A$5:$J$500,4))</f>
        <v>ＭＭＩ高濃度酸素マスク（バッグ・チューブ付）</v>
      </c>
      <c r="C20" s="129"/>
      <c r="D20" s="139" t="str">
        <f>IF($A20="","",VLOOKUP($A20,'10%中性'!$A$5:$J$500,6))</f>
        <v>BX</v>
      </c>
      <c r="E20" s="139">
        <f>IF($A20="","",VLOOKUP($A20,'10%中性'!$A$5:$J$500,7))</f>
        <v>2</v>
      </c>
      <c r="F20" s="219"/>
      <c r="G20" s="131"/>
      <c r="H20" s="132"/>
    </row>
    <row r="21" spans="1:8" s="119" customFormat="1" ht="30" customHeight="1">
      <c r="A21" s="126">
        <v>18</v>
      </c>
      <c r="B21" s="187" t="str">
        <f>IF($A21="","",VLOOKUP($A21,'10%中性'!$A$5:$J$500,4))</f>
        <v>Ｎ９５微粒子用マスク</v>
      </c>
      <c r="C21" s="129"/>
      <c r="D21" s="139" t="str">
        <f>IF($A21="","",VLOOKUP($A21,'10%中性'!$A$5:$J$500,6))</f>
        <v>BX</v>
      </c>
      <c r="E21" s="139">
        <f>IF($A21="","",VLOOKUP($A21,'10%中性'!$A$5:$J$500,7))</f>
        <v>5</v>
      </c>
      <c r="F21" s="219"/>
      <c r="G21" s="131"/>
      <c r="H21" s="132"/>
    </row>
    <row r="22" spans="1:8" s="119" customFormat="1" ht="30" customHeight="1">
      <c r="A22" s="126">
        <v>19</v>
      </c>
      <c r="B22" s="187" t="str">
        <f>IF($A22="","",VLOOKUP($A22,'10%中性'!$A$5:$J$500,4))</f>
        <v>ＮＥＳＳＹＲ２面対極板　ケーブル無し</v>
      </c>
      <c r="C22" s="129"/>
      <c r="D22" s="139" t="str">
        <f>IF($A22="","",VLOOKUP($A22,'10%中性'!$A$5:$J$500,6))</f>
        <v>BX</v>
      </c>
      <c r="E22" s="139">
        <f>IF($A22="","",VLOOKUP($A22,'10%中性'!$A$5:$J$500,7))</f>
        <v>2</v>
      </c>
      <c r="F22" s="219"/>
      <c r="G22" s="131"/>
      <c r="H22" s="132"/>
    </row>
    <row r="23" spans="1:8" s="119" customFormat="1" ht="30" customHeight="1">
      <c r="A23" s="126">
        <v>20</v>
      </c>
      <c r="B23" s="187" t="str">
        <f>IF($A23="","",VLOOKUP($A23,'10%中性'!$A$5:$J$500,4))</f>
        <v>Ｘテンションチューブ</v>
      </c>
      <c r="C23" s="129"/>
      <c r="D23" s="139" t="str">
        <f>IF($A23="","",VLOOKUP($A23,'10%中性'!$A$5:$J$500,6))</f>
        <v>BX</v>
      </c>
      <c r="E23" s="139">
        <f>IF($A23="","",VLOOKUP($A23,'10%中性'!$A$5:$J$500,7))</f>
        <v>2</v>
      </c>
      <c r="F23" s="219"/>
      <c r="G23" s="131"/>
      <c r="H23" s="132"/>
    </row>
    <row r="24" spans="1:8" s="119" customFormat="1" ht="30" customHeight="1">
      <c r="A24" s="126">
        <v>21</v>
      </c>
      <c r="B24" s="187" t="str">
        <f>IF($A24="","",VLOOKUP($A24,'10%中性'!$A$5:$J$500,4))</f>
        <v>アクアソニッククリアゲル</v>
      </c>
      <c r="C24" s="129"/>
      <c r="D24" s="139" t="str">
        <f>IF($A24="","",VLOOKUP($A24,'10%中性'!$A$5:$J$500,6))</f>
        <v>ＥＡ</v>
      </c>
      <c r="E24" s="139">
        <f>IF($A24="","",VLOOKUP($A24,'10%中性'!$A$5:$J$500,7))</f>
        <v>25</v>
      </c>
      <c r="F24" s="219"/>
      <c r="G24" s="131"/>
      <c r="H24" s="132"/>
    </row>
    <row r="25" spans="1:8" s="119" customFormat="1" ht="30" customHeight="1">
      <c r="A25" s="126">
        <v>22</v>
      </c>
      <c r="B25" s="187" t="str">
        <f>IF($A25="","",VLOOKUP($A25,'10%中性'!$A$5:$J$500,4))</f>
        <v>アドールＲＥ</v>
      </c>
      <c r="C25" s="129"/>
      <c r="D25" s="139" t="str">
        <f>IF($A25="","",VLOOKUP($A25,'10%中性'!$A$5:$J$500,6))</f>
        <v>EA</v>
      </c>
      <c r="E25" s="139">
        <f>IF($A25="","",VLOOKUP($A25,'10%中性'!$A$5:$J$500,7))</f>
        <v>2</v>
      </c>
      <c r="F25" s="219"/>
      <c r="G25" s="131"/>
      <c r="H25" s="132"/>
    </row>
    <row r="26" spans="1:8" s="119" customFormat="1" ht="30" customHeight="1">
      <c r="A26" s="126">
        <v>23</v>
      </c>
      <c r="B26" s="187" t="str">
        <f>IF($A26="","",VLOOKUP($A26,'10%中性'!$A$5:$J$500,4))</f>
        <v>アドールＲＥ</v>
      </c>
      <c r="C26" s="129"/>
      <c r="D26" s="139" t="str">
        <f>IF($A26="","",VLOOKUP($A26,'10%中性'!$A$5:$J$500,6))</f>
        <v>EA</v>
      </c>
      <c r="E26" s="139">
        <f>IF($A26="","",VLOOKUP($A26,'10%中性'!$A$5:$J$500,7))</f>
        <v>6</v>
      </c>
      <c r="F26" s="219"/>
      <c r="G26" s="131"/>
      <c r="H26" s="132"/>
    </row>
    <row r="27" spans="1:8" s="119" customFormat="1" ht="30" customHeight="1">
      <c r="A27" s="126">
        <v>24</v>
      </c>
      <c r="B27" s="187" t="str">
        <f>IF($A27="","",VLOOKUP($A27,'10%中性'!$A$5:$J$500,4))</f>
        <v>アドールＲＥ</v>
      </c>
      <c r="C27" s="129"/>
      <c r="D27" s="139" t="str">
        <f>IF($A27="","",VLOOKUP($A27,'10%中性'!$A$5:$J$500,6))</f>
        <v>EA</v>
      </c>
      <c r="E27" s="139">
        <f>IF($A27="","",VLOOKUP($A27,'10%中性'!$A$5:$J$500,7))</f>
        <v>4</v>
      </c>
      <c r="F27" s="219"/>
      <c r="G27" s="131"/>
      <c r="H27" s="132"/>
    </row>
    <row r="28" spans="1:8" s="119" customFormat="1" ht="30" customHeight="1">
      <c r="A28" s="126">
        <v>25</v>
      </c>
      <c r="B28" s="188" t="str">
        <f>IF($A28="","",VLOOKUP($A28,'10%中性'!$A$5:$J$500,4))</f>
        <v>アドールＲＥ</v>
      </c>
      <c r="C28" s="129"/>
      <c r="D28" s="140" t="str">
        <f>IF($A28="","",VLOOKUP($A28,'10%中性'!$A$5:$J$500,6))</f>
        <v>EA</v>
      </c>
      <c r="E28" s="140">
        <f>IF($A28="","",VLOOKUP($A28,'10%中性'!$A$5:$J$500,7))</f>
        <v>5</v>
      </c>
      <c r="F28" s="220"/>
      <c r="G28" s="131"/>
      <c r="H28" s="132"/>
    </row>
    <row r="30" spans="1:8" s="119" customFormat="1" ht="45" customHeight="1">
      <c r="A30" s="118"/>
      <c r="B30" s="383" t="s">
        <v>111</v>
      </c>
      <c r="C30" s="383"/>
      <c r="D30" s="383"/>
      <c r="E30" s="383"/>
      <c r="F30" s="383"/>
      <c r="G30" s="383"/>
      <c r="H30" s="383"/>
    </row>
    <row r="31" spans="1:8" s="121" customFormat="1" ht="18" customHeight="1">
      <c r="A31" s="120"/>
      <c r="B31" s="284"/>
      <c r="D31" s="122"/>
      <c r="E31" s="123"/>
      <c r="F31" s="217"/>
    </row>
    <row r="32" spans="1:8" s="118" customFormat="1" ht="30" customHeight="1">
      <c r="A32" s="125" t="s">
        <v>112</v>
      </c>
      <c r="B32" s="384" t="s">
        <v>113</v>
      </c>
      <c r="C32" s="385"/>
      <c r="D32" s="126" t="s">
        <v>114</v>
      </c>
      <c r="E32" s="127" t="s">
        <v>115</v>
      </c>
      <c r="F32" s="218" t="s">
        <v>116</v>
      </c>
      <c r="G32" s="125" t="s">
        <v>117</v>
      </c>
      <c r="H32" s="126" t="s">
        <v>118</v>
      </c>
    </row>
    <row r="33" spans="1:10" ht="30" customHeight="1">
      <c r="A33" s="126">
        <v>26</v>
      </c>
      <c r="B33" s="187" t="str">
        <f>IF($A33="","",VLOOKUP($A33,'10%中性'!$A$5:$J$500,4))</f>
        <v>アルカリ洗浄剤（５Ｌ）</v>
      </c>
      <c r="C33" s="129"/>
      <c r="D33" s="139" t="str">
        <f>IF($A33="","",VLOOKUP($A33,'10%中性'!$A$5:$J$500,6))</f>
        <v>BX</v>
      </c>
      <c r="E33" s="139">
        <f>IF($A33="","",VLOOKUP($A33,'10%中性'!$A$5:$J$500,7))</f>
        <v>3</v>
      </c>
      <c r="F33" s="219"/>
      <c r="G33" s="131"/>
      <c r="H33" s="132"/>
      <c r="J33" s="145" t="s">
        <v>120</v>
      </c>
    </row>
    <row r="34" spans="1:10" ht="30" customHeight="1">
      <c r="A34" s="126">
        <v>27</v>
      </c>
      <c r="B34" s="187" t="str">
        <f>IF($A34="","",VLOOKUP($A34,'10%中性'!$A$5:$J$500,4))</f>
        <v>アンシルク・プロＪキープケア　ハイソックス</v>
      </c>
      <c r="C34" s="129"/>
      <c r="D34" s="139" t="str">
        <f>IF($A34="","",VLOOKUP($A34,'10%中性'!$A$5:$J$500,6))</f>
        <v>BX</v>
      </c>
      <c r="E34" s="139">
        <f>IF($A34="","",VLOOKUP($A34,'10%中性'!$A$5:$J$500,7))</f>
        <v>4</v>
      </c>
      <c r="F34" s="219"/>
      <c r="G34" s="131"/>
      <c r="H34" s="132"/>
      <c r="J34" s="145" t="s">
        <v>128</v>
      </c>
    </row>
    <row r="35" spans="1:10" ht="30" customHeight="1">
      <c r="A35" s="126">
        <v>28</v>
      </c>
      <c r="B35" s="187" t="str">
        <f>IF($A35="","",VLOOKUP($A35,'10%中性'!$A$5:$J$500,4))</f>
        <v>アンシルク・プロＪキープケア　ハイソックス</v>
      </c>
      <c r="C35" s="129"/>
      <c r="D35" s="139" t="str">
        <f>IF($A35="","",VLOOKUP($A35,'10%中性'!$A$5:$J$500,6))</f>
        <v>BX</v>
      </c>
      <c r="E35" s="139">
        <f>IF($A35="","",VLOOKUP($A35,'10%中性'!$A$5:$J$500,7))</f>
        <v>3</v>
      </c>
      <c r="F35" s="219"/>
      <c r="G35" s="131"/>
      <c r="H35" s="132"/>
      <c r="J35" s="145" t="s">
        <v>126</v>
      </c>
    </row>
    <row r="36" spans="1:10" s="119" customFormat="1" ht="30" customHeight="1">
      <c r="A36" s="126">
        <v>29</v>
      </c>
      <c r="B36" s="187" t="str">
        <f>IF($A36="","",VLOOKUP($A36,'10%中性'!$A$5:$J$500,4))</f>
        <v>インジェクションパッドマイルド</v>
      </c>
      <c r="C36" s="129"/>
      <c r="D36" s="139" t="str">
        <f>IF($A36="","",VLOOKUP($A36,'10%中性'!$A$5:$J$500,6))</f>
        <v>BX</v>
      </c>
      <c r="E36" s="139">
        <f>IF($A36="","",VLOOKUP($A36,'10%中性'!$A$5:$J$500,7))</f>
        <v>170</v>
      </c>
      <c r="F36" s="219"/>
      <c r="G36" s="131"/>
      <c r="H36" s="132"/>
      <c r="J36" s="145" t="s">
        <v>119</v>
      </c>
    </row>
    <row r="37" spans="1:10" s="119" customFormat="1" ht="30" customHeight="1">
      <c r="A37" s="126">
        <v>30</v>
      </c>
      <c r="B37" s="187" t="str">
        <f>IF($A37="","",VLOOKUP($A37,'10%中性'!$A$5:$J$500,4))</f>
        <v>ウエットプレット</v>
      </c>
      <c r="C37" s="129"/>
      <c r="D37" s="139" t="str">
        <f>IF($A37="","",VLOOKUP($A37,'10%中性'!$A$5:$J$500,6))</f>
        <v>BX</v>
      </c>
      <c r="E37" s="139">
        <f>IF($A37="","",VLOOKUP($A37,'10%中性'!$A$5:$J$500,7))</f>
        <v>16</v>
      </c>
      <c r="F37" s="219"/>
      <c r="G37" s="131"/>
      <c r="H37" s="132"/>
    </row>
    <row r="38" spans="1:10" s="119" customFormat="1" ht="30" customHeight="1">
      <c r="A38" s="126">
        <v>31</v>
      </c>
      <c r="B38" s="187" t="str">
        <f>IF($A38="","",VLOOKUP($A38,'10%中性'!$A$5:$J$500,4))</f>
        <v>エアウォールふ・わ・りパッド付きフィルムドレッシング１００×</v>
      </c>
      <c r="C38" s="129"/>
      <c r="D38" s="139" t="str">
        <f>IF($A38="","",VLOOKUP($A38,'10%中性'!$A$5:$J$500,6))</f>
        <v>BX</v>
      </c>
      <c r="E38" s="139">
        <f>IF($A38="","",VLOOKUP($A38,'10%中性'!$A$5:$J$500,7))</f>
        <v>2</v>
      </c>
      <c r="F38" s="219"/>
      <c r="G38" s="131"/>
      <c r="H38" s="132"/>
    </row>
    <row r="39" spans="1:10" s="119" customFormat="1" ht="30" customHeight="1">
      <c r="A39" s="126">
        <v>32</v>
      </c>
      <c r="B39" s="187" t="str">
        <f>IF($A39="","",VLOOKUP($A39,'10%中性'!$A$5:$J$500,4))</f>
        <v>エアウォールふ・わ・りパッド付きフィルムドレッシング６０×７</v>
      </c>
      <c r="C39" s="129"/>
      <c r="D39" s="139" t="str">
        <f>IF($A39="","",VLOOKUP($A39,'10%中性'!$A$5:$J$500,6))</f>
        <v>BX</v>
      </c>
      <c r="E39" s="139">
        <f>IF($A39="","",VLOOKUP($A39,'10%中性'!$A$5:$J$500,7))</f>
        <v>5</v>
      </c>
      <c r="F39" s="219"/>
      <c r="G39" s="131"/>
      <c r="H39" s="132"/>
    </row>
    <row r="40" spans="1:10" s="119" customFormat="1" ht="30" customHeight="1">
      <c r="A40" s="126">
        <v>33</v>
      </c>
      <c r="B40" s="187" t="str">
        <f>IF($A40="","",VLOOKUP($A40,'10%中性'!$A$5:$J$500,4))</f>
        <v>エタノールクロス８０　８０枚入りピロータイプ</v>
      </c>
      <c r="C40" s="129"/>
      <c r="D40" s="139" t="str">
        <f>IF($A40="","",VLOOKUP($A40,'10%中性'!$A$5:$J$500,6))</f>
        <v>EA</v>
      </c>
      <c r="E40" s="139">
        <f>IF($A40="","",VLOOKUP($A40,'10%中性'!$A$5:$J$500,7))</f>
        <v>243</v>
      </c>
      <c r="F40" s="219"/>
      <c r="G40" s="131"/>
      <c r="H40" s="132"/>
    </row>
    <row r="41" spans="1:10" s="119" customFormat="1" ht="30" customHeight="1">
      <c r="A41" s="126">
        <v>34</v>
      </c>
      <c r="B41" s="187" t="str">
        <f>IF($A41="","",VLOOKUP($A41,'10%中性'!$A$5:$J$500,4))</f>
        <v>エンドクレンズＴＭＮＥＯ　フィルターセット</v>
      </c>
      <c r="C41" s="129"/>
      <c r="D41" s="139" t="str">
        <f>IF($A41="","",VLOOKUP($A41,'10%中性'!$A$5:$J$500,6))</f>
        <v>BX</v>
      </c>
      <c r="E41" s="139">
        <f>IF($A41="","",VLOOKUP($A41,'10%中性'!$A$5:$J$500,7))</f>
        <v>3</v>
      </c>
      <c r="F41" s="219"/>
      <c r="G41" s="131"/>
      <c r="H41" s="132"/>
    </row>
    <row r="42" spans="1:10" s="119" customFormat="1" ht="30" customHeight="1">
      <c r="A42" s="126">
        <v>35</v>
      </c>
      <c r="B42" s="187" t="str">
        <f>IF($A42="","",VLOOKUP($A42,'10%中性'!$A$5:$J$500,4))</f>
        <v>エンドピュア</v>
      </c>
      <c r="C42" s="129"/>
      <c r="D42" s="139" t="str">
        <f>IF($A42="","",VLOOKUP($A42,'10%中性'!$A$5:$J$500,6))</f>
        <v>BX</v>
      </c>
      <c r="E42" s="139">
        <f>IF($A42="","",VLOOKUP($A42,'10%中性'!$A$5:$J$500,7))</f>
        <v>4</v>
      </c>
      <c r="F42" s="219"/>
      <c r="G42" s="131"/>
      <c r="H42" s="132"/>
    </row>
    <row r="43" spans="1:10" s="119" customFormat="1" ht="30" customHeight="1">
      <c r="A43" s="126">
        <v>36</v>
      </c>
      <c r="B43" s="187" t="str">
        <f>IF($A43="","",VLOOKUP($A43,'10%中性'!$A$5:$J$500,4))</f>
        <v>オールシリコーンフォーリートレイキット</v>
      </c>
      <c r="C43" s="129"/>
      <c r="D43" s="139" t="str">
        <f>IF($A43="","",VLOOKUP($A43,'10%中性'!$A$5:$J$500,6))</f>
        <v>BX</v>
      </c>
      <c r="E43" s="139">
        <f>IF($A43="","",VLOOKUP($A43,'10%中性'!$A$5:$J$500,7))</f>
        <v>2</v>
      </c>
      <c r="F43" s="219"/>
      <c r="G43" s="131"/>
      <c r="H43" s="132"/>
    </row>
    <row r="44" spans="1:10" s="119" customFormat="1" ht="30" customHeight="1">
      <c r="A44" s="126">
        <v>37</v>
      </c>
      <c r="B44" s="187" t="str">
        <f>IF($A44="","",VLOOKUP($A44,'10%中性'!$A$5:$J$500,4))</f>
        <v>オルテックスＲギプス用包帯</v>
      </c>
      <c r="C44" s="129"/>
      <c r="D44" s="139" t="str">
        <f>IF($A44="","",VLOOKUP($A44,'10%中性'!$A$5:$J$500,6))</f>
        <v>BX</v>
      </c>
      <c r="E44" s="139">
        <f>IF($A44="","",VLOOKUP($A44,'10%中性'!$A$5:$J$500,7))</f>
        <v>2</v>
      </c>
      <c r="F44" s="219"/>
      <c r="G44" s="131"/>
      <c r="H44" s="132"/>
    </row>
    <row r="45" spans="1:10" s="119" customFormat="1" ht="30" customHeight="1">
      <c r="A45" s="126">
        <v>38</v>
      </c>
      <c r="B45" s="187" t="str">
        <f>IF($A45="","",VLOOKUP($A45,'10%中性'!$A$5:$J$500,4))</f>
        <v>オルテックスＲギプス用包帯</v>
      </c>
      <c r="C45" s="129"/>
      <c r="D45" s="139" t="str">
        <f>IF($A45="","",VLOOKUP($A45,'10%中性'!$A$5:$J$500,6))</f>
        <v>BX</v>
      </c>
      <c r="E45" s="139">
        <f>IF($A45="","",VLOOKUP($A45,'10%中性'!$A$5:$J$500,7))</f>
        <v>2</v>
      </c>
      <c r="F45" s="219"/>
      <c r="G45" s="131"/>
      <c r="H45" s="132"/>
    </row>
    <row r="46" spans="1:10" s="119" customFormat="1" ht="30" customHeight="1">
      <c r="A46" s="126">
        <v>39</v>
      </c>
      <c r="B46" s="187" t="str">
        <f>IF($A46="","",VLOOKUP($A46,'10%中性'!$A$5:$J$500,4))</f>
        <v>カラヤヘッシブ・クリアータイプ</v>
      </c>
      <c r="C46" s="129"/>
      <c r="D46" s="139" t="str">
        <f>IF($A46="","",VLOOKUP($A46,'10%中性'!$A$5:$J$500,6))</f>
        <v>BX</v>
      </c>
      <c r="E46" s="139">
        <f>IF($A46="","",VLOOKUP($A46,'10%中性'!$A$5:$J$500,7))</f>
        <v>9</v>
      </c>
      <c r="F46" s="219"/>
      <c r="G46" s="131"/>
      <c r="H46" s="132"/>
    </row>
    <row r="47" spans="1:10" s="119" customFormat="1" ht="30" customHeight="1">
      <c r="A47" s="126">
        <v>40</v>
      </c>
      <c r="B47" s="187" t="str">
        <f>IF($A47="","",VLOOKUP($A47,'10%中性'!$A$5:$J$500,4))</f>
        <v>カルトスタットＲ</v>
      </c>
      <c r="C47" s="129"/>
      <c r="D47" s="139" t="str">
        <f>IF($A47="","",VLOOKUP($A47,'10%中性'!$A$5:$J$500,6))</f>
        <v>BX</v>
      </c>
      <c r="E47" s="139">
        <f>IF($A47="","",VLOOKUP($A47,'10%中性'!$A$5:$J$500,7))</f>
        <v>2</v>
      </c>
      <c r="F47" s="219"/>
      <c r="G47" s="131"/>
      <c r="H47" s="132"/>
    </row>
    <row r="48" spans="1:10" s="119" customFormat="1" ht="30" customHeight="1">
      <c r="A48" s="126">
        <v>41</v>
      </c>
      <c r="B48" s="187" t="str">
        <f>IF($A48="","",VLOOKUP($A48,'10%中性'!$A$5:$J$500,4))</f>
        <v>キャストライト・アルファ（ファイバーグラスキャスティングテー</v>
      </c>
      <c r="C48" s="129"/>
      <c r="D48" s="139" t="str">
        <f>IF($A48="","",VLOOKUP($A48,'10%中性'!$A$5:$J$500,6))</f>
        <v>BX</v>
      </c>
      <c r="E48" s="139">
        <f>IF($A48="","",VLOOKUP($A48,'10%中性'!$A$5:$J$500,7))</f>
        <v>2</v>
      </c>
      <c r="F48" s="219"/>
      <c r="G48" s="131"/>
      <c r="H48" s="132"/>
    </row>
    <row r="49" spans="1:10" s="119" customFormat="1" ht="30" customHeight="1">
      <c r="A49" s="126">
        <v>42</v>
      </c>
      <c r="B49" s="187" t="str">
        <f>IF($A49="","",VLOOKUP($A49,'10%中性'!$A$5:$J$500,4))</f>
        <v>キャストライト・アルファ（ファイバーグラスキャスティングテー</v>
      </c>
      <c r="C49" s="129"/>
      <c r="D49" s="139" t="str">
        <f>IF($A49="","",VLOOKUP($A49,'10%中性'!$A$5:$J$500,6))</f>
        <v>BX</v>
      </c>
      <c r="E49" s="139">
        <f>IF($A49="","",VLOOKUP($A49,'10%中性'!$A$5:$J$500,7))</f>
        <v>2</v>
      </c>
      <c r="F49" s="219"/>
      <c r="G49" s="131"/>
      <c r="H49" s="132"/>
    </row>
    <row r="50" spans="1:10" s="119" customFormat="1" ht="30" customHeight="1">
      <c r="A50" s="126">
        <v>43</v>
      </c>
      <c r="B50" s="187" t="str">
        <f>IF($A50="","",VLOOKUP($A50,'10%中性'!$A$5:$J$500,4))</f>
        <v>キャストライト・アルファ（ファイバーグラスキャスティングテー</v>
      </c>
      <c r="C50" s="129"/>
      <c r="D50" s="139" t="str">
        <f>IF($A50="","",VLOOKUP($A50,'10%中性'!$A$5:$J$500,6))</f>
        <v>BX</v>
      </c>
      <c r="E50" s="139">
        <f>IF($A50="","",VLOOKUP($A50,'10%中性'!$A$5:$J$500,7))</f>
        <v>2</v>
      </c>
      <c r="F50" s="219"/>
      <c r="G50" s="131"/>
      <c r="H50" s="132"/>
    </row>
    <row r="51" spans="1:10" s="119" customFormat="1" ht="30" customHeight="1">
      <c r="A51" s="126">
        <v>44</v>
      </c>
      <c r="B51" s="187" t="str">
        <f>IF($A51="","",VLOOKUP($A51,'10%中性'!$A$5:$J$500,4))</f>
        <v>キャストライト・アルファ（ファイバーグラスキャスティングテー</v>
      </c>
      <c r="C51" s="129"/>
      <c r="D51" s="139" t="str">
        <f>IF($A51="","",VLOOKUP($A51,'10%中性'!$A$5:$J$500,6))</f>
        <v>BX</v>
      </c>
      <c r="E51" s="139">
        <f>IF($A51="","",VLOOKUP($A51,'10%中性'!$A$5:$J$500,7))</f>
        <v>2</v>
      </c>
      <c r="F51" s="219"/>
      <c r="G51" s="131"/>
      <c r="H51" s="132"/>
    </row>
    <row r="52" spans="1:10" s="119" customFormat="1" ht="30" customHeight="1">
      <c r="A52" s="126">
        <v>45</v>
      </c>
      <c r="B52" s="187" t="str">
        <f>IF($A52="","",VLOOKUP($A52,'10%中性'!$A$5:$J$500,4))</f>
        <v>ククロンＲ</v>
      </c>
      <c r="C52" s="129"/>
      <c r="D52" s="139" t="str">
        <f>IF($A52="","",VLOOKUP($A52,'10%中性'!$A$5:$J$500,6))</f>
        <v>BX</v>
      </c>
      <c r="E52" s="139">
        <f>IF($A52="","",VLOOKUP($A52,'10%中性'!$A$5:$J$500,7))</f>
        <v>18</v>
      </c>
      <c r="F52" s="219"/>
      <c r="G52" s="131"/>
      <c r="H52" s="132"/>
    </row>
    <row r="53" spans="1:10" s="119" customFormat="1" ht="30" customHeight="1">
      <c r="A53" s="126">
        <v>46</v>
      </c>
      <c r="B53" s="187" t="str">
        <f>IF($A53="","",VLOOKUP($A53,'10%中性'!$A$5:$J$500,4))</f>
        <v>ククロンＲ</v>
      </c>
      <c r="C53" s="129"/>
      <c r="D53" s="139" t="str">
        <f>IF($A53="","",VLOOKUP($A53,'10%中性'!$A$5:$J$500,6))</f>
        <v>BX</v>
      </c>
      <c r="E53" s="139">
        <f>IF($A53="","",VLOOKUP($A53,'10%中性'!$A$5:$J$500,7))</f>
        <v>7</v>
      </c>
      <c r="F53" s="219"/>
      <c r="G53" s="131"/>
      <c r="H53" s="132"/>
    </row>
    <row r="54" spans="1:10" s="119" customFormat="1" ht="30" customHeight="1">
      <c r="A54" s="126">
        <v>47</v>
      </c>
      <c r="B54" s="187" t="str">
        <f>IF($A54="","",VLOOKUP($A54,'10%中性'!$A$5:$J$500,4))</f>
        <v>ククロンＲ</v>
      </c>
      <c r="C54" s="129"/>
      <c r="D54" s="139" t="str">
        <f>IF($A54="","",VLOOKUP($A54,'10%中性'!$A$5:$J$500,6))</f>
        <v>BX</v>
      </c>
      <c r="E54" s="139">
        <f>IF($A54="","",VLOOKUP($A54,'10%中性'!$A$5:$J$500,7))</f>
        <v>7</v>
      </c>
      <c r="F54" s="219"/>
      <c r="G54" s="131"/>
      <c r="H54" s="132"/>
    </row>
    <row r="55" spans="1:10" s="119" customFormat="1" ht="30" customHeight="1">
      <c r="A55" s="126">
        <v>48</v>
      </c>
      <c r="B55" s="187" t="str">
        <f>IF($A55="","",VLOOKUP($A55,'10%中性'!$A$5:$J$500,4))</f>
        <v>クレシア　やわらかクロス　３２０×３３５ＭＭ　５０枚×１８パ</v>
      </c>
      <c r="C55" s="129"/>
      <c r="D55" s="139" t="str">
        <f>IF($A55="","",VLOOKUP($A55,'10%中性'!$A$5:$J$500,6))</f>
        <v>BX</v>
      </c>
      <c r="E55" s="139">
        <f>IF($A55="","",VLOOKUP($A55,'10%中性'!$A$5:$J$500,7))</f>
        <v>3</v>
      </c>
      <c r="F55" s="219"/>
      <c r="G55" s="131"/>
      <c r="H55" s="132"/>
    </row>
    <row r="56" spans="1:10" s="119" customFormat="1" ht="30" customHeight="1">
      <c r="A56" s="126">
        <v>49</v>
      </c>
      <c r="B56" s="187" t="str">
        <f>IF($A56="","",VLOOKUP($A56,'10%中性'!$A$5:$J$500,4))</f>
        <v>クレシアＥＦハンドタオルバリューソフト２００</v>
      </c>
      <c r="C56" s="129"/>
      <c r="D56" s="139" t="str">
        <f>IF($A56="","",VLOOKUP($A56,'10%中性'!$A$5:$J$500,6))</f>
        <v>BX</v>
      </c>
      <c r="E56" s="139">
        <f>IF($A56="","",VLOOKUP($A56,'10%中性'!$A$5:$J$500,7))</f>
        <v>49</v>
      </c>
      <c r="F56" s="219"/>
      <c r="G56" s="131"/>
      <c r="H56" s="132"/>
    </row>
    <row r="57" spans="1:10" s="119" customFormat="1" ht="30" customHeight="1">
      <c r="A57" s="126">
        <v>50</v>
      </c>
      <c r="B57" s="188" t="str">
        <f>IF($A57="","",VLOOKUP($A57,'10%中性'!$A$5:$J$500,4))</f>
        <v>サージキャップＮ－１０</v>
      </c>
      <c r="C57" s="129"/>
      <c r="D57" s="140" t="str">
        <f>IF($A57="","",VLOOKUP($A57,'10%中性'!$A$5:$J$500,6))</f>
        <v>BX</v>
      </c>
      <c r="E57" s="140">
        <f>IF($A57="","",VLOOKUP($A57,'10%中性'!$A$5:$J$500,7))</f>
        <v>10</v>
      </c>
      <c r="F57" s="220"/>
      <c r="G57" s="131"/>
      <c r="H57" s="132"/>
    </row>
    <row r="59" spans="1:10" s="119" customFormat="1" ht="45" customHeight="1">
      <c r="A59" s="118"/>
      <c r="B59" s="383" t="s">
        <v>111</v>
      </c>
      <c r="C59" s="383"/>
      <c r="D59" s="383"/>
      <c r="E59" s="383"/>
      <c r="F59" s="383"/>
      <c r="G59" s="383"/>
      <c r="H59" s="383"/>
    </row>
    <row r="60" spans="1:10" s="121" customFormat="1" ht="18" customHeight="1">
      <c r="A60" s="120"/>
      <c r="B60" s="284"/>
      <c r="D60" s="122"/>
      <c r="E60" s="123"/>
      <c r="F60" s="217"/>
    </row>
    <row r="61" spans="1:10" s="118" customFormat="1" ht="30" customHeight="1">
      <c r="A61" s="125" t="s">
        <v>112</v>
      </c>
      <c r="B61" s="384" t="s">
        <v>113</v>
      </c>
      <c r="C61" s="385"/>
      <c r="D61" s="126" t="s">
        <v>114</v>
      </c>
      <c r="E61" s="127" t="s">
        <v>115</v>
      </c>
      <c r="F61" s="218" t="s">
        <v>116</v>
      </c>
      <c r="G61" s="125" t="s">
        <v>117</v>
      </c>
      <c r="H61" s="126" t="s">
        <v>118</v>
      </c>
    </row>
    <row r="62" spans="1:10" ht="30" customHeight="1">
      <c r="A62" s="126">
        <v>51</v>
      </c>
      <c r="B62" s="187" t="str">
        <f>IF($A62="","",VLOOKUP($A62,'10%中性'!$A$5:$J$500,4))</f>
        <v>サージマスクＴＣ</v>
      </c>
      <c r="C62" s="129"/>
      <c r="D62" s="139" t="str">
        <f>IF($A62="","",VLOOKUP($A62,'10%中性'!$A$5:$J$500,6))</f>
        <v>BX</v>
      </c>
      <c r="E62" s="139">
        <f>IF($A62="","",VLOOKUP($A62,'10%中性'!$A$5:$J$500,7))</f>
        <v>259</v>
      </c>
      <c r="F62" s="219"/>
      <c r="G62" s="131"/>
      <c r="H62" s="132"/>
      <c r="J62" s="145" t="s">
        <v>120</v>
      </c>
    </row>
    <row r="63" spans="1:10" ht="30" customHeight="1">
      <c r="A63" s="126">
        <v>52</v>
      </c>
      <c r="B63" s="187" t="str">
        <f>IF($A63="","",VLOOKUP($A63,'10%中性'!$A$5:$J$500,4))</f>
        <v>サーモガード（大人用、デュアルパッドタイプ）</v>
      </c>
      <c r="C63" s="129"/>
      <c r="D63" s="139" t="str">
        <f>IF($A63="","",VLOOKUP($A63,'10%中性'!$A$5:$J$500,6))</f>
        <v>BX</v>
      </c>
      <c r="E63" s="139">
        <f>IF($A63="","",VLOOKUP($A63,'10%中性'!$A$5:$J$500,7))</f>
        <v>3</v>
      </c>
      <c r="F63" s="219"/>
      <c r="G63" s="131"/>
      <c r="H63" s="132"/>
      <c r="J63" s="145" t="s">
        <v>128</v>
      </c>
    </row>
    <row r="64" spans="1:10" ht="30" customHeight="1">
      <c r="A64" s="126">
        <v>53</v>
      </c>
      <c r="B64" s="187" t="str">
        <f>IF($A64="","",VLOOKUP($A64,'10%中性'!$A$5:$J$500,4))</f>
        <v>サクロライト・ＤＸ</v>
      </c>
      <c r="C64" s="129"/>
      <c r="D64" s="139" t="str">
        <f>IF($A64="","",VLOOKUP($A64,'10%中性'!$A$5:$J$500,6))</f>
        <v>EA</v>
      </c>
      <c r="E64" s="139">
        <f>IF($A64="","",VLOOKUP($A64,'10%中性'!$A$5:$J$500,7))</f>
        <v>27</v>
      </c>
      <c r="F64" s="219"/>
      <c r="G64" s="131"/>
      <c r="H64" s="132"/>
      <c r="J64" s="145" t="s">
        <v>126</v>
      </c>
    </row>
    <row r="65" spans="1:10" s="119" customFormat="1" ht="30" customHeight="1">
      <c r="A65" s="126">
        <v>54</v>
      </c>
      <c r="B65" s="187" t="str">
        <f>IF($A65="","",VLOOKUP($A65,'10%中性'!$A$5:$J$500,4))</f>
        <v>サクロライト・ＤＸ</v>
      </c>
      <c r="C65" s="129"/>
      <c r="D65" s="139" t="str">
        <f>IF($A65="","",VLOOKUP($A65,'10%中性'!$A$5:$J$500,6))</f>
        <v>EA</v>
      </c>
      <c r="E65" s="139">
        <f>IF($A65="","",VLOOKUP($A65,'10%中性'!$A$5:$J$500,7))</f>
        <v>33</v>
      </c>
      <c r="F65" s="219"/>
      <c r="G65" s="131"/>
      <c r="H65" s="132"/>
      <c r="J65" s="145" t="s">
        <v>119</v>
      </c>
    </row>
    <row r="66" spans="1:10" s="119" customFormat="1" ht="30" customHeight="1">
      <c r="A66" s="126">
        <v>55</v>
      </c>
      <c r="B66" s="187" t="str">
        <f>IF($A66="","",VLOOKUP($A66,'10%中性'!$A$5:$J$500,4))</f>
        <v>サクロライト・ＤＸ</v>
      </c>
      <c r="C66" s="129"/>
      <c r="D66" s="139" t="str">
        <f>IF($A66="","",VLOOKUP($A66,'10%中性'!$A$5:$J$500,6))</f>
        <v>EA</v>
      </c>
      <c r="E66" s="139">
        <f>IF($A66="","",VLOOKUP($A66,'10%中性'!$A$5:$J$500,7))</f>
        <v>16</v>
      </c>
      <c r="F66" s="219"/>
      <c r="G66" s="131"/>
      <c r="H66" s="132"/>
    </row>
    <row r="67" spans="1:10" s="119" customFormat="1" ht="30" customHeight="1">
      <c r="A67" s="126">
        <v>56</v>
      </c>
      <c r="B67" s="187" t="str">
        <f>IF($A67="","",VLOOKUP($A67,'10%中性'!$A$5:$J$500,4))</f>
        <v>サクロライト・ＤＸ</v>
      </c>
      <c r="C67" s="129"/>
      <c r="D67" s="139" t="str">
        <f>IF($A67="","",VLOOKUP($A67,'10%中性'!$A$5:$J$500,6))</f>
        <v>EA</v>
      </c>
      <c r="E67" s="139">
        <f>IF($A67="","",VLOOKUP($A67,'10%中性'!$A$5:$J$500,7))</f>
        <v>2</v>
      </c>
      <c r="F67" s="219"/>
      <c r="G67" s="131"/>
      <c r="H67" s="132"/>
    </row>
    <row r="68" spans="1:10" s="119" customFormat="1" ht="30" customHeight="1">
      <c r="A68" s="126">
        <v>57</v>
      </c>
      <c r="B68" s="187" t="str">
        <f>IF($A68="","",VLOOKUP($A68,'10%中性'!$A$5:$J$500,4))</f>
        <v>サラヤアイソレーションガウン</v>
      </c>
      <c r="C68" s="129"/>
      <c r="D68" s="139" t="str">
        <f>IF($A68="","",VLOOKUP($A68,'10%中性'!$A$5:$J$500,6))</f>
        <v>BX</v>
      </c>
      <c r="E68" s="139">
        <f>IF($A68="","",VLOOKUP($A68,'10%中性'!$A$5:$J$500,7))</f>
        <v>35</v>
      </c>
      <c r="F68" s="219"/>
      <c r="G68" s="131"/>
      <c r="H68" s="132"/>
    </row>
    <row r="69" spans="1:10" s="119" customFormat="1" ht="30" customHeight="1">
      <c r="A69" s="126">
        <v>58</v>
      </c>
      <c r="B69" s="187" t="str">
        <f>IF($A69="","",VLOOKUP($A69,'10%中性'!$A$5:$J$500,4))</f>
        <v>サラヤプラスチックガウンライト
袖付き　ブルー</v>
      </c>
      <c r="C69" s="129"/>
      <c r="D69" s="139" t="str">
        <f>IF($A69="","",VLOOKUP($A69,'10%中性'!$A$5:$J$500,6))</f>
        <v>BX</v>
      </c>
      <c r="E69" s="139">
        <f>IF($A69="","",VLOOKUP($A69,'10%中性'!$A$5:$J$500,7))</f>
        <v>16</v>
      </c>
      <c r="F69" s="219"/>
      <c r="G69" s="131"/>
      <c r="H69" s="132"/>
    </row>
    <row r="70" spans="1:10" s="119" customFormat="1" ht="30" customHeight="1">
      <c r="A70" s="126">
        <v>59</v>
      </c>
      <c r="B70" s="187" t="str">
        <f>IF($A70="","",VLOOKUP($A70,'10%中性'!$A$5:$J$500,4))</f>
        <v>シルキーフィットコリウム　８．０</v>
      </c>
      <c r="C70" s="129"/>
      <c r="D70" s="139" t="str">
        <f>IF($A70="","",VLOOKUP($A70,'10%中性'!$A$5:$J$500,6))</f>
        <v>BX</v>
      </c>
      <c r="E70" s="139">
        <f>IF($A70="","",VLOOKUP($A70,'10%中性'!$A$5:$J$500,7))</f>
        <v>2</v>
      </c>
      <c r="F70" s="219"/>
      <c r="G70" s="131"/>
      <c r="H70" s="132"/>
    </row>
    <row r="71" spans="1:10" s="119" customFormat="1" ht="30" customHeight="1">
      <c r="A71" s="126">
        <v>60</v>
      </c>
      <c r="B71" s="187" t="str">
        <f>IF($A71="","",VLOOKUP($A71,'10%中性'!$A$5:$J$500,4))</f>
        <v>シルキーフィットコリウム５．５</v>
      </c>
      <c r="C71" s="129"/>
      <c r="D71" s="139" t="str">
        <f>IF($A71="","",VLOOKUP($A71,'10%中性'!$A$5:$J$500,6))</f>
        <v>BX</v>
      </c>
      <c r="E71" s="139">
        <f>IF($A71="","",VLOOKUP($A71,'10%中性'!$A$5:$J$500,7))</f>
        <v>2</v>
      </c>
      <c r="F71" s="219"/>
      <c r="G71" s="131"/>
      <c r="H71" s="132"/>
    </row>
    <row r="72" spans="1:10" s="119" customFormat="1" ht="30" customHeight="1">
      <c r="A72" s="126">
        <v>61</v>
      </c>
      <c r="B72" s="187" t="str">
        <f>IF($A72="","",VLOOKUP($A72,'10%中性'!$A$5:$J$500,4))</f>
        <v>シルキーフィットコリウム６．０</v>
      </c>
      <c r="C72" s="129"/>
      <c r="D72" s="139" t="str">
        <f>IF($A72="","",VLOOKUP($A72,'10%中性'!$A$5:$J$500,6))</f>
        <v>BX</v>
      </c>
      <c r="E72" s="139">
        <f>IF($A72="","",VLOOKUP($A72,'10%中性'!$A$5:$J$500,7))</f>
        <v>2</v>
      </c>
      <c r="F72" s="219"/>
      <c r="G72" s="131"/>
      <c r="H72" s="132"/>
    </row>
    <row r="73" spans="1:10" s="119" customFormat="1" ht="30" customHeight="1">
      <c r="A73" s="126">
        <v>62</v>
      </c>
      <c r="B73" s="187" t="str">
        <f>IF($A73="","",VLOOKUP($A73,'10%中性'!$A$5:$J$500,4))</f>
        <v>シルキーフィットコリウム６．５</v>
      </c>
      <c r="C73" s="129"/>
      <c r="D73" s="139" t="str">
        <f>IF($A73="","",VLOOKUP($A73,'10%中性'!$A$5:$J$500,6))</f>
        <v>BX</v>
      </c>
      <c r="E73" s="139">
        <f>IF($A73="","",VLOOKUP($A73,'10%中性'!$A$5:$J$500,7))</f>
        <v>3</v>
      </c>
      <c r="F73" s="219"/>
      <c r="G73" s="131"/>
      <c r="H73" s="132"/>
    </row>
    <row r="74" spans="1:10" s="119" customFormat="1" ht="30" customHeight="1">
      <c r="A74" s="126">
        <v>63</v>
      </c>
      <c r="B74" s="187" t="str">
        <f>IF($A74="","",VLOOKUP($A74,'10%中性'!$A$5:$J$500,4))</f>
        <v>シルキーフィットコリウム７．０</v>
      </c>
      <c r="C74" s="129"/>
      <c r="D74" s="139" t="str">
        <f>IF($A74="","",VLOOKUP($A74,'10%中性'!$A$5:$J$500,6))</f>
        <v>BX</v>
      </c>
      <c r="E74" s="139">
        <f>IF($A74="","",VLOOKUP($A74,'10%中性'!$A$5:$J$500,7))</f>
        <v>3</v>
      </c>
      <c r="F74" s="219"/>
      <c r="G74" s="131"/>
      <c r="H74" s="132"/>
    </row>
    <row r="75" spans="1:10" s="119" customFormat="1" ht="30" customHeight="1">
      <c r="A75" s="126">
        <v>64</v>
      </c>
      <c r="B75" s="187" t="str">
        <f>IF($A75="","",VLOOKUP($A75,'10%中性'!$A$5:$J$500,4))</f>
        <v>シルキーフィットコリウム７．５</v>
      </c>
      <c r="C75" s="129"/>
      <c r="D75" s="139" t="str">
        <f>IF($A75="","",VLOOKUP($A75,'10%中性'!$A$5:$J$500,6))</f>
        <v>BX</v>
      </c>
      <c r="E75" s="139">
        <f>IF($A75="","",VLOOKUP($A75,'10%中性'!$A$5:$J$500,7))</f>
        <v>3</v>
      </c>
      <c r="F75" s="219"/>
      <c r="G75" s="131"/>
      <c r="H75" s="132"/>
    </row>
    <row r="76" spans="1:10" s="119" customFormat="1" ht="30" customHeight="1">
      <c r="A76" s="126">
        <v>65</v>
      </c>
      <c r="B76" s="187" t="str">
        <f>IF($A76="","",VLOOKUP($A76,'10%中性'!$A$5:$J$500,4))</f>
        <v>スーパーキャス５（翼付きタイプ）</v>
      </c>
      <c r="C76" s="129"/>
      <c r="D76" s="139" t="str">
        <f>IF($A76="","",VLOOKUP($A76,'10%中性'!$A$5:$J$500,6))</f>
        <v>BX</v>
      </c>
      <c r="E76" s="139">
        <f>IF($A76="","",VLOOKUP($A76,'10%中性'!$A$5:$J$500,7))</f>
        <v>2</v>
      </c>
      <c r="F76" s="219"/>
      <c r="G76" s="131"/>
      <c r="H76" s="132"/>
    </row>
    <row r="77" spans="1:10" s="119" customFormat="1" ht="30" customHeight="1">
      <c r="A77" s="126">
        <v>66</v>
      </c>
      <c r="B77" s="187" t="str">
        <f>IF($A77="","",VLOOKUP($A77,'10%中性'!$A$5:$J$500,4))</f>
        <v>スーパーキャス５（翼付きタイプ）</v>
      </c>
      <c r="C77" s="129"/>
      <c r="D77" s="139" t="str">
        <f>IF($A77="","",VLOOKUP($A77,'10%中性'!$A$5:$J$500,6))</f>
        <v>BX</v>
      </c>
      <c r="E77" s="139">
        <f>IF($A77="","",VLOOKUP($A77,'10%中性'!$A$5:$J$500,7))</f>
        <v>2</v>
      </c>
      <c r="F77" s="219"/>
      <c r="G77" s="131"/>
      <c r="H77" s="132"/>
    </row>
    <row r="78" spans="1:10" s="119" customFormat="1" ht="30" customHeight="1">
      <c r="A78" s="126">
        <v>67</v>
      </c>
      <c r="B78" s="187" t="str">
        <f>IF($A78="","",VLOOKUP($A78,'10%中性'!$A$5:$J$500,4))</f>
        <v>スーパーキャス５（翼付きタイプ）</v>
      </c>
      <c r="C78" s="129"/>
      <c r="D78" s="139" t="str">
        <f>IF($A78="","",VLOOKUP($A78,'10%中性'!$A$5:$J$500,6))</f>
        <v>BX</v>
      </c>
      <c r="E78" s="139">
        <f>IF($A78="","",VLOOKUP($A78,'10%中性'!$A$5:$J$500,7))</f>
        <v>2</v>
      </c>
      <c r="F78" s="219"/>
      <c r="G78" s="131"/>
      <c r="H78" s="132"/>
    </row>
    <row r="79" spans="1:10" s="119" customFormat="1" ht="30" customHeight="1">
      <c r="A79" s="126">
        <v>68</v>
      </c>
      <c r="B79" s="187" t="str">
        <f>IF($A79="","",VLOOKUP($A79,'10%中性'!$A$5:$J$500,4))</f>
        <v>スキンステープラー</v>
      </c>
      <c r="C79" s="129"/>
      <c r="D79" s="139" t="str">
        <f>IF($A79="","",VLOOKUP($A79,'10%中性'!$A$5:$J$500,6))</f>
        <v>BX</v>
      </c>
      <c r="E79" s="139">
        <f>IF($A79="","",VLOOKUP($A79,'10%中性'!$A$5:$J$500,7))</f>
        <v>2</v>
      </c>
      <c r="F79" s="219"/>
      <c r="G79" s="131"/>
      <c r="H79" s="132"/>
    </row>
    <row r="80" spans="1:10" s="119" customFormat="1" ht="30" customHeight="1">
      <c r="A80" s="126">
        <v>69</v>
      </c>
      <c r="B80" s="187" t="str">
        <f>IF($A80="","",VLOOKUP($A80,'10%中性'!$A$5:$J$500,4))</f>
        <v>ステラッド１００Ｓ用過酸化水素カセット</v>
      </c>
      <c r="C80" s="129"/>
      <c r="D80" s="139" t="str">
        <f>IF($A80="","",VLOOKUP($A80,'10%中性'!$A$5:$J$500,6))</f>
        <v>BX</v>
      </c>
      <c r="E80" s="139">
        <f>IF($A80="","",VLOOKUP($A80,'10%中性'!$A$5:$J$500,7))</f>
        <v>4</v>
      </c>
      <c r="F80" s="219"/>
      <c r="G80" s="131"/>
      <c r="H80" s="132"/>
    </row>
    <row r="81" spans="1:10" s="119" customFormat="1" ht="30" customHeight="1">
      <c r="A81" s="126">
        <v>70</v>
      </c>
      <c r="B81" s="187" t="str">
        <f>IF($A81="","",VLOOKUP($A81,'10%中性'!$A$5:$J$500,4))</f>
        <v>ステラッドＦＯＵＲＳＵＲＥケミカルインディケーター</v>
      </c>
      <c r="C81" s="129"/>
      <c r="D81" s="139" t="str">
        <f>IF($A81="","",VLOOKUP($A81,'10%中性'!$A$5:$J$500,6))</f>
        <v>BX</v>
      </c>
      <c r="E81" s="139">
        <f>IF($A81="","",VLOOKUP($A81,'10%中性'!$A$5:$J$500,7))</f>
        <v>2</v>
      </c>
      <c r="F81" s="219"/>
      <c r="G81" s="131"/>
      <c r="H81" s="132"/>
    </row>
    <row r="82" spans="1:10" s="119" customFormat="1" ht="30" customHeight="1">
      <c r="A82" s="126">
        <v>71</v>
      </c>
      <c r="B82" s="187" t="str">
        <f>IF($A82="","",VLOOKUP($A82,'10%中性'!$A$5:$J$500,4))</f>
        <v>ステラッドＶＥＬＯＣＩＴＹ　バイオロジカルインディケーター</v>
      </c>
      <c r="C82" s="129"/>
      <c r="D82" s="139" t="str">
        <f>IF($A82="","",VLOOKUP($A82,'10%中性'!$A$5:$J$500,6))</f>
        <v>BX</v>
      </c>
      <c r="E82" s="139">
        <f>IF($A82="","",VLOOKUP($A82,'10%中性'!$A$5:$J$500,7))</f>
        <v>2</v>
      </c>
      <c r="F82" s="219"/>
      <c r="G82" s="131"/>
      <c r="H82" s="132"/>
    </row>
    <row r="83" spans="1:10" s="119" customFormat="1" ht="30" customHeight="1">
      <c r="A83" s="126">
        <v>72</v>
      </c>
      <c r="B83" s="187" t="str">
        <f>IF($A83="","",VLOOKUP($A83,'10%中性'!$A$5:$J$500,4))</f>
        <v>スマートスネア六角１２</v>
      </c>
      <c r="C83" s="129"/>
      <c r="D83" s="139" t="str">
        <f>IF($A83="","",VLOOKUP($A83,'10%中性'!$A$5:$J$500,6))</f>
        <v>BX</v>
      </c>
      <c r="E83" s="139">
        <f>IF($A83="","",VLOOKUP($A83,'10%中性'!$A$5:$J$500,7))</f>
        <v>5</v>
      </c>
      <c r="F83" s="219"/>
      <c r="G83" s="131"/>
      <c r="H83" s="132"/>
    </row>
    <row r="84" spans="1:10" s="119" customFormat="1" ht="30" customHeight="1">
      <c r="A84" s="126">
        <v>73</v>
      </c>
      <c r="B84" s="187" t="str">
        <f>IF($A84="","",VLOOKUP($A84,'10%中性'!$A$5:$J$500,4))</f>
        <v>セフィオフローコネクターＳＣ</v>
      </c>
      <c r="C84" s="129"/>
      <c r="D84" s="139" t="str">
        <f>IF($A84="","",VLOOKUP($A84,'10%中性'!$A$5:$J$500,6))</f>
        <v>BX</v>
      </c>
      <c r="E84" s="139">
        <f>IF($A84="","",VLOOKUP($A84,'10%中性'!$A$5:$J$500,7))</f>
        <v>2</v>
      </c>
      <c r="F84" s="219"/>
      <c r="G84" s="131"/>
      <c r="H84" s="132"/>
    </row>
    <row r="85" spans="1:10" s="119" customFormat="1" ht="30" customHeight="1">
      <c r="A85" s="126">
        <v>74</v>
      </c>
      <c r="B85" s="187" t="str">
        <f>IF($A85="","",VLOOKUP($A85,'10%中性'!$A$5:$J$500,4))</f>
        <v>セフィオフロー三方活栓　</v>
      </c>
      <c r="C85" s="129"/>
      <c r="D85" s="139" t="str">
        <f>IF($A85="","",VLOOKUP($A85,'10%中性'!$A$5:$J$500,6))</f>
        <v>BX</v>
      </c>
      <c r="E85" s="139">
        <f>IF($A85="","",VLOOKUP($A85,'10%中性'!$A$5:$J$500,7))</f>
        <v>3</v>
      </c>
      <c r="F85" s="219"/>
      <c r="G85" s="131"/>
      <c r="H85" s="132"/>
    </row>
    <row r="86" spans="1:10" s="119" customFormat="1" ht="30" customHeight="1">
      <c r="A86" s="126">
        <v>75</v>
      </c>
      <c r="B86" s="188" t="str">
        <f>IF($A86="","",VLOOKUP($A86,'10%中性'!$A$5:$J$500,4))</f>
        <v>セフィオフロー輸液セット　</v>
      </c>
      <c r="C86" s="129"/>
      <c r="D86" s="140" t="str">
        <f>IF($A86="","",VLOOKUP($A86,'10%中性'!$A$5:$J$500,6))</f>
        <v>BX</v>
      </c>
      <c r="E86" s="140">
        <f>IF($A86="","",VLOOKUP($A86,'10%中性'!$A$5:$J$500,7))</f>
        <v>12</v>
      </c>
      <c r="F86" s="220"/>
      <c r="G86" s="131"/>
      <c r="H86" s="132"/>
    </row>
    <row r="88" spans="1:10" s="119" customFormat="1" ht="45" customHeight="1">
      <c r="A88" s="118"/>
      <c r="B88" s="383" t="s">
        <v>111</v>
      </c>
      <c r="C88" s="383"/>
      <c r="D88" s="383"/>
      <c r="E88" s="383"/>
      <c r="F88" s="383"/>
      <c r="G88" s="383"/>
      <c r="H88" s="383"/>
    </row>
    <row r="89" spans="1:10" s="121" customFormat="1" ht="18" customHeight="1">
      <c r="A89" s="120"/>
      <c r="B89" s="284"/>
      <c r="D89" s="122"/>
      <c r="E89" s="123"/>
      <c r="F89" s="217"/>
    </row>
    <row r="90" spans="1:10" s="118" customFormat="1" ht="30" customHeight="1">
      <c r="A90" s="125" t="s">
        <v>112</v>
      </c>
      <c r="B90" s="384" t="s">
        <v>113</v>
      </c>
      <c r="C90" s="385"/>
      <c r="D90" s="126" t="s">
        <v>114</v>
      </c>
      <c r="E90" s="127" t="s">
        <v>115</v>
      </c>
      <c r="F90" s="218" t="s">
        <v>116</v>
      </c>
      <c r="G90" s="125" t="s">
        <v>117</v>
      </c>
      <c r="H90" s="126" t="s">
        <v>118</v>
      </c>
    </row>
    <row r="91" spans="1:10" ht="30" customHeight="1">
      <c r="A91" s="126">
        <v>76</v>
      </c>
      <c r="B91" s="187" t="str">
        <f>IF($A91="","",VLOOKUP($A91,'10%中性'!$A$5:$J$500,4))</f>
        <v>セフィオフロー輸液セット　</v>
      </c>
      <c r="C91" s="129"/>
      <c r="D91" s="139" t="str">
        <f>IF($A91="","",VLOOKUP($A91,'10%中性'!$A$5:$J$500,6))</f>
        <v>BX</v>
      </c>
      <c r="E91" s="139">
        <f>IF($A91="","",VLOOKUP($A91,'10%中性'!$A$5:$J$500,7))</f>
        <v>2</v>
      </c>
      <c r="F91" s="219"/>
      <c r="G91" s="131"/>
      <c r="H91" s="132"/>
      <c r="J91" s="145" t="s">
        <v>120</v>
      </c>
    </row>
    <row r="92" spans="1:10" ht="30" customHeight="1">
      <c r="A92" s="126">
        <v>77</v>
      </c>
      <c r="B92" s="187" t="str">
        <f>IF($A92="","",VLOOKUP($A92,'10%中性'!$A$5:$J$500,4))</f>
        <v>ソノペーパー　Ｓ－６００</v>
      </c>
      <c r="C92" s="129"/>
      <c r="D92" s="139" t="str">
        <f>IF($A92="","",VLOOKUP($A92,'10%中性'!$A$5:$J$500,6))</f>
        <v>BX</v>
      </c>
      <c r="E92" s="139">
        <f>IF($A92="","",VLOOKUP($A92,'10%中性'!$A$5:$J$500,7))</f>
        <v>3</v>
      </c>
      <c r="F92" s="219"/>
      <c r="G92" s="131"/>
      <c r="H92" s="132"/>
      <c r="J92" s="145" t="s">
        <v>128</v>
      </c>
    </row>
    <row r="93" spans="1:10" ht="30" customHeight="1">
      <c r="A93" s="126">
        <v>78</v>
      </c>
      <c r="B93" s="187" t="str">
        <f>IF($A93="","",VLOOKUP($A93,'10%中性'!$A$5:$J$500,4))</f>
        <v>ソフラバンダ</v>
      </c>
      <c r="C93" s="129"/>
      <c r="D93" s="139" t="str">
        <f>IF($A93="","",VLOOKUP($A93,'10%中性'!$A$5:$J$500,6))</f>
        <v>EA</v>
      </c>
      <c r="E93" s="139">
        <f>IF($A93="","",VLOOKUP($A93,'10%中性'!$A$5:$J$500,7))</f>
        <v>2</v>
      </c>
      <c r="F93" s="219"/>
      <c r="G93" s="131"/>
      <c r="H93" s="132"/>
      <c r="J93" s="145" t="s">
        <v>126</v>
      </c>
    </row>
    <row r="94" spans="1:10" s="119" customFormat="1" ht="30" customHeight="1">
      <c r="A94" s="126">
        <v>79</v>
      </c>
      <c r="B94" s="187" t="str">
        <f>IF($A94="","",VLOOKUP($A94,'10%中性'!$A$5:$J$500,4))</f>
        <v>ソフラバンダ　</v>
      </c>
      <c r="C94" s="129"/>
      <c r="D94" s="139" t="str">
        <f>IF($A94="","",VLOOKUP($A94,'10%中性'!$A$5:$J$500,6))</f>
        <v>EA</v>
      </c>
      <c r="E94" s="139">
        <f>IF($A94="","",VLOOKUP($A94,'10%中性'!$A$5:$J$500,7))</f>
        <v>3</v>
      </c>
      <c r="F94" s="219"/>
      <c r="G94" s="131"/>
      <c r="H94" s="132"/>
      <c r="J94" s="145" t="s">
        <v>119</v>
      </c>
    </row>
    <row r="95" spans="1:10" s="119" customFormat="1" ht="30" customHeight="1">
      <c r="A95" s="126">
        <v>80</v>
      </c>
      <c r="B95" s="187" t="str">
        <f>IF($A95="","",VLOOKUP($A95,'10%中性'!$A$5:$J$500,4))</f>
        <v>ソフラバンダ　</v>
      </c>
      <c r="C95" s="129"/>
      <c r="D95" s="139" t="str">
        <f>IF($A95="","",VLOOKUP($A95,'10%中性'!$A$5:$J$500,6))</f>
        <v>EA</v>
      </c>
      <c r="E95" s="139">
        <f>IF($A95="","",VLOOKUP($A95,'10%中性'!$A$5:$J$500,7))</f>
        <v>2</v>
      </c>
      <c r="F95" s="219"/>
      <c r="G95" s="131"/>
      <c r="H95" s="132"/>
    </row>
    <row r="96" spans="1:10" s="119" customFormat="1" ht="30" customHeight="1">
      <c r="A96" s="126">
        <v>81</v>
      </c>
      <c r="B96" s="187" t="str">
        <f>IF($A96="","",VLOOKUP($A96,'10%中性'!$A$5:$J$500,4))</f>
        <v>タケトラＲ舌圧子</v>
      </c>
      <c r="C96" s="129"/>
      <c r="D96" s="139" t="str">
        <f>IF($A96="","",VLOOKUP($A96,'10%中性'!$A$5:$J$500,6))</f>
        <v>BX</v>
      </c>
      <c r="E96" s="139">
        <f>IF($A96="","",VLOOKUP($A96,'10%中性'!$A$5:$J$500,7))</f>
        <v>4</v>
      </c>
      <c r="F96" s="219"/>
      <c r="G96" s="131"/>
      <c r="H96" s="132"/>
    </row>
    <row r="97" spans="1:8" s="119" customFormat="1" ht="30" customHeight="1">
      <c r="A97" s="126">
        <v>82</v>
      </c>
      <c r="B97" s="187" t="str">
        <f>IF($A97="","",VLOOKUP($A97,'10%中性'!$A$5:$J$500,4))</f>
        <v>ディスオーパＴＭ消毒液０．５５％</v>
      </c>
      <c r="C97" s="129"/>
      <c r="D97" s="139" t="str">
        <f>IF($A97="","",VLOOKUP($A97,'10%中性'!$A$5:$J$500,6))</f>
        <v>BX</v>
      </c>
      <c r="E97" s="139">
        <f>IF($A97="","",VLOOKUP($A97,'10%中性'!$A$5:$J$500,7))</f>
        <v>5</v>
      </c>
      <c r="F97" s="219"/>
      <c r="G97" s="131"/>
      <c r="H97" s="132"/>
    </row>
    <row r="98" spans="1:8" s="119" customFormat="1" ht="30" customHeight="1">
      <c r="A98" s="126">
        <v>83</v>
      </c>
      <c r="B98" s="187" t="str">
        <f>IF($A98="","",VLOOKUP($A98,'10%中性'!$A$5:$J$500,4))</f>
        <v>ディスポーザブル生検鉗子　下部消化器用</v>
      </c>
      <c r="C98" s="129"/>
      <c r="D98" s="139" t="str">
        <f>IF($A98="","",VLOOKUP($A98,'10%中性'!$A$5:$J$500,6))</f>
        <v>BX</v>
      </c>
      <c r="E98" s="139">
        <f>IF($A98="","",VLOOKUP($A98,'10%中性'!$A$5:$J$500,7))</f>
        <v>2</v>
      </c>
      <c r="F98" s="219"/>
      <c r="G98" s="131"/>
      <c r="H98" s="132"/>
    </row>
    <row r="99" spans="1:8" s="119" customFormat="1" ht="30" customHeight="1">
      <c r="A99" s="126">
        <v>84</v>
      </c>
      <c r="B99" s="187" t="str">
        <f>IF($A99="","",VLOOKUP($A99,'10%中性'!$A$5:$J$500,4))</f>
        <v>ディスポーザブル生検鉗子　上部消化器用</v>
      </c>
      <c r="C99" s="129"/>
      <c r="D99" s="139" t="str">
        <f>IF($A99="","",VLOOKUP($A99,'10%中性'!$A$5:$J$500,6))</f>
        <v>BX</v>
      </c>
      <c r="E99" s="139">
        <f>IF($A99="","",VLOOKUP($A99,'10%中性'!$A$5:$J$500,7))</f>
        <v>2</v>
      </c>
      <c r="F99" s="219"/>
      <c r="G99" s="131"/>
      <c r="H99" s="132"/>
    </row>
    <row r="100" spans="1:8" s="119" customFormat="1" ht="30" customHeight="1">
      <c r="A100" s="126">
        <v>85</v>
      </c>
      <c r="B100" s="187" t="str">
        <f>IF($A100="","",VLOOKUP($A100,'10%中性'!$A$5:$J$500,4))</f>
        <v>ディスポ針ボックス　黄色　５Ｌ　１個</v>
      </c>
      <c r="C100" s="129"/>
      <c r="D100" s="139" t="str">
        <f>IF($A100="","",VLOOKUP($A100,'10%中性'!$A$5:$J$500,6))</f>
        <v>EA</v>
      </c>
      <c r="E100" s="139">
        <f>IF($A100="","",VLOOKUP($A100,'10%中性'!$A$5:$J$500,7))</f>
        <v>84</v>
      </c>
      <c r="F100" s="219"/>
      <c r="G100" s="131"/>
      <c r="H100" s="132"/>
    </row>
    <row r="101" spans="1:8" s="119" customFormat="1" ht="30" customHeight="1">
      <c r="A101" s="126">
        <v>86</v>
      </c>
      <c r="B101" s="187" t="str">
        <f>IF($A101="","",VLOOKUP($A101,'10%中性'!$A$5:$J$500,4))</f>
        <v>ディスポ電極Ｆビトロード　</v>
      </c>
      <c r="C101" s="129"/>
      <c r="D101" s="139" t="str">
        <f>IF($A101="","",VLOOKUP($A101,'10%中性'!$A$5:$J$500,6))</f>
        <v>BX</v>
      </c>
      <c r="E101" s="139">
        <f>IF($A101="","",VLOOKUP($A101,'10%中性'!$A$5:$J$500,7))</f>
        <v>2</v>
      </c>
      <c r="F101" s="219"/>
      <c r="G101" s="131"/>
      <c r="H101" s="132"/>
    </row>
    <row r="102" spans="1:8" s="119" customFormat="1" ht="30" customHeight="1">
      <c r="A102" s="126">
        <v>87</v>
      </c>
      <c r="B102" s="187" t="str">
        <f>IF($A102="","",VLOOKUP($A102,'10%中性'!$A$5:$J$500,4))</f>
        <v>トップシリンジ１０ＭＬ　（横口）</v>
      </c>
      <c r="C102" s="129"/>
      <c r="D102" s="139" t="str">
        <f>IF($A102="","",VLOOKUP($A102,'10%中性'!$A$5:$J$500,6))</f>
        <v>BX</v>
      </c>
      <c r="E102" s="139">
        <f>IF($A102="","",VLOOKUP($A102,'10%中性'!$A$5:$J$500,7))</f>
        <v>7</v>
      </c>
      <c r="F102" s="219"/>
      <c r="G102" s="131"/>
      <c r="H102" s="132"/>
    </row>
    <row r="103" spans="1:8" s="119" customFormat="1" ht="30" customHeight="1">
      <c r="A103" s="126">
        <v>88</v>
      </c>
      <c r="B103" s="187" t="str">
        <f>IF($A103="","",VLOOKUP($A103,'10%中性'!$A$5:$J$500,4))</f>
        <v>トップシリンジ１０ＭＬ　ロックタイプ</v>
      </c>
      <c r="C103" s="129"/>
      <c r="D103" s="139" t="str">
        <f>IF($A103="","",VLOOKUP($A103,'10%中性'!$A$5:$J$500,6))</f>
        <v>BX</v>
      </c>
      <c r="E103" s="139">
        <f>IF($A103="","",VLOOKUP($A103,'10%中性'!$A$5:$J$500,7))</f>
        <v>2</v>
      </c>
      <c r="F103" s="219"/>
      <c r="G103" s="131"/>
      <c r="H103" s="132"/>
    </row>
    <row r="104" spans="1:8" s="119" customFormat="1" ht="30" customHeight="1">
      <c r="A104" s="126">
        <v>89</v>
      </c>
      <c r="B104" s="187" t="str">
        <f>IF($A104="","",VLOOKUP($A104,'10%中性'!$A$5:$J$500,4))</f>
        <v>トップシリンジ２．５ＭＬ</v>
      </c>
      <c r="C104" s="129"/>
      <c r="D104" s="139" t="str">
        <f>IF($A104="","",VLOOKUP($A104,'10%中性'!$A$5:$J$500,6))</f>
        <v>BX</v>
      </c>
      <c r="E104" s="139">
        <f>IF($A104="","",VLOOKUP($A104,'10%中性'!$A$5:$J$500,7))</f>
        <v>4</v>
      </c>
      <c r="F104" s="219"/>
      <c r="G104" s="131"/>
      <c r="H104" s="132"/>
    </row>
    <row r="105" spans="1:8" s="119" customFormat="1" ht="30" customHeight="1">
      <c r="A105" s="126">
        <v>90</v>
      </c>
      <c r="B105" s="187" t="str">
        <f>IF($A105="","",VLOOKUP($A105,'10%中性'!$A$5:$J$500,4))</f>
        <v>トップシリンジ２０ＭＬ</v>
      </c>
      <c r="C105" s="129"/>
      <c r="D105" s="139" t="str">
        <f>IF($A105="","",VLOOKUP($A105,'10%中性'!$A$5:$J$500,6))</f>
        <v>BX</v>
      </c>
      <c r="E105" s="139">
        <f>IF($A105="","",VLOOKUP($A105,'10%中性'!$A$5:$J$500,7))</f>
        <v>13</v>
      </c>
      <c r="F105" s="219"/>
      <c r="G105" s="131"/>
      <c r="H105" s="132"/>
    </row>
    <row r="106" spans="1:8" s="119" customFormat="1" ht="30" customHeight="1">
      <c r="A106" s="126">
        <v>91</v>
      </c>
      <c r="B106" s="187" t="str">
        <f>IF($A106="","",VLOOKUP($A106,'10%中性'!$A$5:$J$500,4))</f>
        <v>トップシリンジ３０ＭＬ</v>
      </c>
      <c r="C106" s="129"/>
      <c r="D106" s="139" t="str">
        <f>IF($A106="","",VLOOKUP($A106,'10%中性'!$A$5:$J$500,6))</f>
        <v>BX</v>
      </c>
      <c r="E106" s="139">
        <f>IF($A106="","",VLOOKUP($A106,'10%中性'!$A$5:$J$500,7))</f>
        <v>14</v>
      </c>
      <c r="F106" s="219"/>
      <c r="G106" s="131"/>
      <c r="H106" s="132"/>
    </row>
    <row r="107" spans="1:8" s="119" customFormat="1" ht="30" customHeight="1">
      <c r="A107" s="126">
        <v>92</v>
      </c>
      <c r="B107" s="187" t="str">
        <f>IF($A107="","",VLOOKUP($A107,'10%中性'!$A$5:$J$500,4))</f>
        <v>トップシリンジ５０ＭＬ</v>
      </c>
      <c r="C107" s="129"/>
      <c r="D107" s="139" t="str">
        <f>IF($A107="","",VLOOKUP($A107,'10%中性'!$A$5:$J$500,6))</f>
        <v>BX</v>
      </c>
      <c r="E107" s="139">
        <f>IF($A107="","",VLOOKUP($A107,'10%中性'!$A$5:$J$500,7))</f>
        <v>5</v>
      </c>
      <c r="F107" s="219"/>
      <c r="G107" s="131"/>
      <c r="H107" s="132"/>
    </row>
    <row r="108" spans="1:8" s="119" customFormat="1" ht="30" customHeight="1">
      <c r="A108" s="126">
        <v>93</v>
      </c>
      <c r="B108" s="187" t="str">
        <f>IF($A108="","",VLOOKUP($A108,'10%中性'!$A$5:$J$500,4))</f>
        <v>トップシリンジ５０ＭＬ　レッド</v>
      </c>
      <c r="C108" s="129"/>
      <c r="D108" s="139" t="str">
        <f>IF($A108="","",VLOOKUP($A108,'10%中性'!$A$5:$J$500,6))</f>
        <v>BX</v>
      </c>
      <c r="E108" s="139">
        <f>IF($A108="","",VLOOKUP($A108,'10%中性'!$A$5:$J$500,7))</f>
        <v>2</v>
      </c>
      <c r="F108" s="219"/>
      <c r="G108" s="131"/>
      <c r="H108" s="132"/>
    </row>
    <row r="109" spans="1:8" s="119" customFormat="1" ht="30" customHeight="1">
      <c r="A109" s="126">
        <v>94</v>
      </c>
      <c r="B109" s="187" t="str">
        <f>IF($A109="","",VLOOKUP($A109,'10%中性'!$A$5:$J$500,4))</f>
        <v>トップニトリルグローブＰＦ</v>
      </c>
      <c r="C109" s="129"/>
      <c r="D109" s="139" t="str">
        <f>IF($A109="","",VLOOKUP($A109,'10%中性'!$A$5:$J$500,6))</f>
        <v>BX</v>
      </c>
      <c r="E109" s="139">
        <f>IF($A109="","",VLOOKUP($A109,'10%中性'!$A$5:$J$500,7))</f>
        <v>30</v>
      </c>
      <c r="F109" s="219"/>
      <c r="G109" s="131"/>
      <c r="H109" s="132"/>
    </row>
    <row r="110" spans="1:8" s="119" customFormat="1" ht="30" customHeight="1">
      <c r="A110" s="126">
        <v>95</v>
      </c>
      <c r="B110" s="187" t="str">
        <f>IF($A110="","",VLOOKUP($A110,'10%中性'!$A$5:$J$500,4))</f>
        <v>トップニトリルグローブＰＦ</v>
      </c>
      <c r="C110" s="129"/>
      <c r="D110" s="139" t="str">
        <f>IF($A110="","",VLOOKUP($A110,'10%中性'!$A$5:$J$500,6))</f>
        <v>BX</v>
      </c>
      <c r="E110" s="139">
        <f>IF($A110="","",VLOOKUP($A110,'10%中性'!$A$5:$J$500,7))</f>
        <v>253</v>
      </c>
      <c r="F110" s="219"/>
      <c r="G110" s="131"/>
      <c r="H110" s="132"/>
    </row>
    <row r="111" spans="1:8" s="119" customFormat="1" ht="30" customHeight="1">
      <c r="A111" s="126">
        <v>96</v>
      </c>
      <c r="B111" s="187" t="str">
        <f>IF($A111="","",VLOOKUP($A111,'10%中性'!$A$5:$J$500,4))</f>
        <v>トップニトリルグローブＰＦ</v>
      </c>
      <c r="C111" s="129"/>
      <c r="D111" s="139" t="str">
        <f>IF($A111="","",VLOOKUP($A111,'10%中性'!$A$5:$J$500,6))</f>
        <v>BX</v>
      </c>
      <c r="E111" s="139">
        <f>IF($A111="","",VLOOKUP($A111,'10%中性'!$A$5:$J$500,7))</f>
        <v>420</v>
      </c>
      <c r="F111" s="219"/>
      <c r="G111" s="131"/>
      <c r="H111" s="132"/>
    </row>
    <row r="112" spans="1:8" s="119" customFormat="1" ht="30" customHeight="1">
      <c r="A112" s="126">
        <v>97</v>
      </c>
      <c r="B112" s="187" t="str">
        <f>IF($A112="","",VLOOKUP($A112,'10%中性'!$A$5:$J$500,4))</f>
        <v>トップニトリルグローブＰＦ</v>
      </c>
      <c r="C112" s="129"/>
      <c r="D112" s="139" t="str">
        <f>IF($A112="","",VLOOKUP($A112,'10%中性'!$A$5:$J$500,6))</f>
        <v>BX</v>
      </c>
      <c r="E112" s="139">
        <f>IF($A112="","",VLOOKUP($A112,'10%中性'!$A$5:$J$500,7))</f>
        <v>38</v>
      </c>
      <c r="F112" s="219"/>
      <c r="G112" s="131"/>
      <c r="H112" s="132"/>
    </row>
    <row r="113" spans="1:10" s="119" customFormat="1" ht="30" customHeight="1">
      <c r="A113" s="126">
        <v>98</v>
      </c>
      <c r="B113" s="187" t="str">
        <f>IF($A113="","",VLOOKUP($A113,'10%中性'!$A$5:$J$500,4))</f>
        <v>トップラミネートコップ</v>
      </c>
      <c r="C113" s="129"/>
      <c r="D113" s="139" t="str">
        <f>IF($A113="","",VLOOKUP($A113,'10%中性'!$A$5:$J$500,6))</f>
        <v>CS</v>
      </c>
      <c r="E113" s="139">
        <f>IF($A113="","",VLOOKUP($A113,'10%中性'!$A$5:$J$500,7))</f>
        <v>15</v>
      </c>
      <c r="F113" s="219"/>
      <c r="G113" s="131"/>
      <c r="H113" s="132"/>
    </row>
    <row r="114" spans="1:10" s="119" customFormat="1" ht="30" customHeight="1">
      <c r="A114" s="126">
        <v>99</v>
      </c>
      <c r="B114" s="187" t="str">
        <f>IF($A114="","",VLOOKUP($A114,'10%中性'!$A$5:$J$500,4))</f>
        <v>トップ吸上針（ＳＢ）　１８Ｇ×３６Ｍ／Ｍ</v>
      </c>
      <c r="C114" s="129"/>
      <c r="D114" s="139" t="str">
        <f>IF($A114="","",VLOOKUP($A114,'10%中性'!$A$5:$J$500,6))</f>
        <v>BX</v>
      </c>
      <c r="E114" s="139">
        <f>IF($A114="","",VLOOKUP($A114,'10%中性'!$A$5:$J$500,7))</f>
        <v>2</v>
      </c>
      <c r="F114" s="219"/>
      <c r="G114" s="131"/>
      <c r="H114" s="132"/>
    </row>
    <row r="115" spans="1:10" s="119" customFormat="1" ht="30" customHeight="1">
      <c r="A115" s="126">
        <v>100</v>
      </c>
      <c r="B115" s="188" t="str">
        <f>IF($A115="","",VLOOKUP($A115,'10%中性'!$A$5:$J$500,4))</f>
        <v>トップ注射針　１８Ｇ×１　１／２”Ｒ．Ｂ</v>
      </c>
      <c r="C115" s="129"/>
      <c r="D115" s="140" t="str">
        <f>IF($A115="","",VLOOKUP($A115,'10%中性'!$A$5:$J$500,6))</f>
        <v>BX</v>
      </c>
      <c r="E115" s="140">
        <f>IF($A115="","",VLOOKUP($A115,'10%中性'!$A$5:$J$500,7))</f>
        <v>12</v>
      </c>
      <c r="F115" s="220"/>
      <c r="G115" s="131"/>
      <c r="H115" s="132"/>
    </row>
    <row r="117" spans="1:10" s="119" customFormat="1" ht="45" customHeight="1">
      <c r="A117" s="118"/>
      <c r="B117" s="383" t="s">
        <v>111</v>
      </c>
      <c r="C117" s="383"/>
      <c r="D117" s="383"/>
      <c r="E117" s="383"/>
      <c r="F117" s="383"/>
      <c r="G117" s="383"/>
      <c r="H117" s="383"/>
    </row>
    <row r="118" spans="1:10" s="121" customFormat="1" ht="18" customHeight="1">
      <c r="A118" s="120"/>
      <c r="B118" s="284"/>
      <c r="D118" s="122"/>
      <c r="E118" s="123"/>
      <c r="F118" s="217"/>
    </row>
    <row r="119" spans="1:10" s="118" customFormat="1" ht="30" customHeight="1">
      <c r="A119" s="125" t="s">
        <v>112</v>
      </c>
      <c r="B119" s="384" t="s">
        <v>113</v>
      </c>
      <c r="C119" s="385"/>
      <c r="D119" s="126" t="s">
        <v>114</v>
      </c>
      <c r="E119" s="127" t="s">
        <v>115</v>
      </c>
      <c r="F119" s="218" t="s">
        <v>116</v>
      </c>
      <c r="G119" s="125" t="s">
        <v>117</v>
      </c>
      <c r="H119" s="126" t="s">
        <v>118</v>
      </c>
    </row>
    <row r="120" spans="1:10" ht="30" customHeight="1">
      <c r="A120" s="126">
        <v>101</v>
      </c>
      <c r="B120" s="187" t="str">
        <f>IF($A120="","",VLOOKUP($A120,'10%中性'!$A$5:$J$500,4))</f>
        <v>トップ注射針　２２Ｇ×１　１／２”Ｒ．Ｂ</v>
      </c>
      <c r="C120" s="129"/>
      <c r="D120" s="139" t="str">
        <f>IF($A120="","",VLOOKUP($A120,'10%中性'!$A$5:$J$500,6))</f>
        <v>BX</v>
      </c>
      <c r="E120" s="139">
        <f>IF($A120="","",VLOOKUP($A120,'10%中性'!$A$5:$J$500,7))</f>
        <v>2</v>
      </c>
      <c r="F120" s="219"/>
      <c r="G120" s="131"/>
      <c r="H120" s="132"/>
      <c r="J120" s="145" t="s">
        <v>120</v>
      </c>
    </row>
    <row r="121" spans="1:10" ht="30" customHeight="1">
      <c r="A121" s="126">
        <v>102</v>
      </c>
      <c r="B121" s="187" t="str">
        <f>IF($A121="","",VLOOKUP($A121,'10%中性'!$A$5:$J$500,4))</f>
        <v>トップ注射針　２３Ｇ×１　１／４”Ｒ．Ｂ</v>
      </c>
      <c r="C121" s="129"/>
      <c r="D121" s="139" t="str">
        <f>IF($A121="","",VLOOKUP($A121,'10%中性'!$A$5:$J$500,6))</f>
        <v>BX</v>
      </c>
      <c r="E121" s="139">
        <f>IF($A121="","",VLOOKUP($A121,'10%中性'!$A$5:$J$500,7))</f>
        <v>3</v>
      </c>
      <c r="F121" s="219"/>
      <c r="G121" s="131"/>
      <c r="H121" s="132"/>
      <c r="J121" s="145" t="s">
        <v>128</v>
      </c>
    </row>
    <row r="122" spans="1:10" ht="30" customHeight="1">
      <c r="A122" s="126">
        <v>103</v>
      </c>
      <c r="B122" s="187" t="str">
        <f>IF($A122="","",VLOOKUP($A122,'10%中性'!$A$5:$J$500,4))</f>
        <v>トップ注射針　２４Ｇ×１　１／４”Ｒ．Ｂ</v>
      </c>
      <c r="C122" s="129"/>
      <c r="D122" s="139" t="str">
        <f>IF($A122="","",VLOOKUP($A122,'10%中性'!$A$5:$J$500,6))</f>
        <v>BX</v>
      </c>
      <c r="E122" s="139">
        <f>IF($A122="","",VLOOKUP($A122,'10%中性'!$A$5:$J$500,7))</f>
        <v>4</v>
      </c>
      <c r="F122" s="219"/>
      <c r="G122" s="131"/>
      <c r="H122" s="132"/>
      <c r="J122" s="145" t="s">
        <v>126</v>
      </c>
    </row>
    <row r="123" spans="1:10" s="119" customFormat="1" ht="30" customHeight="1">
      <c r="A123" s="126">
        <v>104</v>
      </c>
      <c r="B123" s="187" t="str">
        <f>IF($A123="","",VLOOKUP($A123,'10%中性'!$A$5:$J$500,4))</f>
        <v>トップ注射針　２６Ｇ×１／２”Ｒ．Ｂ</v>
      </c>
      <c r="C123" s="129"/>
      <c r="D123" s="139" t="str">
        <f>IF($A123="","",VLOOKUP($A123,'10%中性'!$A$5:$J$500,6))</f>
        <v>BX</v>
      </c>
      <c r="E123" s="139">
        <f>IF($A123="","",VLOOKUP($A123,'10%中性'!$A$5:$J$500,7))</f>
        <v>2</v>
      </c>
      <c r="F123" s="219"/>
      <c r="G123" s="131"/>
      <c r="H123" s="132"/>
      <c r="J123" s="145" t="s">
        <v>119</v>
      </c>
    </row>
    <row r="124" spans="1:10" s="119" customFormat="1" ht="30" customHeight="1">
      <c r="A124" s="126">
        <v>105</v>
      </c>
      <c r="B124" s="187" t="str">
        <f>IF($A124="","",VLOOKUP($A124,'10%中性'!$A$5:$J$500,4))</f>
        <v>トップ麻酔準備キットＭＪ－Ｒ２０００２４</v>
      </c>
      <c r="C124" s="129"/>
      <c r="D124" s="139" t="str">
        <f>IF($A124="","",VLOOKUP($A124,'10%中性'!$A$5:$J$500,6))</f>
        <v>BX</v>
      </c>
      <c r="E124" s="139">
        <f>IF($A124="","",VLOOKUP($A124,'10%中性'!$A$5:$J$500,7))</f>
        <v>2</v>
      </c>
      <c r="F124" s="219"/>
      <c r="G124" s="131"/>
      <c r="H124" s="132"/>
    </row>
    <row r="125" spans="1:10" s="119" customFormat="1" ht="30" customHeight="1">
      <c r="A125" s="126">
        <v>106</v>
      </c>
      <c r="B125" s="187" t="str">
        <f>IF($A125="","",VLOOKUP($A125,'10%中性'!$A$5:$J$500,4))</f>
        <v>トップ輸液セットＴＩＳ２－５２６Ｍ</v>
      </c>
      <c r="C125" s="129"/>
      <c r="D125" s="139" t="str">
        <f>IF($A125="","",VLOOKUP($A125,'10%中性'!$A$5:$J$500,6))</f>
        <v>BX</v>
      </c>
      <c r="E125" s="139">
        <f>IF($A125="","",VLOOKUP($A125,'10%中性'!$A$5:$J$500,7))</f>
        <v>8</v>
      </c>
      <c r="F125" s="219"/>
      <c r="G125" s="131"/>
      <c r="H125" s="132"/>
    </row>
    <row r="126" spans="1:10" s="119" customFormat="1" ht="30" customHeight="1">
      <c r="A126" s="126">
        <v>107</v>
      </c>
      <c r="B126" s="187" t="str">
        <f>IF($A126="","",VLOOKUP($A126,'10%中性'!$A$5:$J$500,4))</f>
        <v>ドライプレット　</v>
      </c>
      <c r="C126" s="129"/>
      <c r="D126" s="139" t="str">
        <f>IF($A126="","",VLOOKUP($A126,'10%中性'!$A$5:$J$500,6))</f>
        <v>BX</v>
      </c>
      <c r="E126" s="139">
        <f>IF($A126="","",VLOOKUP($A126,'10%中性'!$A$5:$J$500,7))</f>
        <v>21</v>
      </c>
      <c r="F126" s="219"/>
      <c r="G126" s="131"/>
      <c r="H126" s="132"/>
    </row>
    <row r="127" spans="1:10" s="119" customFormat="1" ht="30" customHeight="1">
      <c r="A127" s="126">
        <v>108</v>
      </c>
      <c r="B127" s="187" t="str">
        <f>IF($A127="","",VLOOKUP($A127,'10%中性'!$A$5:$J$500,4))</f>
        <v>トラップイーズ　ポリープ回収システム</v>
      </c>
      <c r="C127" s="129"/>
      <c r="D127" s="139" t="str">
        <f>IF($A127="","",VLOOKUP($A127,'10%中性'!$A$5:$J$500,6))</f>
        <v>BX</v>
      </c>
      <c r="E127" s="139">
        <f>IF($A127="","",VLOOKUP($A127,'10%中性'!$A$5:$J$500,7))</f>
        <v>3</v>
      </c>
      <c r="F127" s="219"/>
      <c r="G127" s="131"/>
      <c r="H127" s="132"/>
    </row>
    <row r="128" spans="1:10" s="119" customFormat="1" ht="30" customHeight="1">
      <c r="A128" s="126">
        <v>109</v>
      </c>
      <c r="B128" s="187" t="str">
        <f>IF($A128="","",VLOOKUP($A128,'10%中性'!$A$5:$J$500,4))</f>
        <v>トランスポア（ＴＭ）サージカルテープ２５０ＭＭ×９．１Ｍ</v>
      </c>
      <c r="C128" s="129"/>
      <c r="D128" s="139" t="str">
        <f>IF($A128="","",VLOOKUP($A128,'10%中性'!$A$5:$J$500,6))</f>
        <v>BX</v>
      </c>
      <c r="E128" s="139">
        <f>IF($A128="","",VLOOKUP($A128,'10%中性'!$A$5:$J$500,7))</f>
        <v>3</v>
      </c>
      <c r="F128" s="219"/>
      <c r="G128" s="131"/>
      <c r="H128" s="132"/>
    </row>
    <row r="129" spans="1:8" s="119" customFormat="1" ht="30" customHeight="1">
      <c r="A129" s="126">
        <v>110</v>
      </c>
      <c r="B129" s="187" t="str">
        <f>IF($A129="","",VLOOKUP($A129,'10%中性'!$A$5:$J$500,4))</f>
        <v>ネオアルベストＰＷ</v>
      </c>
      <c r="C129" s="129"/>
      <c r="D129" s="139" t="str">
        <f>IF($A129="","",VLOOKUP($A129,'10%中性'!$A$5:$J$500,6))</f>
        <v>BX</v>
      </c>
      <c r="E129" s="139">
        <f>IF($A129="","",VLOOKUP($A129,'10%中性'!$A$5:$J$500,7))</f>
        <v>2</v>
      </c>
      <c r="F129" s="219"/>
      <c r="G129" s="131"/>
      <c r="H129" s="132"/>
    </row>
    <row r="130" spans="1:8" s="119" customFormat="1" ht="30" customHeight="1">
      <c r="A130" s="126">
        <v>111</v>
      </c>
      <c r="B130" s="187" t="str">
        <f>IF($A130="","",VLOOKUP($A130,'10%中性'!$A$5:$J$500,4))</f>
        <v>ネオアルベストＷＥ</v>
      </c>
      <c r="C130" s="129"/>
      <c r="D130" s="139" t="str">
        <f>IF($A130="","",VLOOKUP($A130,'10%中性'!$A$5:$J$500,6))</f>
        <v>BX</v>
      </c>
      <c r="E130" s="139">
        <f>IF($A130="","",VLOOKUP($A130,'10%中性'!$A$5:$J$500,7))</f>
        <v>2</v>
      </c>
      <c r="F130" s="219"/>
      <c r="G130" s="131"/>
      <c r="H130" s="132"/>
    </row>
    <row r="131" spans="1:8" s="119" customFormat="1" ht="30" customHeight="1">
      <c r="A131" s="126">
        <v>112</v>
      </c>
      <c r="B131" s="187" t="str">
        <f>IF($A131="","",VLOOKUP($A131,'10%中性'!$A$5:$J$500,4))</f>
        <v>ノンスコレッチ　</v>
      </c>
      <c r="C131" s="129"/>
      <c r="D131" s="139" t="str">
        <f>IF($A131="","",VLOOKUP($A131,'10%中性'!$A$5:$J$500,6))</f>
        <v>BX</v>
      </c>
      <c r="E131" s="139">
        <f>IF($A131="","",VLOOKUP($A131,'10%中性'!$A$5:$J$500,7))</f>
        <v>3</v>
      </c>
      <c r="F131" s="219"/>
      <c r="G131" s="131"/>
      <c r="H131" s="132"/>
    </row>
    <row r="132" spans="1:8" s="119" customFormat="1" ht="30" customHeight="1">
      <c r="A132" s="126">
        <v>113</v>
      </c>
      <c r="B132" s="187" t="str">
        <f>IF($A132="","",VLOOKUP($A132,'10%中性'!$A$5:$J$500,4))</f>
        <v>ノンスコレッチ　</v>
      </c>
      <c r="C132" s="129"/>
      <c r="D132" s="139" t="str">
        <f>IF($A132="","",VLOOKUP($A132,'10%中性'!$A$5:$J$500,6))</f>
        <v>BX</v>
      </c>
      <c r="E132" s="139">
        <f>IF($A132="","",VLOOKUP($A132,'10%中性'!$A$5:$J$500,7))</f>
        <v>2</v>
      </c>
      <c r="F132" s="219"/>
      <c r="G132" s="131"/>
      <c r="H132" s="132"/>
    </row>
    <row r="133" spans="1:8" s="119" customFormat="1" ht="30" customHeight="1">
      <c r="A133" s="126">
        <v>114</v>
      </c>
      <c r="B133" s="187" t="str">
        <f>IF($A133="","",VLOOKUP($A133,'10%中性'!$A$5:$J$500,4))</f>
        <v>ノンスコレッチ　</v>
      </c>
      <c r="C133" s="129"/>
      <c r="D133" s="139" t="str">
        <f>IF($A133="","",VLOOKUP($A133,'10%中性'!$A$5:$J$500,6))</f>
        <v>BX</v>
      </c>
      <c r="E133" s="139">
        <f>IF($A133="","",VLOOKUP($A133,'10%中性'!$A$5:$J$500,7))</f>
        <v>4</v>
      </c>
      <c r="F133" s="219"/>
      <c r="G133" s="131"/>
      <c r="H133" s="132"/>
    </row>
    <row r="134" spans="1:8" s="119" customFormat="1" ht="30" customHeight="1">
      <c r="A134" s="126">
        <v>115</v>
      </c>
      <c r="B134" s="187" t="str">
        <f>IF($A134="","",VLOOKUP($A134,'10%中性'!$A$5:$J$500,4))</f>
        <v>ハートスタートＤＰパッド</v>
      </c>
      <c r="C134" s="129"/>
      <c r="D134" s="139" t="str">
        <f>IF($A134="","",VLOOKUP($A134,'10%中性'!$A$5:$J$500,6))</f>
        <v>BX</v>
      </c>
      <c r="E134" s="139">
        <f>IF($A134="","",VLOOKUP($A134,'10%中性'!$A$5:$J$500,7))</f>
        <v>2</v>
      </c>
      <c r="F134" s="219"/>
      <c r="G134" s="131"/>
      <c r="H134" s="132"/>
    </row>
    <row r="135" spans="1:8" s="119" customFormat="1" ht="30" customHeight="1">
      <c r="A135" s="126">
        <v>116</v>
      </c>
      <c r="B135" s="187" t="str">
        <f>IF($A135="","",VLOOKUP($A135,'10%中性'!$A$5:$J$500,4))</f>
        <v>バイクリル</v>
      </c>
      <c r="C135" s="129"/>
      <c r="D135" s="139" t="str">
        <f>IF($A135="","",VLOOKUP($A135,'10%中性'!$A$5:$J$500,6))</f>
        <v>BX</v>
      </c>
      <c r="E135" s="139">
        <f>IF($A135="","",VLOOKUP($A135,'10%中性'!$A$5:$J$500,7))</f>
        <v>2</v>
      </c>
      <c r="F135" s="219"/>
      <c r="G135" s="131"/>
      <c r="H135" s="132"/>
    </row>
    <row r="136" spans="1:8" s="119" customFormat="1" ht="30" customHeight="1">
      <c r="A136" s="126">
        <v>117</v>
      </c>
      <c r="B136" s="187" t="str">
        <f>IF($A136="","",VLOOKUP($A136,'10%中性'!$A$5:$J$500,4))</f>
        <v>ハイドロサイトＡＤジェントル　</v>
      </c>
      <c r="C136" s="129"/>
      <c r="D136" s="139" t="str">
        <f>IF($A136="","",VLOOKUP($A136,'10%中性'!$A$5:$J$500,6))</f>
        <v>BX</v>
      </c>
      <c r="E136" s="139">
        <f>IF($A136="","",VLOOKUP($A136,'10%中性'!$A$5:$J$500,7))</f>
        <v>3</v>
      </c>
      <c r="F136" s="219"/>
      <c r="G136" s="131"/>
      <c r="H136" s="132"/>
    </row>
    <row r="137" spans="1:8" s="119" customFormat="1" ht="30" customHeight="1">
      <c r="A137" s="126">
        <v>118</v>
      </c>
      <c r="B137" s="187" t="str">
        <f>IF($A137="","",VLOOKUP($A137,'10%中性'!$A$5:$J$500,4))</f>
        <v>ハイドロサイト薄型</v>
      </c>
      <c r="C137" s="129"/>
      <c r="D137" s="139" t="str">
        <f>IF($A137="","",VLOOKUP($A137,'10%中性'!$A$5:$J$500,6))</f>
        <v>BX</v>
      </c>
      <c r="E137" s="139">
        <f>IF($A137="","",VLOOKUP($A137,'10%中性'!$A$5:$J$500,7))</f>
        <v>6</v>
      </c>
      <c r="F137" s="219"/>
      <c r="G137" s="131"/>
      <c r="H137" s="132"/>
    </row>
    <row r="138" spans="1:8" s="119" customFormat="1" ht="30" customHeight="1">
      <c r="A138" s="126">
        <v>119</v>
      </c>
      <c r="B138" s="187" t="str">
        <f>IF($A138="","",VLOOKUP($A138,'10%中性'!$A$5:$J$500,4))</f>
        <v>ハイマット（高吸水シーツ）</v>
      </c>
      <c r="C138" s="129"/>
      <c r="D138" s="139" t="str">
        <f>IF($A138="","",VLOOKUP($A138,'10%中性'!$A$5:$J$500,6))</f>
        <v>BX</v>
      </c>
      <c r="E138" s="139">
        <f>IF($A138="","",VLOOKUP($A138,'10%中性'!$A$5:$J$500,7))</f>
        <v>3</v>
      </c>
      <c r="F138" s="219"/>
      <c r="G138" s="131"/>
      <c r="H138" s="132"/>
    </row>
    <row r="139" spans="1:8" s="119" customFormat="1" ht="30" customHeight="1">
      <c r="A139" s="126">
        <v>120</v>
      </c>
      <c r="B139" s="187" t="str">
        <f>IF($A139="","",VLOOKUP($A139,'10%中性'!$A$5:$J$500,4))</f>
        <v>ハクゾウ環境クロスＶロック</v>
      </c>
      <c r="C139" s="129"/>
      <c r="D139" s="139" t="str">
        <f>IF($A139="","",VLOOKUP($A139,'10%中性'!$A$5:$J$500,6))</f>
        <v>EA</v>
      </c>
      <c r="E139" s="139">
        <f>IF($A139="","",VLOOKUP($A139,'10%中性'!$A$5:$J$500,7))</f>
        <v>146</v>
      </c>
      <c r="F139" s="219"/>
      <c r="G139" s="131"/>
      <c r="H139" s="132"/>
    </row>
    <row r="140" spans="1:8" s="119" customFormat="1" ht="30" customHeight="1">
      <c r="A140" s="126">
        <v>121</v>
      </c>
      <c r="B140" s="187" t="str">
        <f>IF($A140="","",VLOOKUP($A140,'10%中性'!$A$5:$J$500,4))</f>
        <v>ハクゾウ爽やか清潔タオル</v>
      </c>
      <c r="C140" s="129"/>
      <c r="D140" s="139" t="str">
        <f>IF($A140="","",VLOOKUP($A140,'10%中性'!$A$5:$J$500,6))</f>
        <v>BX</v>
      </c>
      <c r="E140" s="139">
        <f>IF($A140="","",VLOOKUP($A140,'10%中性'!$A$5:$J$500,7))</f>
        <v>3</v>
      </c>
      <c r="F140" s="219"/>
      <c r="G140" s="131"/>
      <c r="H140" s="132"/>
    </row>
    <row r="141" spans="1:8" s="119" customFormat="1" ht="30" customHeight="1">
      <c r="A141" s="126">
        <v>122</v>
      </c>
      <c r="B141" s="187" t="str">
        <f>IF($A141="","",VLOOKUP($A141,'10%中性'!$A$5:$J$500,4))</f>
        <v>ハクゾウ滅菌エレファーゼＨ　４折</v>
      </c>
      <c r="C141" s="129"/>
      <c r="D141" s="139" t="str">
        <f>IF($A141="","",VLOOKUP($A141,'10%中性'!$A$5:$J$500,6))</f>
        <v>BX</v>
      </c>
      <c r="E141" s="139">
        <f>IF($A141="","",VLOOKUP($A141,'10%中性'!$A$5:$J$500,7))</f>
        <v>8</v>
      </c>
      <c r="F141" s="219"/>
      <c r="G141" s="131"/>
      <c r="H141" s="132"/>
    </row>
    <row r="142" spans="1:8" s="119" customFormat="1" ht="30" customHeight="1">
      <c r="A142" s="126">
        <v>123</v>
      </c>
      <c r="B142" s="187" t="str">
        <f>IF($A142="","",VLOOKUP($A142,'10%中性'!$A$5:$J$500,4))</f>
        <v>ハクゾウ滅菌エレファーゼＨ　８折</v>
      </c>
      <c r="C142" s="129"/>
      <c r="D142" s="139" t="str">
        <f>IF($A142="","",VLOOKUP($A142,'10%中性'!$A$5:$J$500,6))</f>
        <v>BX</v>
      </c>
      <c r="E142" s="139">
        <f>IF($A142="","",VLOOKUP($A142,'10%中性'!$A$5:$J$500,7))</f>
        <v>17</v>
      </c>
      <c r="F142" s="219"/>
      <c r="G142" s="131"/>
      <c r="H142" s="132"/>
    </row>
    <row r="143" spans="1:8" s="119" customFormat="1" ht="30" customHeight="1">
      <c r="A143" s="126">
        <v>124</v>
      </c>
      <c r="B143" s="187" t="str">
        <f>IF($A143="","",VLOOKUP($A143,'10%中性'!$A$5:$J$500,4))</f>
        <v>バッテリパック　ＮＫＰＢ－２８２７１</v>
      </c>
      <c r="C143" s="129"/>
      <c r="D143" s="139" t="str">
        <f>IF($A143="","",VLOOKUP($A143,'10%中性'!$A$5:$J$500,6))</f>
        <v>EA</v>
      </c>
      <c r="E143" s="139">
        <f>IF($A143="","",VLOOKUP($A143,'10%中性'!$A$5:$J$500,7))</f>
        <v>2</v>
      </c>
      <c r="F143" s="219"/>
      <c r="G143" s="131"/>
      <c r="H143" s="132"/>
    </row>
    <row r="144" spans="1:8" s="119" customFormat="1" ht="30" customHeight="1">
      <c r="A144" s="126">
        <v>125</v>
      </c>
      <c r="B144" s="188" t="str">
        <f>IF($A144="","",VLOOKUP($A144,'10%中性'!$A$5:$J$500,4))</f>
        <v>ひねって含浸ハクゾウジアパック１０００　５枚×１０セット</v>
      </c>
      <c r="C144" s="129"/>
      <c r="D144" s="140" t="str">
        <f>IF($A144="","",VLOOKUP($A144,'10%中性'!$A$5:$J$500,6))</f>
        <v>BX</v>
      </c>
      <c r="E144" s="140">
        <f>IF($A144="","",VLOOKUP($A144,'10%中性'!$A$5:$J$500,7))</f>
        <v>8</v>
      </c>
      <c r="F144" s="220"/>
      <c r="G144" s="131"/>
      <c r="H144" s="132"/>
    </row>
    <row r="146" spans="1:10" s="119" customFormat="1" ht="45" customHeight="1">
      <c r="A146" s="118"/>
      <c r="B146" s="383" t="s">
        <v>111</v>
      </c>
      <c r="C146" s="383"/>
      <c r="D146" s="383"/>
      <c r="E146" s="383"/>
      <c r="F146" s="383"/>
      <c r="G146" s="383"/>
      <c r="H146" s="383"/>
    </row>
    <row r="147" spans="1:10" s="121" customFormat="1" ht="18" customHeight="1">
      <c r="A147" s="120"/>
      <c r="B147" s="284"/>
      <c r="D147" s="122"/>
      <c r="E147" s="123"/>
      <c r="F147" s="217"/>
    </row>
    <row r="148" spans="1:10" s="118" customFormat="1" ht="30" customHeight="1">
      <c r="A148" s="125" t="s">
        <v>112</v>
      </c>
      <c r="B148" s="384" t="s">
        <v>113</v>
      </c>
      <c r="C148" s="385"/>
      <c r="D148" s="126" t="s">
        <v>114</v>
      </c>
      <c r="E148" s="127" t="s">
        <v>115</v>
      </c>
      <c r="F148" s="218" t="s">
        <v>116</v>
      </c>
      <c r="G148" s="125" t="s">
        <v>117</v>
      </c>
      <c r="H148" s="126" t="s">
        <v>118</v>
      </c>
    </row>
    <row r="149" spans="1:10" ht="30" customHeight="1">
      <c r="A149" s="126">
        <v>126</v>
      </c>
      <c r="B149" s="187" t="str">
        <f>IF($A149="","",VLOOKUP($A149,'10%中性'!$A$5:$J$500,4))</f>
        <v>ファインガード翼状針　２１Ｇ×１９Ｍ／Ｍ</v>
      </c>
      <c r="C149" s="129"/>
      <c r="D149" s="139" t="str">
        <f>IF($A149="","",VLOOKUP($A149,'10%中性'!$A$5:$J$500,6))</f>
        <v>BX</v>
      </c>
      <c r="E149" s="139">
        <f>IF($A149="","",VLOOKUP($A149,'10%中性'!$A$5:$J$500,7))</f>
        <v>56</v>
      </c>
      <c r="F149" s="219"/>
      <c r="G149" s="131"/>
      <c r="H149" s="132"/>
      <c r="J149" s="145" t="s">
        <v>120</v>
      </c>
    </row>
    <row r="150" spans="1:10" ht="30" customHeight="1">
      <c r="A150" s="126">
        <v>127</v>
      </c>
      <c r="B150" s="187" t="str">
        <f>IF($A150="","",VLOOKUP($A150,'10%中性'!$A$5:$J$500,4))</f>
        <v>フィルター</v>
      </c>
      <c r="C150" s="129"/>
      <c r="D150" s="139" t="str">
        <f>IF($A150="","",VLOOKUP($A150,'10%中性'!$A$5:$J$500,6))</f>
        <v>BX</v>
      </c>
      <c r="E150" s="139">
        <f>IF($A150="","",VLOOKUP($A150,'10%中性'!$A$5:$J$500,7))</f>
        <v>3</v>
      </c>
      <c r="F150" s="219"/>
      <c r="G150" s="131"/>
      <c r="H150" s="132"/>
      <c r="J150" s="145" t="s">
        <v>128</v>
      </c>
    </row>
    <row r="151" spans="1:10" ht="30" customHeight="1">
      <c r="A151" s="126">
        <v>128</v>
      </c>
      <c r="B151" s="187" t="str">
        <f>IF($A151="","",VLOOKUP($A151,'10%中性'!$A$5:$J$500,4))</f>
        <v>フェルラックＲエプロン</v>
      </c>
      <c r="C151" s="129"/>
      <c r="D151" s="139" t="str">
        <f>IF($A151="","",VLOOKUP($A151,'10%中性'!$A$5:$J$500,6))</f>
        <v>BX</v>
      </c>
      <c r="E151" s="139">
        <f>IF($A151="","",VLOOKUP($A151,'10%中性'!$A$5:$J$500,7))</f>
        <v>63</v>
      </c>
      <c r="F151" s="219"/>
      <c r="G151" s="131"/>
      <c r="H151" s="132"/>
      <c r="J151" s="145" t="s">
        <v>126</v>
      </c>
    </row>
    <row r="152" spans="1:10" s="119" customFormat="1" ht="30" customHeight="1">
      <c r="A152" s="126">
        <v>129</v>
      </c>
      <c r="B152" s="187" t="str">
        <f>IF($A152="","",VLOOKUP($A152,'10%中性'!$A$5:$J$500,4))</f>
        <v>フェルラックＲスリットパンツ</v>
      </c>
      <c r="C152" s="129"/>
      <c r="D152" s="139" t="str">
        <f>IF($A152="","",VLOOKUP($A152,'10%中性'!$A$5:$J$500,6))</f>
        <v>CS</v>
      </c>
      <c r="E152" s="139">
        <f>IF($A152="","",VLOOKUP($A152,'10%中性'!$A$5:$J$500,7))</f>
        <v>2</v>
      </c>
      <c r="F152" s="219"/>
      <c r="G152" s="131"/>
      <c r="H152" s="132"/>
      <c r="J152" s="145" t="s">
        <v>119</v>
      </c>
    </row>
    <row r="153" spans="1:10" s="119" customFormat="1" ht="30" customHeight="1">
      <c r="A153" s="126">
        <v>130</v>
      </c>
      <c r="B153" s="187" t="str">
        <f>IF($A153="","",VLOOKUP($A153,'10%中性'!$A$5:$J$500,4))</f>
        <v>プレザパック２　</v>
      </c>
      <c r="C153" s="129"/>
      <c r="D153" s="139" t="str">
        <f>IF($A153="","",VLOOKUP($A153,'10%中性'!$A$5:$J$500,6))</f>
        <v>BX</v>
      </c>
      <c r="E153" s="139">
        <f>IF($A153="","",VLOOKUP($A153,'10%中性'!$A$5:$J$500,7))</f>
        <v>2</v>
      </c>
      <c r="F153" s="219"/>
      <c r="G153" s="131"/>
      <c r="H153" s="132"/>
    </row>
    <row r="154" spans="1:10" s="119" customFormat="1" ht="30" customHeight="1">
      <c r="A154" s="126">
        <v>131</v>
      </c>
      <c r="B154" s="187" t="str">
        <f>IF($A154="","",VLOOKUP($A154,'10%中性'!$A$5:$J$500,4))</f>
        <v>プロシェアドレッシングロール　１５０ＭＭ×１０Ｍ　ＡＳ１５０</v>
      </c>
      <c r="C154" s="129"/>
      <c r="D154" s="139" t="str">
        <f>IF($A154="","",VLOOKUP($A154,'10%中性'!$A$5:$J$500,6))</f>
        <v>BX</v>
      </c>
      <c r="E154" s="139">
        <f>IF($A154="","",VLOOKUP($A154,'10%中性'!$A$5:$J$500,7))</f>
        <v>2</v>
      </c>
      <c r="F154" s="219"/>
      <c r="G154" s="131"/>
      <c r="H154" s="132"/>
    </row>
    <row r="155" spans="1:10" s="119" customFormat="1" ht="30" customHeight="1">
      <c r="A155" s="126">
        <v>132</v>
      </c>
      <c r="B155" s="187" t="str">
        <f>IF($A155="","",VLOOKUP($A155,'10%中性'!$A$5:$J$500,4))</f>
        <v>ヘキシジン綿球（医薬品）１０６０５（ＮＯ．２０－２キュウ）２</v>
      </c>
      <c r="C155" s="129"/>
      <c r="D155" s="139" t="str">
        <f>IF($A155="","",VLOOKUP($A155,'10%中性'!$A$5:$J$500,6))</f>
        <v>BX</v>
      </c>
      <c r="E155" s="139">
        <f>IF($A155="","",VLOOKUP($A155,'10%中性'!$A$5:$J$500,7))</f>
        <v>38</v>
      </c>
      <c r="F155" s="219"/>
      <c r="G155" s="131"/>
      <c r="H155" s="132"/>
    </row>
    <row r="156" spans="1:10" s="119" customFormat="1" ht="30" customHeight="1">
      <c r="A156" s="126">
        <v>133</v>
      </c>
      <c r="B156" s="187" t="str">
        <f>IF($A156="","",VLOOKUP($A156,'10%中性'!$A$5:$J$500,4))</f>
        <v>ベノジェクト２採血針Ｓ</v>
      </c>
      <c r="C156" s="129"/>
      <c r="D156" s="139" t="str">
        <f>IF($A156="","",VLOOKUP($A156,'10%中性'!$A$5:$J$500,6))</f>
        <v>BX</v>
      </c>
      <c r="E156" s="139">
        <f>IF($A156="","",VLOOKUP($A156,'10%中性'!$A$5:$J$500,7))</f>
        <v>20</v>
      </c>
      <c r="F156" s="219"/>
      <c r="G156" s="131"/>
      <c r="H156" s="132"/>
    </row>
    <row r="157" spans="1:10" s="119" customFormat="1" ht="30" customHeight="1">
      <c r="A157" s="126">
        <v>134</v>
      </c>
      <c r="B157" s="187" t="str">
        <f>IF($A157="","",VLOOKUP($A157,'10%中性'!$A$5:$J$500,4))</f>
        <v>ベノジェクトⅡホルダーＳＤ</v>
      </c>
      <c r="C157" s="129"/>
      <c r="D157" s="139" t="str">
        <f>IF($A157="","",VLOOKUP($A157,'10%中性'!$A$5:$J$500,6))</f>
        <v>BG</v>
      </c>
      <c r="E157" s="139">
        <f>IF($A157="","",VLOOKUP($A157,'10%中性'!$A$5:$J$500,7))</f>
        <v>25</v>
      </c>
      <c r="F157" s="219"/>
      <c r="G157" s="131"/>
      <c r="H157" s="132"/>
    </row>
    <row r="158" spans="1:10" s="119" customFormat="1" ht="30" customHeight="1">
      <c r="A158" s="126">
        <v>135</v>
      </c>
      <c r="B158" s="187" t="str">
        <f>IF($A158="","",VLOOKUP($A158,'10%中性'!$A$5:$J$500,4))</f>
        <v>ベノジェクトⅡルアーアダプターＳ</v>
      </c>
      <c r="C158" s="129"/>
      <c r="D158" s="139" t="str">
        <f>IF($A158="","",VLOOKUP($A158,'10%中性'!$A$5:$J$500,6))</f>
        <v>BX</v>
      </c>
      <c r="E158" s="139">
        <f>IF($A158="","",VLOOKUP($A158,'10%中性'!$A$5:$J$500,7))</f>
        <v>38</v>
      </c>
      <c r="F158" s="219"/>
      <c r="G158" s="131"/>
      <c r="H158" s="132"/>
    </row>
    <row r="159" spans="1:10" s="119" customFormat="1" ht="30" customHeight="1">
      <c r="A159" s="126">
        <v>136</v>
      </c>
      <c r="B159" s="187" t="str">
        <f>IF($A159="","",VLOOKUP($A159,'10%中性'!$A$5:$J$500,4))</f>
        <v>ベノジェクトⅡ真空採血管</v>
      </c>
      <c r="C159" s="129"/>
      <c r="D159" s="139" t="str">
        <f>IF($A159="","",VLOOKUP($A159,'10%中性'!$A$5:$J$500,6))</f>
        <v>BX</v>
      </c>
      <c r="E159" s="139">
        <f>IF($A159="","",VLOOKUP($A159,'10%中性'!$A$5:$J$500,7))</f>
        <v>2</v>
      </c>
      <c r="F159" s="219"/>
      <c r="G159" s="131"/>
      <c r="H159" s="132"/>
    </row>
    <row r="160" spans="1:10" s="119" customFormat="1" ht="30" customHeight="1">
      <c r="A160" s="126">
        <v>137</v>
      </c>
      <c r="B160" s="187" t="str">
        <f>IF($A160="","",VLOOKUP($A160,'10%中性'!$A$5:$J$500,4))</f>
        <v>ベノジェクトⅡ真空採血管</v>
      </c>
      <c r="C160" s="129"/>
      <c r="D160" s="139" t="str">
        <f>IF($A160="","",VLOOKUP($A160,'10%中性'!$A$5:$J$500,6))</f>
        <v>BX</v>
      </c>
      <c r="E160" s="139">
        <f>IF($A160="","",VLOOKUP($A160,'10%中性'!$A$5:$J$500,7))</f>
        <v>74</v>
      </c>
      <c r="F160" s="219"/>
      <c r="G160" s="131"/>
      <c r="H160" s="132"/>
    </row>
    <row r="161" spans="1:8" s="119" customFormat="1" ht="30" customHeight="1">
      <c r="A161" s="126">
        <v>138</v>
      </c>
      <c r="B161" s="187" t="str">
        <f>IF($A161="","",VLOOKUP($A161,'10%中性'!$A$5:$J$500,4))</f>
        <v>ベノジェクトⅡ真空採血管</v>
      </c>
      <c r="C161" s="129"/>
      <c r="D161" s="139" t="str">
        <f>IF($A161="","",VLOOKUP($A161,'10%中性'!$A$5:$J$500,6))</f>
        <v>BX</v>
      </c>
      <c r="E161" s="139">
        <f>IF($A161="","",VLOOKUP($A161,'10%中性'!$A$5:$J$500,7))</f>
        <v>14</v>
      </c>
      <c r="F161" s="219"/>
      <c r="G161" s="131"/>
      <c r="H161" s="132"/>
    </row>
    <row r="162" spans="1:8" s="119" customFormat="1" ht="30" customHeight="1">
      <c r="A162" s="126">
        <v>139</v>
      </c>
      <c r="B162" s="187" t="str">
        <f>IF($A162="","",VLOOKUP($A162,'10%中性'!$A$5:$J$500,4))</f>
        <v>ベノジェクトⅡ真空採血管</v>
      </c>
      <c r="C162" s="129"/>
      <c r="D162" s="139" t="str">
        <f>IF($A162="","",VLOOKUP($A162,'10%中性'!$A$5:$J$500,6))</f>
        <v>BX</v>
      </c>
      <c r="E162" s="139">
        <f>IF($A162="","",VLOOKUP($A162,'10%中性'!$A$5:$J$500,7))</f>
        <v>25</v>
      </c>
      <c r="F162" s="219"/>
      <c r="G162" s="131"/>
      <c r="H162" s="132"/>
    </row>
    <row r="163" spans="1:8" s="119" customFormat="1" ht="30" customHeight="1">
      <c r="A163" s="126">
        <v>140</v>
      </c>
      <c r="B163" s="187" t="str">
        <f>IF($A163="","",VLOOKUP($A163,'10%中性'!$A$5:$J$500,4))</f>
        <v>ベノジェクトⅡ真空採血管</v>
      </c>
      <c r="C163" s="129"/>
      <c r="D163" s="139" t="str">
        <f>IF($A163="","",VLOOKUP($A163,'10%中性'!$A$5:$J$500,6))</f>
        <v>BX</v>
      </c>
      <c r="E163" s="139">
        <f>IF($A163="","",VLOOKUP($A163,'10%中性'!$A$5:$J$500,7))</f>
        <v>50</v>
      </c>
      <c r="F163" s="219"/>
      <c r="G163" s="131"/>
      <c r="H163" s="132"/>
    </row>
    <row r="164" spans="1:8" s="119" customFormat="1" ht="30" customHeight="1">
      <c r="A164" s="126">
        <v>141</v>
      </c>
      <c r="B164" s="187" t="str">
        <f>IF($A164="","",VLOOKUP($A164,'10%中性'!$A$5:$J$500,4))</f>
        <v>ベノジェクトⅡ真空採血管</v>
      </c>
      <c r="C164" s="129"/>
      <c r="D164" s="139" t="str">
        <f>IF($A164="","",VLOOKUP($A164,'10%中性'!$A$5:$J$500,6))</f>
        <v>BX</v>
      </c>
      <c r="E164" s="139">
        <f>IF($A164="","",VLOOKUP($A164,'10%中性'!$A$5:$J$500,7))</f>
        <v>4</v>
      </c>
      <c r="F164" s="219"/>
      <c r="G164" s="131"/>
      <c r="H164" s="132"/>
    </row>
    <row r="165" spans="1:8" s="119" customFormat="1" ht="30" customHeight="1">
      <c r="A165" s="126">
        <v>142</v>
      </c>
      <c r="B165" s="187" t="str">
        <f>IF($A165="","",VLOOKUP($A165,'10%中性'!$A$5:$J$500,4))</f>
        <v>ポピヨドン液１０％</v>
      </c>
      <c r="C165" s="129"/>
      <c r="D165" s="139" t="str">
        <f>IF($A165="","",VLOOKUP($A165,'10%中性'!$A$5:$J$500,6))</f>
        <v>BT</v>
      </c>
      <c r="E165" s="139">
        <f>IF($A165="","",VLOOKUP($A165,'10%中性'!$A$5:$J$500,7))</f>
        <v>38</v>
      </c>
      <c r="F165" s="219"/>
      <c r="G165" s="131"/>
      <c r="H165" s="132"/>
    </row>
    <row r="166" spans="1:8" s="119" customFormat="1" ht="30" customHeight="1">
      <c r="A166" s="126">
        <v>143</v>
      </c>
      <c r="B166" s="187" t="str">
        <f>IF($A166="","",VLOOKUP($A166,'10%中性'!$A$5:$J$500,4))</f>
        <v>ポリネックライト頸椎固定用シーネ</v>
      </c>
      <c r="C166" s="129"/>
      <c r="D166" s="139" t="str">
        <f>IF($A166="","",VLOOKUP($A166,'10%中性'!$A$5:$J$500,6))</f>
        <v>EA</v>
      </c>
      <c r="E166" s="139">
        <f>IF($A166="","",VLOOKUP($A166,'10%中性'!$A$5:$J$500,7))</f>
        <v>2</v>
      </c>
      <c r="F166" s="219"/>
      <c r="G166" s="131"/>
      <c r="H166" s="132"/>
    </row>
    <row r="167" spans="1:8" s="119" customFormat="1" ht="30" customHeight="1">
      <c r="A167" s="126">
        <v>144</v>
      </c>
      <c r="B167" s="187" t="str">
        <f>IF($A167="","",VLOOKUP($A167,'10%中性'!$A$5:$J$500,4))</f>
        <v>ポリネックライト頸椎固定用シーネ</v>
      </c>
      <c r="C167" s="129"/>
      <c r="D167" s="139" t="str">
        <f>IF($A167="","",VLOOKUP($A167,'10%中性'!$A$5:$J$500,6))</f>
        <v>EA</v>
      </c>
      <c r="E167" s="139">
        <f>IF($A167="","",VLOOKUP($A167,'10%中性'!$A$5:$J$500,7))</f>
        <v>4</v>
      </c>
      <c r="F167" s="219"/>
      <c r="G167" s="131"/>
      <c r="H167" s="132"/>
    </row>
    <row r="168" spans="1:8" s="119" customFormat="1" ht="30" customHeight="1">
      <c r="A168" s="126">
        <v>145</v>
      </c>
      <c r="B168" s="187" t="str">
        <f>IF($A168="","",VLOOKUP($A168,'10%中性'!$A$5:$J$500,4))</f>
        <v>ポリネックライト頸椎固定用シーネ</v>
      </c>
      <c r="C168" s="129"/>
      <c r="D168" s="139" t="str">
        <f>IF($A168="","",VLOOKUP($A168,'10%中性'!$A$5:$J$500,6))</f>
        <v>EA</v>
      </c>
      <c r="E168" s="139">
        <f>IF($A168="","",VLOOKUP($A168,'10%中性'!$A$5:$J$500,7))</f>
        <v>2</v>
      </c>
      <c r="F168" s="219"/>
      <c r="G168" s="131"/>
      <c r="H168" s="132"/>
    </row>
    <row r="169" spans="1:8" s="119" customFormat="1" ht="30" customHeight="1">
      <c r="A169" s="126">
        <v>146</v>
      </c>
      <c r="B169" s="187" t="str">
        <f>IF($A169="","",VLOOKUP($A169,'10%中性'!$A$5:$J$500,4))</f>
        <v>マスクにくっつくアイガード</v>
      </c>
      <c r="C169" s="129"/>
      <c r="D169" s="139" t="str">
        <f>IF($A169="","",VLOOKUP($A169,'10%中性'!$A$5:$J$500,6))</f>
        <v>BX</v>
      </c>
      <c r="E169" s="139">
        <f>IF($A169="","",VLOOKUP($A169,'10%中性'!$A$5:$J$500,7))</f>
        <v>2</v>
      </c>
      <c r="F169" s="219"/>
      <c r="G169" s="131"/>
      <c r="H169" s="132"/>
    </row>
    <row r="170" spans="1:8" s="119" customFormat="1" ht="30" customHeight="1">
      <c r="A170" s="126">
        <v>147</v>
      </c>
      <c r="B170" s="187" t="str">
        <f>IF($A170="","",VLOOKUP($A170,'10%中性'!$A$5:$J$500,4))</f>
        <v>メッキンガウン　横結　Ｌ</v>
      </c>
      <c r="C170" s="129"/>
      <c r="D170" s="139" t="str">
        <f>IF($A170="","",VLOOKUP($A170,'10%中性'!$A$5:$J$500,6))</f>
        <v>BX</v>
      </c>
      <c r="E170" s="139">
        <f>IF($A170="","",VLOOKUP($A170,'10%中性'!$A$5:$J$500,7))</f>
        <v>2</v>
      </c>
      <c r="F170" s="219"/>
      <c r="G170" s="131"/>
      <c r="H170" s="132"/>
    </row>
    <row r="171" spans="1:8" s="119" customFormat="1" ht="30" customHeight="1">
      <c r="A171" s="126">
        <v>148</v>
      </c>
      <c r="B171" s="187" t="str">
        <f>IF($A171="","",VLOOKUP($A171,'10%中性'!$A$5:$J$500,4))</f>
        <v>メッキンガウン　横結　ＬＬ</v>
      </c>
      <c r="C171" s="129"/>
      <c r="D171" s="139" t="str">
        <f>IF($A171="","",VLOOKUP($A171,'10%中性'!$A$5:$J$500,6))</f>
        <v>BX</v>
      </c>
      <c r="E171" s="139">
        <f>IF($A171="","",VLOOKUP($A171,'10%中性'!$A$5:$J$500,7))</f>
        <v>2</v>
      </c>
      <c r="F171" s="219"/>
      <c r="G171" s="131"/>
      <c r="H171" s="132"/>
    </row>
    <row r="172" spans="1:8" s="119" customFormat="1" ht="30" customHeight="1">
      <c r="A172" s="126">
        <v>149</v>
      </c>
      <c r="B172" s="187" t="str">
        <f>IF($A172="","",VLOOKUP($A172,'10%中性'!$A$5:$J$500,4))</f>
        <v>メッキンガウン　横結　Ｍ</v>
      </c>
      <c r="C172" s="129"/>
      <c r="D172" s="139" t="str">
        <f>IF($A172="","",VLOOKUP($A172,'10%中性'!$A$5:$J$500,6))</f>
        <v>BX</v>
      </c>
      <c r="E172" s="139">
        <f>IF($A172="","",VLOOKUP($A172,'10%中性'!$A$5:$J$500,7))</f>
        <v>2</v>
      </c>
      <c r="F172" s="219"/>
      <c r="G172" s="131"/>
      <c r="H172" s="132"/>
    </row>
    <row r="173" spans="1:8" s="119" customFormat="1" ht="30" customHeight="1">
      <c r="A173" s="126">
        <v>150</v>
      </c>
      <c r="B173" s="188" t="str">
        <f>IF($A173="","",VLOOKUP($A173,'10%中性'!$A$5:$J$500,4))</f>
        <v>メッキンドレープ　撥水</v>
      </c>
      <c r="C173" s="129"/>
      <c r="D173" s="140" t="str">
        <f>IF($A173="","",VLOOKUP($A173,'10%中性'!$A$5:$J$500,6))</f>
        <v>CS</v>
      </c>
      <c r="E173" s="140">
        <f>IF($A173="","",VLOOKUP($A173,'10%中性'!$A$5:$J$500,7))</f>
        <v>2</v>
      </c>
      <c r="F173" s="220"/>
      <c r="G173" s="131"/>
      <c r="H173" s="132"/>
    </row>
    <row r="175" spans="1:8" s="119" customFormat="1" ht="45" customHeight="1">
      <c r="A175" s="118"/>
      <c r="B175" s="383" t="s">
        <v>111</v>
      </c>
      <c r="C175" s="383"/>
      <c r="D175" s="383"/>
      <c r="E175" s="383"/>
      <c r="F175" s="383"/>
      <c r="G175" s="383"/>
      <c r="H175" s="383"/>
    </row>
    <row r="176" spans="1:8" s="121" customFormat="1" ht="18" customHeight="1">
      <c r="A176" s="120"/>
      <c r="B176" s="284"/>
      <c r="D176" s="122"/>
      <c r="E176" s="123"/>
      <c r="F176" s="217"/>
    </row>
    <row r="177" spans="1:10" s="118" customFormat="1" ht="30" customHeight="1">
      <c r="A177" s="125" t="s">
        <v>112</v>
      </c>
      <c r="B177" s="384" t="s">
        <v>113</v>
      </c>
      <c r="C177" s="385"/>
      <c r="D177" s="126" t="s">
        <v>114</v>
      </c>
      <c r="E177" s="127" t="s">
        <v>115</v>
      </c>
      <c r="F177" s="218" t="s">
        <v>116</v>
      </c>
      <c r="G177" s="125" t="s">
        <v>117</v>
      </c>
      <c r="H177" s="126" t="s">
        <v>118</v>
      </c>
    </row>
    <row r="178" spans="1:10" ht="30" customHeight="1">
      <c r="A178" s="126">
        <v>151</v>
      </c>
      <c r="B178" s="187" t="str">
        <f>IF($A178="","",VLOOKUP($A178,'10%中性'!$A$5:$J$500,4))</f>
        <v>メッキンドレープ・撥水丸穴Ｔ</v>
      </c>
      <c r="C178" s="129"/>
      <c r="D178" s="139" t="str">
        <f>IF($A178="","",VLOOKUP($A178,'10%中性'!$A$5:$J$500,6))</f>
        <v>CS</v>
      </c>
      <c r="E178" s="139">
        <f>IF($A178="","",VLOOKUP($A178,'10%中性'!$A$5:$J$500,7))</f>
        <v>3</v>
      </c>
      <c r="F178" s="219"/>
      <c r="G178" s="131"/>
      <c r="H178" s="132"/>
      <c r="J178" s="145" t="s">
        <v>120</v>
      </c>
    </row>
    <row r="179" spans="1:10" ht="30" customHeight="1">
      <c r="A179" s="126">
        <v>152</v>
      </c>
      <c r="B179" s="187" t="str">
        <f>IF($A179="","",VLOOKUP($A179,'10%中性'!$A$5:$J$500,4))</f>
        <v>メトルＲ未滅菌</v>
      </c>
      <c r="C179" s="129"/>
      <c r="D179" s="139" t="str">
        <f>IF($A179="","",VLOOKUP($A179,'10%中性'!$A$5:$J$500,6))</f>
        <v>BX</v>
      </c>
      <c r="E179" s="139">
        <f>IF($A179="","",VLOOKUP($A179,'10%中性'!$A$5:$J$500,7))</f>
        <v>147</v>
      </c>
      <c r="F179" s="219"/>
      <c r="G179" s="131"/>
      <c r="H179" s="132"/>
      <c r="J179" s="145" t="s">
        <v>128</v>
      </c>
    </row>
    <row r="180" spans="1:10" ht="30" customHeight="1">
      <c r="A180" s="126">
        <v>153</v>
      </c>
      <c r="B180" s="187" t="str">
        <f>IF($A180="","",VLOOKUP($A180,'10%中性'!$A$5:$J$500,4))</f>
        <v>ライトスプリント・ＦＣ　</v>
      </c>
      <c r="C180" s="129"/>
      <c r="D180" s="139" t="str">
        <f>IF($A180="","",VLOOKUP($A180,'10%中性'!$A$5:$J$500,6))</f>
        <v>EA</v>
      </c>
      <c r="E180" s="139">
        <f>IF($A180="","",VLOOKUP($A180,'10%中性'!$A$5:$J$500,7))</f>
        <v>2</v>
      </c>
      <c r="F180" s="219"/>
      <c r="G180" s="131"/>
      <c r="H180" s="132"/>
      <c r="J180" s="145" t="s">
        <v>126</v>
      </c>
    </row>
    <row r="181" spans="1:10" s="119" customFormat="1" ht="30" customHeight="1">
      <c r="A181" s="126">
        <v>154</v>
      </c>
      <c r="B181" s="187" t="str">
        <f>IF($A181="","",VLOOKUP($A181,'10%中性'!$A$5:$J$500,4))</f>
        <v>ライトスプリント・ＦＣ　</v>
      </c>
      <c r="C181" s="129"/>
      <c r="D181" s="139" t="str">
        <f>IF($A181="","",VLOOKUP($A181,'10%中性'!$A$5:$J$500,6))</f>
        <v>EA</v>
      </c>
      <c r="E181" s="139">
        <f>IF($A181="","",VLOOKUP($A181,'10%中性'!$A$5:$J$500,7))</f>
        <v>3</v>
      </c>
      <c r="F181" s="219"/>
      <c r="G181" s="131"/>
      <c r="H181" s="132"/>
      <c r="J181" s="145" t="s">
        <v>119</v>
      </c>
    </row>
    <row r="182" spans="1:10" s="119" customFormat="1" ht="30" customHeight="1">
      <c r="A182" s="126">
        <v>155</v>
      </c>
      <c r="B182" s="187" t="str">
        <f>IF($A182="","",VLOOKUP($A182,'10%中性'!$A$5:$J$500,4))</f>
        <v>ライトスプリント・ＦＣ　</v>
      </c>
      <c r="C182" s="129"/>
      <c r="D182" s="139" t="str">
        <f>IF($A182="","",VLOOKUP($A182,'10%中性'!$A$5:$J$500,6))</f>
        <v>EA</v>
      </c>
      <c r="E182" s="139">
        <f>IF($A182="","",VLOOKUP($A182,'10%中性'!$A$5:$J$500,7))</f>
        <v>2</v>
      </c>
      <c r="F182" s="219"/>
      <c r="G182" s="131"/>
      <c r="H182" s="132"/>
    </row>
    <row r="183" spans="1:10" s="119" customFormat="1" ht="30" customHeight="1">
      <c r="A183" s="126">
        <v>156</v>
      </c>
      <c r="B183" s="187" t="str">
        <f>IF($A183="","",VLOOKUP($A183,'10%中性'!$A$5:$J$500,4))</f>
        <v>ラディアルジョー４Ｐバイオプシーフォーセプス（下部消化管用）</v>
      </c>
      <c r="C183" s="129"/>
      <c r="D183" s="139" t="str">
        <f>IF($A183="","",VLOOKUP($A183,'10%中性'!$A$5:$J$500,6))</f>
        <v>BX</v>
      </c>
      <c r="E183" s="139">
        <f>IF($A183="","",VLOOKUP($A183,'10%中性'!$A$5:$J$500,7))</f>
        <v>2</v>
      </c>
      <c r="F183" s="219"/>
      <c r="G183" s="131"/>
      <c r="H183" s="132"/>
    </row>
    <row r="184" spans="1:10" s="119" customFormat="1" ht="30" customHeight="1">
      <c r="A184" s="126">
        <v>157</v>
      </c>
      <c r="B184" s="187" t="str">
        <f>IF($A184="","",VLOOKUP($A184,'10%中性'!$A$5:$J$500,4))</f>
        <v>ラディアルジョー４Ｐバイオプシーフォーセプス（上部消化管用）</v>
      </c>
      <c r="C184" s="129"/>
      <c r="D184" s="139" t="str">
        <f>IF($A184="","",VLOOKUP($A184,'10%中性'!$A$5:$J$500,6))</f>
        <v>BX</v>
      </c>
      <c r="E184" s="139">
        <f>IF($A184="","",VLOOKUP($A184,'10%中性'!$A$5:$J$500,7))</f>
        <v>4</v>
      </c>
      <c r="F184" s="219"/>
      <c r="G184" s="131"/>
      <c r="H184" s="132"/>
    </row>
    <row r="185" spans="1:10" s="119" customFormat="1" ht="30" customHeight="1">
      <c r="A185" s="126">
        <v>158</v>
      </c>
      <c r="B185" s="187" t="str">
        <f>IF($A185="","",VLOOKUP($A185,'10%中性'!$A$5:$J$500,4))</f>
        <v>ラブスティックス　</v>
      </c>
      <c r="C185" s="129"/>
      <c r="D185" s="139" t="str">
        <f>IF($A185="","",VLOOKUP($A185,'10%中性'!$A$5:$J$500,6))</f>
        <v>BX</v>
      </c>
      <c r="E185" s="139">
        <f>IF($A185="","",VLOOKUP($A185,'10%中性'!$A$5:$J$500,7))</f>
        <v>5</v>
      </c>
      <c r="F185" s="219"/>
      <c r="G185" s="131"/>
      <c r="H185" s="132"/>
    </row>
    <row r="186" spans="1:10" s="119" customFormat="1" ht="30" customHeight="1">
      <c r="A186" s="126">
        <v>159</v>
      </c>
      <c r="B186" s="187" t="str">
        <f>IF($A186="","",VLOOKUP($A186,'10%中性'!$A$5:$J$500,4))</f>
        <v>ロールシーツ　</v>
      </c>
      <c r="C186" s="129"/>
      <c r="D186" s="139" t="str">
        <f>IF($A186="","",VLOOKUP($A186,'10%中性'!$A$5:$J$500,6))</f>
        <v>EA</v>
      </c>
      <c r="E186" s="139">
        <f>IF($A186="","",VLOOKUP($A186,'10%中性'!$A$5:$J$500,7))</f>
        <v>29</v>
      </c>
      <c r="F186" s="219"/>
      <c r="G186" s="131"/>
      <c r="H186" s="132"/>
    </row>
    <row r="187" spans="1:10" s="119" customFormat="1" ht="30" customHeight="1">
      <c r="A187" s="126">
        <v>160</v>
      </c>
      <c r="B187" s="187" t="str">
        <f>IF($A187="","",VLOOKUP($A187,'10%中性'!$A$5:$J$500,4))</f>
        <v>ロールバック　ＡＣ・ＥＯ　ＩＤサンド</v>
      </c>
      <c r="C187" s="129"/>
      <c r="D187" s="139" t="str">
        <f>IF($A187="","",VLOOKUP($A187,'10%中性'!$A$5:$J$500,6))</f>
        <v>CS</v>
      </c>
      <c r="E187" s="139">
        <f>IF($A187="","",VLOOKUP($A187,'10%中性'!$A$5:$J$500,7))</f>
        <v>2</v>
      </c>
      <c r="F187" s="219"/>
      <c r="G187" s="131"/>
      <c r="H187" s="132"/>
    </row>
    <row r="188" spans="1:10" s="119" customFormat="1" ht="30" customHeight="1">
      <c r="A188" s="126">
        <v>161</v>
      </c>
      <c r="B188" s="187" t="str">
        <f>IF($A188="","",VLOOKUP($A188,'10%中性'!$A$5:$J$500,4))</f>
        <v>ロールバック　ＡＣ・ＥＯ　ＩＤサンド</v>
      </c>
      <c r="C188" s="129"/>
      <c r="D188" s="139" t="str">
        <f>IF($A188="","",VLOOKUP($A188,'10%中性'!$A$5:$J$500,6))</f>
        <v>BX</v>
      </c>
      <c r="E188" s="139">
        <f>IF($A188="","",VLOOKUP($A188,'10%中性'!$A$5:$J$500,7))</f>
        <v>3</v>
      </c>
      <c r="F188" s="219"/>
      <c r="G188" s="131"/>
      <c r="H188" s="132"/>
    </row>
    <row r="189" spans="1:10" s="119" customFormat="1" ht="30" customHeight="1">
      <c r="A189" s="126">
        <v>162</v>
      </c>
      <c r="B189" s="187" t="str">
        <f>IF($A189="","",VLOOKUP($A189,'10%中性'!$A$5:$J$500,4))</f>
        <v>ワンショットプラスヘキシジン０．２　１１４４０（４×８ＣＭ）</v>
      </c>
      <c r="C189" s="129"/>
      <c r="D189" s="139" t="str">
        <f>IF($A189="","",VLOOKUP($A189,'10%中性'!$A$5:$J$500,6))</f>
        <v>BX</v>
      </c>
      <c r="E189" s="139">
        <f>IF($A189="","",VLOOKUP($A189,'10%中性'!$A$5:$J$500,7))</f>
        <v>24</v>
      </c>
      <c r="F189" s="219"/>
      <c r="G189" s="131"/>
      <c r="H189" s="132"/>
    </row>
    <row r="190" spans="1:10" s="119" customFormat="1" ht="30" customHeight="1">
      <c r="A190" s="126">
        <v>163</v>
      </c>
      <c r="B190" s="187" t="str">
        <f>IF($A190="","",VLOOKUP($A190,'10%中性'!$A$5:$J$500,4))</f>
        <v>衛生ロールシーツ　７００ＭＭ×２０Ｍ</v>
      </c>
      <c r="C190" s="129"/>
      <c r="D190" s="139" t="str">
        <f>IF($A190="","",VLOOKUP($A190,'10%中性'!$A$5:$J$500,6))</f>
        <v>CL</v>
      </c>
      <c r="E190" s="139">
        <f>IF($A190="","",VLOOKUP($A190,'10%中性'!$A$5:$J$500,7))</f>
        <v>17</v>
      </c>
      <c r="F190" s="219"/>
      <c r="G190" s="131"/>
      <c r="H190" s="132"/>
    </row>
    <row r="191" spans="1:10" s="119" customFormat="1" ht="30" customHeight="1">
      <c r="A191" s="126">
        <v>164</v>
      </c>
      <c r="B191" s="187" t="str">
        <f>IF($A191="","",VLOOKUP($A191,'10%中性'!$A$5:$J$500,4))</f>
        <v>外科キット（汎用Ａ自衛隊呉）</v>
      </c>
      <c r="C191" s="129"/>
      <c r="D191" s="139" t="str">
        <f>IF($A191="","",VLOOKUP($A191,'10%中性'!$A$5:$J$500,6))</f>
        <v>BX</v>
      </c>
      <c r="E191" s="139">
        <f>IF($A191="","",VLOOKUP($A191,'10%中性'!$A$5:$J$500,7))</f>
        <v>2</v>
      </c>
      <c r="F191" s="219"/>
      <c r="G191" s="131"/>
      <c r="H191" s="132"/>
    </row>
    <row r="192" spans="1:10" s="119" customFormat="1" ht="30" customHeight="1">
      <c r="A192" s="126">
        <v>165</v>
      </c>
      <c r="B192" s="187" t="str">
        <f>IF($A192="","",VLOOKUP($A192,'10%中性'!$A$5:$J$500,4))</f>
        <v>環境除菌・洗浄剤　ルビスタクリアパウダー５Ｇ</v>
      </c>
      <c r="C192" s="129"/>
      <c r="D192" s="139" t="str">
        <f>IF($A192="","",VLOOKUP($A192,'10%中性'!$A$5:$J$500,6))</f>
        <v>BX</v>
      </c>
      <c r="E192" s="139">
        <f>IF($A192="","",VLOOKUP($A192,'10%中性'!$A$5:$J$500,7))</f>
        <v>5</v>
      </c>
      <c r="F192" s="219"/>
      <c r="G192" s="131"/>
      <c r="H192" s="132"/>
    </row>
    <row r="193" spans="1:10" s="119" customFormat="1" ht="30" customHeight="1">
      <c r="A193" s="126">
        <v>166</v>
      </c>
      <c r="B193" s="187" t="str">
        <f>IF($A193="","",VLOOKUP($A193,'10%中性'!$A$5:$J$500,4))</f>
        <v>環境清拭用　ルビスタ　Ｒ　ワイプ詰替用　１００枚入り</v>
      </c>
      <c r="C193" s="129"/>
      <c r="D193" s="139" t="str">
        <f>IF($A193="","",VLOOKUP($A193,'10%中性'!$A$5:$J$500,6))</f>
        <v>EA</v>
      </c>
      <c r="E193" s="139">
        <f>IF($A193="","",VLOOKUP($A193,'10%中性'!$A$5:$J$500,7))</f>
        <v>75</v>
      </c>
      <c r="F193" s="219"/>
      <c r="G193" s="131"/>
      <c r="H193" s="132"/>
    </row>
    <row r="194" spans="1:10" s="119" customFormat="1" ht="30" customHeight="1">
      <c r="A194" s="126">
        <v>167</v>
      </c>
      <c r="B194" s="187" t="str">
        <f>IF($A194="","",VLOOKUP($A194,'10%中性'!$A$5:$J$500,4))</f>
        <v>吸水パッド　滅菌済</v>
      </c>
      <c r="C194" s="129"/>
      <c r="D194" s="139" t="str">
        <f>IF($A194="","",VLOOKUP($A194,'10%中性'!$A$5:$J$500,6))</f>
        <v>BX</v>
      </c>
      <c r="E194" s="139">
        <f>IF($A194="","",VLOOKUP($A194,'10%中性'!$A$5:$J$500,7))</f>
        <v>2</v>
      </c>
      <c r="F194" s="219"/>
      <c r="G194" s="131"/>
      <c r="H194" s="132"/>
    </row>
    <row r="195" spans="1:10" s="119" customFormat="1" ht="30" customHeight="1">
      <c r="A195" s="126">
        <v>168</v>
      </c>
      <c r="B195" s="187" t="str">
        <f>IF($A195="","",VLOOKUP($A195,'10%中性'!$A$5:$J$500,4))</f>
        <v>腰椎穿刺キット　２３Ｇ×７０Ｍ／Ｍ（ＳＢ）</v>
      </c>
      <c r="C195" s="129"/>
      <c r="D195" s="139" t="str">
        <f>IF($A195="","",VLOOKUP($A195,'10%中性'!$A$5:$J$500,6))</f>
        <v>BX</v>
      </c>
      <c r="E195" s="139">
        <f>IF($A195="","",VLOOKUP($A195,'10%中性'!$A$5:$J$500,7))</f>
        <v>2</v>
      </c>
      <c r="F195" s="219"/>
      <c r="G195" s="131"/>
      <c r="H195" s="132"/>
    </row>
    <row r="196" spans="1:10" s="119" customFormat="1" ht="30" customHeight="1">
      <c r="A196" s="126">
        <v>169</v>
      </c>
      <c r="B196" s="187" t="str">
        <f>IF($A196="","",VLOOKUP($A196,'10%中性'!$A$5:$J$500,4))</f>
        <v>使い捨てパッド　Ｐ－７３０シリーズ</v>
      </c>
      <c r="C196" s="129"/>
      <c r="D196" s="139" t="str">
        <f>IF($A196="","",VLOOKUP($A196,'10%中性'!$A$5:$J$500,6))</f>
        <v>PG</v>
      </c>
      <c r="E196" s="139">
        <f>IF($A196="","",VLOOKUP($A196,'10%中性'!$A$5:$J$500,7))</f>
        <v>3</v>
      </c>
      <c r="F196" s="219"/>
      <c r="G196" s="131"/>
      <c r="H196" s="132"/>
    </row>
    <row r="197" spans="1:10" s="119" customFormat="1" ht="30" customHeight="1">
      <c r="A197" s="126">
        <v>170</v>
      </c>
      <c r="B197" s="187" t="str">
        <f>IF($A197="","",VLOOKUP($A197,'10%中性'!$A$5:$J$500,4))</f>
        <v>糸付き縫合針（形成外科用強角針　糸色：青）　Ａ１５－３０Ｎ３</v>
      </c>
      <c r="C197" s="129"/>
      <c r="D197" s="139" t="str">
        <f>IF($A197="","",VLOOKUP($A197,'10%中性'!$A$5:$J$500,6))</f>
        <v>BX</v>
      </c>
      <c r="E197" s="139">
        <f>IF($A197="","",VLOOKUP($A197,'10%中性'!$A$5:$J$500,7))</f>
        <v>4</v>
      </c>
      <c r="F197" s="219"/>
      <c r="G197" s="131"/>
      <c r="H197" s="132"/>
    </row>
    <row r="198" spans="1:10" s="119" customFormat="1" ht="30" customHeight="1">
      <c r="A198" s="126">
        <v>171</v>
      </c>
      <c r="B198" s="187" t="str">
        <f>IF($A198="","",VLOOKUP($A198,'10%中性'!$A$5:$J$500,4))</f>
        <v>糸付き縫合針（形成外科用強角針　糸色：青）　Ａ１５－４０Ｎ３</v>
      </c>
      <c r="C198" s="129"/>
      <c r="D198" s="139" t="str">
        <f>IF($A198="","",VLOOKUP($A198,'10%中性'!$A$5:$J$500,6))</f>
        <v>BX</v>
      </c>
      <c r="E198" s="139">
        <f>IF($A198="","",VLOOKUP($A198,'10%中性'!$A$5:$J$500,7))</f>
        <v>7</v>
      </c>
      <c r="F198" s="219"/>
      <c r="G198" s="131"/>
      <c r="H198" s="132"/>
    </row>
    <row r="199" spans="1:10" s="119" customFormat="1" ht="30" customHeight="1">
      <c r="A199" s="126">
        <v>172</v>
      </c>
      <c r="B199" s="187" t="str">
        <f>IF($A199="","",VLOOKUP($A199,'10%中性'!$A$5:$J$500,4))</f>
        <v>糸付き縫合針（形成外科用強角針　糸色：青）　Ａ１５－５０Ｎ３</v>
      </c>
      <c r="C199" s="129"/>
      <c r="D199" s="139" t="str">
        <f>IF($A199="","",VLOOKUP($A199,'10%中性'!$A$5:$J$500,6))</f>
        <v>BX</v>
      </c>
      <c r="E199" s="139">
        <f>IF($A199="","",VLOOKUP($A199,'10%中性'!$A$5:$J$500,7))</f>
        <v>2</v>
      </c>
      <c r="F199" s="219"/>
      <c r="G199" s="131"/>
      <c r="H199" s="132"/>
    </row>
    <row r="200" spans="1:10" s="119" customFormat="1" ht="30" customHeight="1">
      <c r="A200" s="126">
        <v>173</v>
      </c>
      <c r="B200" s="187" t="str">
        <f>IF($A200="","",VLOOKUP($A200,'10%中性'!$A$5:$J$500,4))</f>
        <v>尺角ガーゼ（ラキュリー）</v>
      </c>
      <c r="C200" s="129"/>
      <c r="D200" s="139" t="str">
        <f>IF($A200="","",VLOOKUP($A200,'10%中性'!$A$5:$J$500,6))</f>
        <v>BX</v>
      </c>
      <c r="E200" s="139">
        <f>IF($A200="","",VLOOKUP($A200,'10%中性'!$A$5:$J$500,7))</f>
        <v>24</v>
      </c>
      <c r="F200" s="219"/>
      <c r="G200" s="131"/>
      <c r="H200" s="132"/>
    </row>
    <row r="201" spans="1:10" s="119" customFormat="1" ht="30" customHeight="1">
      <c r="A201" s="126">
        <v>174</v>
      </c>
      <c r="B201" s="187" t="str">
        <f>IF($A201="","",VLOOKUP($A201,'10%中性'!$A$5:$J$500,4))</f>
        <v>弱アルカリ性酵素系洗浄剤</v>
      </c>
      <c r="C201" s="129"/>
      <c r="D201" s="139" t="str">
        <f>IF($A201="","",VLOOKUP($A201,'10%中性'!$A$5:$J$500,6))</f>
        <v>BX</v>
      </c>
      <c r="E201" s="139">
        <f>IF($A201="","",VLOOKUP($A201,'10%中性'!$A$5:$J$500,7))</f>
        <v>2</v>
      </c>
      <c r="F201" s="219"/>
      <c r="G201" s="131"/>
      <c r="H201" s="132"/>
    </row>
    <row r="202" spans="1:10" s="119" customFormat="1" ht="30" customHeight="1">
      <c r="A202" s="126">
        <v>175</v>
      </c>
      <c r="B202" s="188" t="str">
        <f>IF($A202="","",VLOOKUP($A202,'10%中性'!$A$5:$J$500,4))</f>
        <v>弱酸性泡ハンドソープ（化粧品）</v>
      </c>
      <c r="C202" s="129"/>
      <c r="D202" s="140" t="str">
        <f>IF($A202="","",VLOOKUP($A202,'10%中性'!$A$5:$J$500,6))</f>
        <v>BT</v>
      </c>
      <c r="E202" s="140">
        <f>IF($A202="","",VLOOKUP($A202,'10%中性'!$A$5:$J$500,7))</f>
        <v>85</v>
      </c>
      <c r="F202" s="220"/>
      <c r="G202" s="131"/>
      <c r="H202" s="132"/>
    </row>
    <row r="204" spans="1:10" s="119" customFormat="1" ht="45" customHeight="1">
      <c r="A204" s="118"/>
      <c r="B204" s="383" t="s">
        <v>111</v>
      </c>
      <c r="C204" s="383"/>
      <c r="D204" s="383"/>
      <c r="E204" s="383"/>
      <c r="F204" s="383"/>
      <c r="G204" s="383"/>
      <c r="H204" s="383"/>
    </row>
    <row r="205" spans="1:10" s="121" customFormat="1" ht="18" customHeight="1">
      <c r="A205" s="120"/>
      <c r="B205" s="284"/>
      <c r="D205" s="122"/>
      <c r="E205" s="123"/>
      <c r="F205" s="217"/>
    </row>
    <row r="206" spans="1:10" s="118" customFormat="1" ht="30" customHeight="1">
      <c r="A206" s="125" t="s">
        <v>112</v>
      </c>
      <c r="B206" s="384" t="s">
        <v>113</v>
      </c>
      <c r="C206" s="385"/>
      <c r="D206" s="126" t="s">
        <v>114</v>
      </c>
      <c r="E206" s="127" t="s">
        <v>115</v>
      </c>
      <c r="F206" s="218" t="s">
        <v>116</v>
      </c>
      <c r="G206" s="125" t="s">
        <v>117</v>
      </c>
      <c r="H206" s="126" t="s">
        <v>118</v>
      </c>
    </row>
    <row r="207" spans="1:10" ht="30" customHeight="1">
      <c r="A207" s="126">
        <v>176</v>
      </c>
      <c r="B207" s="187" t="str">
        <f>IF($A207="","",VLOOKUP($A207,'10%中性'!$A$5:$J$500,4))</f>
        <v>手術用手袋　センシタッチ・プロ・センソプレン・ソフト</v>
      </c>
      <c r="C207" s="129"/>
      <c r="D207" s="139" t="str">
        <f>IF($A207="","",VLOOKUP($A207,'10%中性'!$A$5:$J$500,6))</f>
        <v>BX</v>
      </c>
      <c r="E207" s="139">
        <f>IF($A207="","",VLOOKUP($A207,'10%中性'!$A$5:$J$500,7))</f>
        <v>2</v>
      </c>
      <c r="F207" s="219"/>
      <c r="G207" s="131"/>
      <c r="H207" s="132"/>
      <c r="J207" s="145" t="s">
        <v>120</v>
      </c>
    </row>
    <row r="208" spans="1:10" ht="30" customHeight="1">
      <c r="A208" s="126">
        <v>177</v>
      </c>
      <c r="B208" s="187" t="str">
        <f>IF($A208="","",VLOOKUP($A208,'10%中性'!$A$5:$J$500,4))</f>
        <v>手術用手袋　センシタッチ・プロ・センソプレン・ソフト</v>
      </c>
      <c r="C208" s="129"/>
      <c r="D208" s="139" t="str">
        <f>IF($A208="","",VLOOKUP($A208,'10%中性'!$A$5:$J$500,6))</f>
        <v>BX</v>
      </c>
      <c r="E208" s="139">
        <f>IF($A208="","",VLOOKUP($A208,'10%中性'!$A$5:$J$500,7))</f>
        <v>2</v>
      </c>
      <c r="F208" s="219"/>
      <c r="G208" s="131"/>
      <c r="H208" s="132"/>
      <c r="J208" s="145" t="s">
        <v>128</v>
      </c>
    </row>
    <row r="209" spans="1:10" ht="30" customHeight="1">
      <c r="A209" s="126">
        <v>178</v>
      </c>
      <c r="B209" s="187" t="str">
        <f>IF($A209="","",VLOOKUP($A209,'10%中性'!$A$5:$J$500,4))</f>
        <v>手術用手袋　センシタッチ・プロ・センソプレン・ソフト</v>
      </c>
      <c r="C209" s="129"/>
      <c r="D209" s="139" t="str">
        <f>IF($A209="","",VLOOKUP($A209,'10%中性'!$A$5:$J$500,6))</f>
        <v>BX</v>
      </c>
      <c r="E209" s="139">
        <f>IF($A209="","",VLOOKUP($A209,'10%中性'!$A$5:$J$500,7))</f>
        <v>2</v>
      </c>
      <c r="F209" s="219"/>
      <c r="G209" s="131"/>
      <c r="H209" s="132"/>
      <c r="J209" s="145" t="s">
        <v>126</v>
      </c>
    </row>
    <row r="210" spans="1:10" s="119" customFormat="1" ht="30" customHeight="1">
      <c r="A210" s="126">
        <v>179</v>
      </c>
      <c r="B210" s="187" t="str">
        <f>IF($A210="","",VLOOKUP($A210,'10%中性'!$A$5:$J$500,4))</f>
        <v>手術用手袋　センシタッチ・プロ・センソプレン・ソフト</v>
      </c>
      <c r="C210" s="129"/>
      <c r="D210" s="139" t="str">
        <f>IF($A210="","",VLOOKUP($A210,'10%中性'!$A$5:$J$500,6))</f>
        <v>BX</v>
      </c>
      <c r="E210" s="139">
        <f>IF($A210="","",VLOOKUP($A210,'10%中性'!$A$5:$J$500,7))</f>
        <v>2</v>
      </c>
      <c r="F210" s="219"/>
      <c r="G210" s="131"/>
      <c r="H210" s="132"/>
      <c r="J210" s="145" t="s">
        <v>119</v>
      </c>
    </row>
    <row r="211" spans="1:10" s="119" customFormat="1" ht="30" customHeight="1">
      <c r="A211" s="126">
        <v>180</v>
      </c>
      <c r="B211" s="187" t="str">
        <f>IF($A211="","",VLOOKUP($A211,'10%中性'!$A$5:$J$500,4))</f>
        <v>手術用手袋　センシタッチ・プロ・センソプレン・ソフト</v>
      </c>
      <c r="C211" s="129"/>
      <c r="D211" s="139" t="str">
        <f>IF($A211="","",VLOOKUP($A211,'10%中性'!$A$5:$J$500,6))</f>
        <v>BX</v>
      </c>
      <c r="E211" s="139">
        <f>IF($A211="","",VLOOKUP($A211,'10%中性'!$A$5:$J$500,7))</f>
        <v>2</v>
      </c>
      <c r="F211" s="219"/>
      <c r="G211" s="131"/>
      <c r="H211" s="132"/>
    </row>
    <row r="212" spans="1:10" s="119" customFormat="1" ht="30" customHeight="1">
      <c r="A212" s="126">
        <v>181</v>
      </c>
      <c r="B212" s="187" t="str">
        <f>IF($A212="","",VLOOKUP($A212,'10%中性'!$A$5:$J$500,4))</f>
        <v>手術用手袋　センシタッチ・プロ・センソプレン・ソフト</v>
      </c>
      <c r="C212" s="129"/>
      <c r="D212" s="139" t="str">
        <f>IF($A212="","",VLOOKUP($A212,'10%中性'!$A$5:$J$500,6))</f>
        <v>BX</v>
      </c>
      <c r="E212" s="139">
        <f>IF($A212="","",VLOOKUP($A212,'10%中性'!$A$5:$J$500,7))</f>
        <v>2</v>
      </c>
      <c r="F212" s="219"/>
      <c r="G212" s="131"/>
      <c r="H212" s="132"/>
    </row>
    <row r="213" spans="1:10" s="119" customFormat="1" ht="30" customHeight="1">
      <c r="A213" s="126">
        <v>182</v>
      </c>
      <c r="B213" s="187" t="str">
        <f>IF($A213="","",VLOOKUP($A213,'10%中性'!$A$5:$J$500,4))</f>
        <v>手洗剤ホイップウォッシュモイスト泡ディスペンサ用</v>
      </c>
      <c r="C213" s="129"/>
      <c r="D213" s="139" t="str">
        <f>IF($A213="","",VLOOKUP($A213,'10%中性'!$A$5:$J$500,6))</f>
        <v>BX</v>
      </c>
      <c r="E213" s="139">
        <f>IF($A213="","",VLOOKUP($A213,'10%中性'!$A$5:$J$500,7))</f>
        <v>2</v>
      </c>
      <c r="F213" s="219"/>
      <c r="G213" s="131"/>
      <c r="H213" s="132"/>
    </row>
    <row r="214" spans="1:10" s="119" customFormat="1" ht="30" customHeight="1">
      <c r="A214" s="126">
        <v>183</v>
      </c>
      <c r="B214" s="187" t="str">
        <f>IF($A214="","",VLOOKUP($A214,'10%中性'!$A$5:$J$500,4))</f>
        <v>消毒用エタノール綿　エレファワイパー　Ｒ　ＥＷ</v>
      </c>
      <c r="C214" s="129"/>
      <c r="D214" s="139" t="str">
        <f>IF($A214="","",VLOOKUP($A214,'10%中性'!$A$5:$J$500,6))</f>
        <v>BX</v>
      </c>
      <c r="E214" s="139">
        <f>IF($A214="","",VLOOKUP($A214,'10%中性'!$A$5:$J$500,7))</f>
        <v>302</v>
      </c>
      <c r="F214" s="219"/>
      <c r="G214" s="131"/>
      <c r="H214" s="132"/>
    </row>
    <row r="215" spans="1:10" s="119" customFormat="1" ht="30" customHeight="1">
      <c r="A215" s="126">
        <v>184</v>
      </c>
      <c r="B215" s="187" t="str">
        <f>IF($A215="","",VLOOKUP($A215,'10%中性'!$A$5:$J$500,4))</f>
        <v>上部／下部消化器スコープ処置具回転クリップ装置　クリップ</v>
      </c>
      <c r="C215" s="129"/>
      <c r="D215" s="139" t="str">
        <f>IF($A215="","",VLOOKUP($A215,'10%中性'!$A$5:$J$500,6))</f>
        <v>BX</v>
      </c>
      <c r="E215" s="139">
        <f>IF($A215="","",VLOOKUP($A215,'10%中性'!$A$5:$J$500,7))</f>
        <v>4</v>
      </c>
      <c r="F215" s="219"/>
      <c r="G215" s="131"/>
      <c r="H215" s="132"/>
    </row>
    <row r="216" spans="1:10" s="119" customFormat="1" ht="30" customHeight="1">
      <c r="A216" s="126">
        <v>185</v>
      </c>
      <c r="B216" s="187" t="str">
        <f>IF($A216="","",VLOOKUP($A216,'10%中性'!$A$5:$J$500,4))</f>
        <v>洗浄評価インジケータ</v>
      </c>
      <c r="C216" s="129"/>
      <c r="D216" s="139" t="str">
        <f>IF($A216="","",VLOOKUP($A216,'10%中性'!$A$5:$J$500,6))</f>
        <v>BX</v>
      </c>
      <c r="E216" s="139">
        <f>IF($A216="","",VLOOKUP($A216,'10%中性'!$A$5:$J$500,7))</f>
        <v>2</v>
      </c>
      <c r="F216" s="219"/>
      <c r="G216" s="131"/>
      <c r="H216" s="132"/>
    </row>
    <row r="217" spans="1:10" s="119" customFormat="1" ht="30" customHeight="1">
      <c r="A217" s="126">
        <v>186</v>
      </c>
      <c r="B217" s="187" t="str">
        <f>IF($A217="","",VLOOKUP($A217,'10%中性'!$A$5:$J$500,4))</f>
        <v>洗浄評価インジケーター　ＴＯＳＩ　１１１００－２４（１２パウ</v>
      </c>
      <c r="C217" s="129"/>
      <c r="D217" s="139" t="str">
        <f>IF($A217="","",VLOOKUP($A217,'10%中性'!$A$5:$J$500,6))</f>
        <v>BX</v>
      </c>
      <c r="E217" s="139">
        <f>IF($A217="","",VLOOKUP($A217,'10%中性'!$A$5:$J$500,7))</f>
        <v>5</v>
      </c>
      <c r="F217" s="219"/>
      <c r="G217" s="131"/>
      <c r="H217" s="132"/>
    </row>
    <row r="218" spans="1:10" s="119" customFormat="1" ht="30" customHeight="1">
      <c r="A218" s="126">
        <v>187</v>
      </c>
      <c r="B218" s="187" t="str">
        <f>IF($A218="","",VLOOKUP($A218,'10%中性'!$A$5:$J$500,4))</f>
        <v>穿刺針クリアフローＩＦＨ－ＳＧ　２５Ｇ４ＭＭ　ＦＥ　２２００</v>
      </c>
      <c r="C218" s="129"/>
      <c r="D218" s="139" t="str">
        <f>IF($A218="","",VLOOKUP($A218,'10%中性'!$A$5:$J$500,6))</f>
        <v>BX</v>
      </c>
      <c r="E218" s="139">
        <f>IF($A218="","",VLOOKUP($A218,'10%中性'!$A$5:$J$500,7))</f>
        <v>2</v>
      </c>
      <c r="F218" s="219"/>
      <c r="G218" s="131"/>
      <c r="H218" s="132"/>
    </row>
    <row r="219" spans="1:10" s="119" customFormat="1" ht="30" customHeight="1">
      <c r="A219" s="126">
        <v>188</v>
      </c>
      <c r="B219" s="187" t="str">
        <f>IF($A219="","",VLOOKUP($A219,'10%中性'!$A$5:$J$500,4))</f>
        <v>滅菌メトル</v>
      </c>
      <c r="C219" s="129"/>
      <c r="D219" s="139" t="str">
        <f>IF($A219="","",VLOOKUP($A219,'10%中性'!$A$5:$J$500,6))</f>
        <v>BX</v>
      </c>
      <c r="E219" s="139">
        <f>IF($A219="","",VLOOKUP($A219,'10%中性'!$A$5:$J$500,7))</f>
        <v>24</v>
      </c>
      <c r="F219" s="219"/>
      <c r="G219" s="131"/>
      <c r="H219" s="132"/>
    </row>
    <row r="220" spans="1:10" s="119" customFormat="1" ht="30" customHeight="1">
      <c r="A220" s="126">
        <v>189</v>
      </c>
      <c r="B220" s="187" t="str">
        <f>IF($A220="","",VLOOKUP($A220,'10%中性'!$A$5:$J$500,4))</f>
        <v>滅菌商影ＲＸＷ</v>
      </c>
      <c r="C220" s="129"/>
      <c r="D220" s="139" t="str">
        <f>IF($A220="","",VLOOKUP($A220,'10%中性'!$A$5:$J$500,6))</f>
        <v>BX</v>
      </c>
      <c r="E220" s="139">
        <f>IF($A220="","",VLOOKUP($A220,'10%中性'!$A$5:$J$500,7))</f>
        <v>4</v>
      </c>
      <c r="F220" s="219"/>
      <c r="G220" s="131"/>
      <c r="H220" s="132"/>
    </row>
    <row r="221" spans="1:10" s="119" customFormat="1" ht="30" customHeight="1">
      <c r="A221" s="126"/>
      <c r="B221" s="187" t="str">
        <f>IF($A221="","",VLOOKUP($A221,'10%中性'!$A$5:$J$500,4))</f>
        <v/>
      </c>
      <c r="C221" s="129"/>
      <c r="D221" s="139" t="str">
        <f>IF($A221="","",VLOOKUP($A221,'10%中性'!$A$5:$J$500,6))</f>
        <v/>
      </c>
      <c r="E221" s="139" t="str">
        <f>IF($A221="","",VLOOKUP($A221,'10%中性'!$A$5:$J$500,7))</f>
        <v/>
      </c>
      <c r="F221" s="219"/>
      <c r="G221" s="131"/>
      <c r="H221" s="132"/>
    </row>
    <row r="222" spans="1:10" s="119" customFormat="1" ht="30" customHeight="1">
      <c r="A222" s="126"/>
      <c r="B222" s="187" t="str">
        <f>IF($A222="","",VLOOKUP($A222,'10%中性'!$A$5:$J$500,4))</f>
        <v/>
      </c>
      <c r="C222" s="129"/>
      <c r="D222" s="139" t="str">
        <f>IF($A222="","",VLOOKUP($A222,'10%中性'!$A$5:$J$500,6))</f>
        <v/>
      </c>
      <c r="E222" s="139" t="str">
        <f>IF($A222="","",VLOOKUP($A222,'10%中性'!$A$5:$J$500,7))</f>
        <v/>
      </c>
      <c r="F222" s="219"/>
      <c r="G222" s="131"/>
      <c r="H222" s="132"/>
    </row>
    <row r="223" spans="1:10" s="119" customFormat="1" ht="30" customHeight="1">
      <c r="A223" s="126"/>
      <c r="B223" s="187" t="str">
        <f>IF($A223="","",VLOOKUP($A223,'10%中性'!$A$5:$J$500,4))</f>
        <v/>
      </c>
      <c r="C223" s="129"/>
      <c r="D223" s="139" t="str">
        <f>IF($A223="","",VLOOKUP($A223,'10%中性'!$A$5:$J$500,6))</f>
        <v/>
      </c>
      <c r="E223" s="139" t="str">
        <f>IF($A223="","",VLOOKUP($A223,'10%中性'!$A$5:$J$500,7))</f>
        <v/>
      </c>
      <c r="F223" s="219"/>
      <c r="G223" s="131"/>
      <c r="H223" s="132"/>
    </row>
    <row r="224" spans="1:10" s="119" customFormat="1" ht="30" customHeight="1">
      <c r="A224" s="126"/>
      <c r="B224" s="187" t="str">
        <f>IF($A224="","",VLOOKUP($A224,'10%中性'!$A$5:$J$500,4))</f>
        <v/>
      </c>
      <c r="C224" s="129"/>
      <c r="D224" s="139" t="str">
        <f>IF($A224="","",VLOOKUP($A224,'10%中性'!$A$5:$J$500,6))</f>
        <v/>
      </c>
      <c r="E224" s="139" t="str">
        <f>IF($A224="","",VLOOKUP($A224,'10%中性'!$A$5:$J$500,7))</f>
        <v/>
      </c>
      <c r="F224" s="219"/>
      <c r="G224" s="131"/>
      <c r="H224" s="132"/>
    </row>
    <row r="225" spans="1:8" s="119" customFormat="1" ht="30" customHeight="1">
      <c r="A225" s="126"/>
      <c r="B225" s="187" t="str">
        <f>IF($A225="","",VLOOKUP($A225,'10%中性'!$A$5:$J$500,4))</f>
        <v/>
      </c>
      <c r="C225" s="129"/>
      <c r="D225" s="139" t="str">
        <f>IF($A225="","",VLOOKUP($A225,'10%中性'!$A$5:$J$500,6))</f>
        <v/>
      </c>
      <c r="E225" s="139" t="str">
        <f>IF($A225="","",VLOOKUP($A225,'10%中性'!$A$5:$J$500,7))</f>
        <v/>
      </c>
      <c r="F225" s="219"/>
      <c r="G225" s="131"/>
      <c r="H225" s="132"/>
    </row>
    <row r="226" spans="1:8" s="119" customFormat="1" ht="30" customHeight="1">
      <c r="A226" s="126"/>
      <c r="B226" s="187" t="str">
        <f>IF($A226="","",VLOOKUP($A226,'10%中性'!$A$5:$J$500,4))</f>
        <v/>
      </c>
      <c r="C226" s="129"/>
      <c r="D226" s="139" t="str">
        <f>IF($A226="","",VLOOKUP($A226,'10%中性'!$A$5:$J$500,6))</f>
        <v/>
      </c>
      <c r="E226" s="139" t="str">
        <f>IF($A226="","",VLOOKUP($A226,'10%中性'!$A$5:$J$500,7))</f>
        <v/>
      </c>
      <c r="F226" s="219"/>
      <c r="G226" s="131"/>
      <c r="H226" s="132"/>
    </row>
    <row r="227" spans="1:8" s="119" customFormat="1" ht="30" customHeight="1">
      <c r="A227" s="126"/>
      <c r="B227" s="187" t="str">
        <f>IF($A227="","",VLOOKUP($A227,'10%中性'!$A$5:$J$500,4))</f>
        <v/>
      </c>
      <c r="C227" s="129"/>
      <c r="D227" s="139" t="str">
        <f>IF($A227="","",VLOOKUP($A227,'10%中性'!$A$5:$J$500,6))</f>
        <v/>
      </c>
      <c r="E227" s="139" t="str">
        <f>IF($A227="","",VLOOKUP($A227,'10%中性'!$A$5:$J$500,7))</f>
        <v/>
      </c>
      <c r="F227" s="219"/>
      <c r="G227" s="131"/>
      <c r="H227" s="132"/>
    </row>
    <row r="228" spans="1:8" s="119" customFormat="1" ht="30" customHeight="1">
      <c r="A228" s="126"/>
      <c r="B228" s="187" t="str">
        <f>IF($A228="","",VLOOKUP($A228,'10%中性'!$A$5:$J$500,4))</f>
        <v/>
      </c>
      <c r="C228" s="129"/>
      <c r="D228" s="139" t="str">
        <f>IF($A228="","",VLOOKUP($A228,'10%中性'!$A$5:$J$500,6))</f>
        <v/>
      </c>
      <c r="E228" s="139" t="str">
        <f>IF($A228="","",VLOOKUP($A228,'10%中性'!$A$5:$J$500,7))</f>
        <v/>
      </c>
      <c r="F228" s="219"/>
      <c r="G228" s="131"/>
      <c r="H228" s="132"/>
    </row>
    <row r="229" spans="1:8" s="119" customFormat="1" ht="30" customHeight="1">
      <c r="A229" s="126"/>
      <c r="B229" s="187" t="str">
        <f>IF($A229="","",VLOOKUP($A229,'10%中性'!$A$5:$J$500,4))</f>
        <v/>
      </c>
      <c r="C229" s="129"/>
      <c r="D229" s="139" t="str">
        <f>IF($A229="","",VLOOKUP($A229,'10%中性'!$A$5:$J$500,6))</f>
        <v/>
      </c>
      <c r="E229" s="139" t="str">
        <f>IF($A229="","",VLOOKUP($A229,'10%中性'!$A$5:$J$500,7))</f>
        <v/>
      </c>
      <c r="F229" s="219"/>
      <c r="G229" s="131"/>
      <c r="H229" s="132"/>
    </row>
    <row r="230" spans="1:8" s="119" customFormat="1" ht="30" customHeight="1">
      <c r="A230" s="126"/>
      <c r="B230" s="187" t="str">
        <f>IF($A230="","",VLOOKUP($A230,'10%中性'!$A$5:$J$500,4))</f>
        <v/>
      </c>
      <c r="C230" s="129"/>
      <c r="D230" s="139" t="str">
        <f>IF($A230="","",VLOOKUP($A230,'10%中性'!$A$5:$J$500,6))</f>
        <v/>
      </c>
      <c r="E230" s="139" t="str">
        <f>IF($A230="","",VLOOKUP($A230,'10%中性'!$A$5:$J$500,7))</f>
        <v/>
      </c>
      <c r="F230" s="219"/>
      <c r="G230" s="131"/>
      <c r="H230" s="132"/>
    </row>
    <row r="231" spans="1:8" s="119" customFormat="1" ht="30" customHeight="1">
      <c r="A231" s="126"/>
      <c r="B231" s="188" t="str">
        <f>IF($A231="","",VLOOKUP($A231,'10%中性'!$A$5:$J$500,4))</f>
        <v/>
      </c>
      <c r="C231" s="129"/>
      <c r="D231" s="140" t="str">
        <f>IF($A231="","",VLOOKUP($A231,'10%中性'!$A$5:$J$500,6))</f>
        <v/>
      </c>
      <c r="E231" s="140" t="str">
        <f>IF($A231="","",VLOOKUP($A231,'10%中性'!$A$5:$J$500,7))</f>
        <v/>
      </c>
      <c r="F231" s="220"/>
      <c r="G231" s="131"/>
      <c r="H231" s="132"/>
    </row>
  </sheetData>
  <mergeCells count="16">
    <mergeCell ref="B175:H175"/>
    <mergeCell ref="B177:C177"/>
    <mergeCell ref="B204:H204"/>
    <mergeCell ref="B206:C206"/>
    <mergeCell ref="B148:C148"/>
    <mergeCell ref="B1:H1"/>
    <mergeCell ref="B3:C3"/>
    <mergeCell ref="B30:H30"/>
    <mergeCell ref="B32:C32"/>
    <mergeCell ref="B59:H59"/>
    <mergeCell ref="B61:C61"/>
    <mergeCell ref="B88:H88"/>
    <mergeCell ref="B90:C90"/>
    <mergeCell ref="B117:H117"/>
    <mergeCell ref="B119:C119"/>
    <mergeCell ref="B146:H146"/>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51FB-E79B-4BB6-9CB5-DAD941D2CD15}">
  <sheetPr>
    <tabColor rgb="FF00B050"/>
  </sheetPr>
  <dimension ref="A1:M50"/>
  <sheetViews>
    <sheetView showZeros="0" view="pageBreakPreview" zoomScaleNormal="100" zoomScaleSheetLayoutView="100" workbookViewId="0">
      <selection activeCell="D9" sqref="D9"/>
    </sheetView>
  </sheetViews>
  <sheetFormatPr defaultRowHeight="13.5"/>
  <cols>
    <col min="1" max="1" width="5.5" style="31" bestFit="1" customWidth="1"/>
    <col min="2" max="2" width="3.125" style="31" customWidth="1"/>
    <col min="3" max="3" width="16.625" style="31" customWidth="1"/>
    <col min="4" max="4" width="30.625" style="31" customWidth="1"/>
    <col min="5" max="5" width="10.625" style="31" customWidth="1"/>
    <col min="6" max="6" width="40.625" style="31" customWidth="1"/>
    <col min="7" max="7" width="5.625" style="52" customWidth="1"/>
    <col min="8" max="8" width="7.625" style="31" customWidth="1"/>
    <col min="9" max="9" width="11.625" style="50" bestFit="1" customWidth="1"/>
    <col min="10" max="10" width="16.125" style="50" customWidth="1"/>
    <col min="11" max="11" width="13.125" style="31" customWidth="1"/>
    <col min="12" max="16384" width="9" style="31"/>
  </cols>
  <sheetData>
    <row r="1" spans="1:13" ht="24">
      <c r="A1" s="386" t="s">
        <v>23</v>
      </c>
      <c r="B1" s="386"/>
      <c r="C1" s="386"/>
      <c r="D1" s="386"/>
      <c r="E1" s="386"/>
      <c r="F1" s="386"/>
      <c r="G1" s="386"/>
      <c r="H1" s="386"/>
      <c r="I1" s="386"/>
      <c r="J1" s="386"/>
      <c r="K1" s="386"/>
    </row>
    <row r="2" spans="1:13" s="33" customFormat="1" ht="13.5" customHeight="1">
      <c r="A2" s="32"/>
      <c r="B2" s="310"/>
      <c r="C2" s="32"/>
      <c r="D2" s="298"/>
      <c r="E2" s="32"/>
      <c r="F2" s="32"/>
      <c r="G2" s="32"/>
      <c r="H2" s="32"/>
      <c r="I2" s="32"/>
      <c r="J2" s="387" t="s">
        <v>24</v>
      </c>
      <c r="K2" s="387"/>
    </row>
    <row r="3" spans="1:13" s="33" customFormat="1" ht="5.0999999999999996" customHeight="1">
      <c r="A3" s="34"/>
      <c r="B3" s="34"/>
      <c r="C3" s="34"/>
      <c r="D3" s="34"/>
      <c r="E3" s="34"/>
      <c r="F3" s="34"/>
      <c r="G3" s="34"/>
      <c r="H3" s="34"/>
      <c r="I3" s="34"/>
      <c r="J3" s="34"/>
      <c r="K3" s="35"/>
    </row>
    <row r="4" spans="1:13" ht="30" customHeight="1">
      <c r="A4" s="36" t="s">
        <v>25</v>
      </c>
      <c r="B4" s="448" t="s">
        <v>26</v>
      </c>
      <c r="C4" s="449"/>
      <c r="D4" s="433" t="s">
        <v>27</v>
      </c>
      <c r="E4" s="434"/>
      <c r="F4" s="38" t="s">
        <v>9</v>
      </c>
      <c r="G4" s="37" t="s">
        <v>7</v>
      </c>
      <c r="H4" s="37" t="s">
        <v>8</v>
      </c>
      <c r="I4" s="39" t="s">
        <v>3</v>
      </c>
      <c r="J4" s="40" t="s">
        <v>4</v>
      </c>
      <c r="K4" s="41" t="s">
        <v>28</v>
      </c>
      <c r="M4" s="83" t="s">
        <v>97</v>
      </c>
    </row>
    <row r="5" spans="1:13" ht="27.95" customHeight="1">
      <c r="A5" s="42">
        <v>1</v>
      </c>
      <c r="B5" s="344" t="str">
        <f>IF($A5="","",VLOOKUP($A5,'10%中性'!$A$5:$L$500,2))</f>
        <v>QL</v>
      </c>
      <c r="C5" s="314">
        <f>IF($A5="","",VLOOKUP($A5,'10%中性'!$A$5:$L$500,3))</f>
        <v>4517715350376</v>
      </c>
      <c r="D5" s="300" t="str">
        <f>IF($A5="","",VLOOKUP($A5,'10%中性'!$A$5:$L$500,8))</f>
        <v>品番:35037 包装:8ml×100本/箱</v>
      </c>
      <c r="E5" s="306" t="str">
        <f>IF($A5="","",VLOOKUP($A5,'10%中性'!$A$5:$L$500,9))</f>
        <v>武藤化学</v>
      </c>
      <c r="F5" s="165" t="str">
        <f>IF($A5="","",VLOOKUP($A5,'10%中性'!$A$5:$L$500,4))</f>
        <v>１０％中性緩衝ホルマリン（３５０３用）</v>
      </c>
      <c r="G5" s="44" t="str">
        <f>IF($A5="","",VLOOKUP($A5,'10%中性'!$A$5:$L$500,6))</f>
        <v>BX</v>
      </c>
      <c r="H5" s="43">
        <f>IF($A5="","",VLOOKUP($A5,'10%中性'!$A$5:$L$500,12))</f>
        <v>1</v>
      </c>
      <c r="I5" s="151">
        <f>IF($A5="","",VLOOKUP($A5,'10%中性'!$A$5:$L$500,11))</f>
        <v>1</v>
      </c>
      <c r="J5" s="46">
        <f>IFERROR(INT(H5*I5),"")</f>
        <v>1</v>
      </c>
      <c r="K5" s="42"/>
      <c r="M5" s="83" t="s">
        <v>98</v>
      </c>
    </row>
    <row r="6" spans="1:13" ht="27.95" customHeight="1">
      <c r="A6" s="42">
        <v>6</v>
      </c>
      <c r="B6" s="344" t="str">
        <f>IF($A6="","",VLOOKUP($A6,'10%中性'!$A$5:$L$500,2))</f>
        <v>QL</v>
      </c>
      <c r="C6" s="314">
        <f>IF($A6="","",VLOOKUP($A6,'10%中性'!$A$5:$L$500,3))</f>
        <v>4582111151568</v>
      </c>
      <c r="D6" s="300" t="str">
        <f>IF($A6="","",VLOOKUP($A6,'10%中性'!$A$5:$L$500,8))</f>
        <v>IV3000　ﾄﾞﾚｯｼﾝｸﾞ（ﾌﾚｰﾑﾃﾞﾘﾊﾞﾘｰﾀｲﾌﾟ）60×70㎜　EOG滅菌済（個包装）
ｶﾀﾛｸﾞ番号:59410082　規格:ﾌﾚｰﾑﾃﾞﾘﾊﾞﾘｰ･ﾀｲﾌﾟ6×7cm
入数:100枚/箱</v>
      </c>
      <c r="E6" s="306" t="str">
        <f>IF($A6="","",VLOOKUP($A6,'10%中性'!$A$5:$L$500,9))</f>
        <v>スミス＆ネフュー</v>
      </c>
      <c r="F6" s="165" t="str">
        <f>IF($A6="","",VLOOKUP($A6,'10%中性'!$A$5:$L$500,4))</f>
        <v>ＩＶ３０００ドレッシング</v>
      </c>
      <c r="G6" s="44" t="str">
        <f>IF($A6="","",VLOOKUP($A6,'10%中性'!$A$5:$L$500,6))</f>
        <v>BX</v>
      </c>
      <c r="H6" s="43">
        <f>IF($A6="","",VLOOKUP($A6,'10%中性'!$A$5:$L$500,12))</f>
        <v>0</v>
      </c>
      <c r="I6" s="151">
        <f>IF($A6="","",VLOOKUP($A6,'10%中性'!$A$5:$L$500,11))</f>
        <v>6</v>
      </c>
      <c r="J6" s="46">
        <f t="shared" ref="J6:J24" si="0">IFERROR(INT(H6*I6),"")</f>
        <v>0</v>
      </c>
      <c r="K6" s="42"/>
      <c r="M6" s="83" t="s">
        <v>94</v>
      </c>
    </row>
    <row r="7" spans="1:13" ht="27.95" customHeight="1">
      <c r="A7" s="42"/>
      <c r="B7" s="344" t="str">
        <f>IF($A7="","",VLOOKUP($A7,'10%中性'!$A$5:$L$500,2))</f>
        <v/>
      </c>
      <c r="C7" s="314" t="str">
        <f>IF($A7="","",VLOOKUP($A7,'10%中性'!$A$5:$L$500,3))</f>
        <v/>
      </c>
      <c r="D7" s="300" t="str">
        <f>IF($A7="","",VLOOKUP($A7,'10%中性'!$A$5:$L$500,8))</f>
        <v/>
      </c>
      <c r="E7" s="306" t="str">
        <f>IF($A7="","",VLOOKUP($A7,'10%中性'!$A$5:$L$500,9))</f>
        <v/>
      </c>
      <c r="F7" s="165" t="str">
        <f>IF($A7="","",VLOOKUP($A7,'10%中性'!$A$5:$L$500,4))</f>
        <v/>
      </c>
      <c r="G7" s="44" t="str">
        <f>IF($A7="","",VLOOKUP($A7,'10%中性'!$A$5:$L$500,6))</f>
        <v/>
      </c>
      <c r="H7" s="43" t="str">
        <f>IF($A7="","",VLOOKUP($A7,'10%中性'!$A$5:$L$500,12))</f>
        <v/>
      </c>
      <c r="I7" s="151" t="str">
        <f>IF($A7="","",VLOOKUP($A7,'10%中性'!$A$5:$L$500,11))</f>
        <v/>
      </c>
      <c r="J7" s="46" t="str">
        <f t="shared" si="0"/>
        <v/>
      </c>
      <c r="K7" s="42"/>
      <c r="M7" s="83" t="s">
        <v>131</v>
      </c>
    </row>
    <row r="8" spans="1:13" ht="27.95" customHeight="1">
      <c r="A8" s="42"/>
      <c r="B8" s="344" t="str">
        <f>IF($A8="","",VLOOKUP($A8,'10%中性'!$A$5:$L$500,2))</f>
        <v/>
      </c>
      <c r="C8" s="314" t="str">
        <f>IF($A8="","",VLOOKUP($A8,'10%中性'!$A$5:$L$500,3))</f>
        <v/>
      </c>
      <c r="D8" s="300" t="str">
        <f>IF($A8="","",VLOOKUP($A8,'10%中性'!$A$5:$L$500,8))</f>
        <v/>
      </c>
      <c r="E8" s="306" t="str">
        <f>IF($A8="","",VLOOKUP($A8,'10%中性'!$A$5:$L$500,9))</f>
        <v/>
      </c>
      <c r="F8" s="165" t="str">
        <f>IF($A8="","",VLOOKUP($A8,'10%中性'!$A$5:$L$500,4))</f>
        <v/>
      </c>
      <c r="G8" s="44" t="str">
        <f>IF($A8="","",VLOOKUP($A8,'10%中性'!$A$5:$L$500,6))</f>
        <v/>
      </c>
      <c r="H8" s="43" t="str">
        <f>IF($A8="","",VLOOKUP($A8,'10%中性'!$A$5:$L$500,12))</f>
        <v/>
      </c>
      <c r="I8" s="151" t="str">
        <f>IF($A8="","",VLOOKUP($A8,'10%中性'!$A$5:$L$500,11))</f>
        <v/>
      </c>
      <c r="J8" s="46" t="str">
        <f t="shared" si="0"/>
        <v/>
      </c>
      <c r="K8" s="42"/>
      <c r="M8" s="83" t="s">
        <v>150</v>
      </c>
    </row>
    <row r="9" spans="1:13" ht="27.95" customHeight="1">
      <c r="A9" s="42"/>
      <c r="B9" s="344" t="str">
        <f>IF($A9="","",VLOOKUP($A9,'10%中性'!$A$5:$L$500,2))</f>
        <v/>
      </c>
      <c r="C9" s="314" t="str">
        <f>IF($A9="","",VLOOKUP($A9,'10%中性'!$A$5:$L$500,3))</f>
        <v/>
      </c>
      <c r="D9" s="300" t="str">
        <f>IF($A9="","",VLOOKUP($A9,'10%中性'!$A$5:$L$500,8))</f>
        <v/>
      </c>
      <c r="E9" s="306" t="str">
        <f>IF($A9="","",VLOOKUP($A9,'10%中性'!$A$5:$L$500,9))</f>
        <v/>
      </c>
      <c r="F9" s="165" t="str">
        <f>IF($A9="","",VLOOKUP($A9,'10%中性'!$A$5:$L$500,4))</f>
        <v/>
      </c>
      <c r="G9" s="44" t="str">
        <f>IF($A9="","",VLOOKUP($A9,'10%中性'!$A$5:$L$500,6))</f>
        <v/>
      </c>
      <c r="H9" s="43" t="str">
        <f>IF($A9="","",VLOOKUP($A9,'10%中性'!$A$5:$L$500,12))</f>
        <v/>
      </c>
      <c r="I9" s="151" t="str">
        <f>IF($A9="","",VLOOKUP($A9,'10%中性'!$A$5:$L$500,11))</f>
        <v/>
      </c>
      <c r="J9" s="46" t="str">
        <f t="shared" si="0"/>
        <v/>
      </c>
      <c r="K9" s="42"/>
      <c r="M9" s="83" t="s">
        <v>95</v>
      </c>
    </row>
    <row r="10" spans="1:13" ht="27.95" customHeight="1">
      <c r="A10" s="42"/>
      <c r="B10" s="344" t="str">
        <f>IF($A10="","",VLOOKUP($A10,'10%中性'!$A$5:$L$500,2))</f>
        <v/>
      </c>
      <c r="C10" s="314" t="str">
        <f>IF($A10="","",VLOOKUP($A10,'10%中性'!$A$5:$L$500,3))</f>
        <v/>
      </c>
      <c r="D10" s="300" t="str">
        <f>IF($A10="","",VLOOKUP($A10,'10%中性'!$A$5:$L$500,8))</f>
        <v/>
      </c>
      <c r="E10" s="306" t="str">
        <f>IF($A10="","",VLOOKUP($A10,'10%中性'!$A$5:$L$500,9))</f>
        <v/>
      </c>
      <c r="F10" s="165" t="str">
        <f>IF($A10="","",VLOOKUP($A10,'10%中性'!$A$5:$L$500,4))</f>
        <v/>
      </c>
      <c r="G10" s="44" t="str">
        <f>IF($A10="","",VLOOKUP($A10,'10%中性'!$A$5:$L$500,6))</f>
        <v/>
      </c>
      <c r="H10" s="43" t="str">
        <f>IF($A10="","",VLOOKUP($A10,'10%中性'!$A$5:$L$500,12))</f>
        <v/>
      </c>
      <c r="I10" s="151" t="str">
        <f>IF($A10="","",VLOOKUP($A10,'10%中性'!$A$5:$L$500,11))</f>
        <v/>
      </c>
      <c r="J10" s="46" t="str">
        <f t="shared" si="0"/>
        <v/>
      </c>
      <c r="K10" s="42"/>
      <c r="M10" s="83" t="s">
        <v>127</v>
      </c>
    </row>
    <row r="11" spans="1:13" ht="27.95" customHeight="1">
      <c r="A11" s="42"/>
      <c r="B11" s="344" t="str">
        <f>IF($A11="","",VLOOKUP($A11,'10%中性'!$A$5:$L$500,2))</f>
        <v/>
      </c>
      <c r="C11" s="314" t="str">
        <f>IF($A11="","",VLOOKUP($A11,'10%中性'!$A$5:$L$500,3))</f>
        <v/>
      </c>
      <c r="D11" s="300" t="str">
        <f>IF($A11="","",VLOOKUP($A11,'10%中性'!$A$5:$L$500,8))</f>
        <v/>
      </c>
      <c r="E11" s="306" t="str">
        <f>IF($A11="","",VLOOKUP($A11,'10%中性'!$A$5:$L$500,9))</f>
        <v/>
      </c>
      <c r="F11" s="165" t="str">
        <f>IF($A11="","",VLOOKUP($A11,'10%中性'!$A$5:$L$500,4))</f>
        <v/>
      </c>
      <c r="G11" s="44" t="str">
        <f>IF($A11="","",VLOOKUP($A11,'10%中性'!$A$5:$L$500,6))</f>
        <v/>
      </c>
      <c r="H11" s="43" t="str">
        <f>IF($A11="","",VLOOKUP($A11,'10%中性'!$A$5:$L$500,12))</f>
        <v/>
      </c>
      <c r="I11" s="151" t="str">
        <f>IF($A11="","",VLOOKUP($A11,'10%中性'!$A$5:$L$500,11))</f>
        <v/>
      </c>
      <c r="J11" s="46" t="str">
        <f t="shared" si="0"/>
        <v/>
      </c>
      <c r="K11" s="42"/>
      <c r="M11" s="83" t="s">
        <v>143</v>
      </c>
    </row>
    <row r="12" spans="1:13" ht="27.95" customHeight="1">
      <c r="A12" s="42"/>
      <c r="B12" s="344" t="str">
        <f>IF($A12="","",VLOOKUP($A12,'10%中性'!$A$5:$L$500,2))</f>
        <v/>
      </c>
      <c r="C12" s="314" t="str">
        <f>IF($A12="","",VLOOKUP($A12,'10%中性'!$A$5:$L$500,3))</f>
        <v/>
      </c>
      <c r="D12" s="300" t="str">
        <f>IF($A12="","",VLOOKUP($A12,'10%中性'!$A$5:$L$500,8))</f>
        <v/>
      </c>
      <c r="E12" s="306" t="str">
        <f>IF($A12="","",VLOOKUP($A12,'10%中性'!$A$5:$L$500,9))</f>
        <v/>
      </c>
      <c r="F12" s="165" t="str">
        <f>IF($A12="","",VLOOKUP($A12,'10%中性'!$A$5:$L$500,4))</f>
        <v/>
      </c>
      <c r="G12" s="44" t="str">
        <f>IF($A12="","",VLOOKUP($A12,'10%中性'!$A$5:$L$500,6))</f>
        <v/>
      </c>
      <c r="H12" s="43" t="str">
        <f>IF($A12="","",VLOOKUP($A12,'10%中性'!$A$5:$L$500,12))</f>
        <v/>
      </c>
      <c r="I12" s="151" t="str">
        <f>IF($A12="","",VLOOKUP($A12,'10%中性'!$A$5:$L$500,11))</f>
        <v/>
      </c>
      <c r="J12" s="46" t="str">
        <f t="shared" si="0"/>
        <v/>
      </c>
      <c r="K12" s="42"/>
      <c r="M12" s="83"/>
    </row>
    <row r="13" spans="1:13" ht="27.95" customHeight="1">
      <c r="A13" s="42"/>
      <c r="B13" s="344" t="str">
        <f>IF($A13="","",VLOOKUP($A13,'10%中性'!$A$5:$L$500,2))</f>
        <v/>
      </c>
      <c r="C13" s="314" t="str">
        <f>IF($A13="","",VLOOKUP($A13,'10%中性'!$A$5:$L$500,3))</f>
        <v/>
      </c>
      <c r="D13" s="300" t="str">
        <f>IF($A13="","",VLOOKUP($A13,'10%中性'!$A$5:$L$500,8))</f>
        <v/>
      </c>
      <c r="E13" s="306" t="str">
        <f>IF($A13="","",VLOOKUP($A13,'10%中性'!$A$5:$L$500,9))</f>
        <v/>
      </c>
      <c r="F13" s="165" t="str">
        <f>IF($A13="","",VLOOKUP($A13,'10%中性'!$A$5:$L$500,4))</f>
        <v/>
      </c>
      <c r="G13" s="44" t="str">
        <f>IF($A13="","",VLOOKUP($A13,'10%中性'!$A$5:$L$500,6))</f>
        <v/>
      </c>
      <c r="H13" s="43" t="str">
        <f>IF($A13="","",VLOOKUP($A13,'10%中性'!$A$5:$L$500,12))</f>
        <v/>
      </c>
      <c r="I13" s="151" t="str">
        <f>IF($A13="","",VLOOKUP($A13,'10%中性'!$A$5:$L$500,11))</f>
        <v/>
      </c>
      <c r="J13" s="46" t="str">
        <f t="shared" si="0"/>
        <v/>
      </c>
      <c r="K13" s="42"/>
    </row>
    <row r="14" spans="1:13" ht="27.95" customHeight="1">
      <c r="A14" s="42"/>
      <c r="B14" s="344" t="str">
        <f>IF($A14="","",VLOOKUP($A14,'10%中性'!$A$5:$L$500,2))</f>
        <v/>
      </c>
      <c r="C14" s="314" t="str">
        <f>IF($A14="","",VLOOKUP($A14,'10%中性'!$A$5:$L$500,3))</f>
        <v/>
      </c>
      <c r="D14" s="300" t="str">
        <f>IF($A14="","",VLOOKUP($A14,'10%中性'!$A$5:$L$500,8))</f>
        <v/>
      </c>
      <c r="E14" s="306" t="str">
        <f>IF($A14="","",VLOOKUP($A14,'10%中性'!$A$5:$L$500,9))</f>
        <v/>
      </c>
      <c r="F14" s="165" t="str">
        <f>IF($A14="","",VLOOKUP($A14,'10%中性'!$A$5:$L$500,4))</f>
        <v/>
      </c>
      <c r="G14" s="44" t="str">
        <f>IF($A14="","",VLOOKUP($A14,'10%中性'!$A$5:$L$500,6))</f>
        <v/>
      </c>
      <c r="H14" s="43" t="str">
        <f>IF($A14="","",VLOOKUP($A14,'10%中性'!$A$5:$L$500,12))</f>
        <v/>
      </c>
      <c r="I14" s="151" t="str">
        <f>IF($A14="","",VLOOKUP($A14,'10%中性'!$A$5:$L$500,11))</f>
        <v/>
      </c>
      <c r="J14" s="46" t="str">
        <f t="shared" si="0"/>
        <v/>
      </c>
      <c r="K14" s="42"/>
    </row>
    <row r="15" spans="1:13" ht="27.95" customHeight="1">
      <c r="A15" s="42"/>
      <c r="B15" s="344" t="str">
        <f>IF($A15="","",VLOOKUP($A15,'10%中性'!$A$5:$L$500,2))</f>
        <v/>
      </c>
      <c r="C15" s="314" t="str">
        <f>IF($A15="","",VLOOKUP($A15,'10%中性'!$A$5:$L$500,3))</f>
        <v/>
      </c>
      <c r="D15" s="300" t="str">
        <f>IF($A15="","",VLOOKUP($A15,'10%中性'!$A$5:$L$500,8))</f>
        <v/>
      </c>
      <c r="E15" s="306" t="str">
        <f>IF($A15="","",VLOOKUP($A15,'10%中性'!$A$5:$L$500,9))</f>
        <v/>
      </c>
      <c r="F15" s="165" t="str">
        <f>IF($A15="","",VLOOKUP($A15,'10%中性'!$A$5:$L$500,4))</f>
        <v/>
      </c>
      <c r="G15" s="44" t="str">
        <f>IF($A15="","",VLOOKUP($A15,'10%中性'!$A$5:$L$500,6))</f>
        <v/>
      </c>
      <c r="H15" s="43" t="str">
        <f>IF($A15="","",VLOOKUP($A15,'10%中性'!$A$5:$L$500,12))</f>
        <v/>
      </c>
      <c r="I15" s="151" t="str">
        <f>IF($A15="","",VLOOKUP($A15,'10%中性'!$A$5:$L$500,11))</f>
        <v/>
      </c>
      <c r="J15" s="46" t="str">
        <f t="shared" si="0"/>
        <v/>
      </c>
      <c r="K15" s="42"/>
    </row>
    <row r="16" spans="1:13" ht="27.95" customHeight="1">
      <c r="A16" s="42"/>
      <c r="B16" s="344" t="str">
        <f>IF($A16="","",VLOOKUP($A16,'10%中性'!$A$5:$L$500,2))</f>
        <v/>
      </c>
      <c r="C16" s="314" t="str">
        <f>IF($A16="","",VLOOKUP($A16,'10%中性'!$A$5:$L$500,3))</f>
        <v/>
      </c>
      <c r="D16" s="300" t="str">
        <f>IF($A16="","",VLOOKUP($A16,'10%中性'!$A$5:$L$500,8))</f>
        <v/>
      </c>
      <c r="E16" s="306" t="str">
        <f>IF($A16="","",VLOOKUP($A16,'10%中性'!$A$5:$L$500,9))</f>
        <v/>
      </c>
      <c r="F16" s="165" t="str">
        <f>IF($A16="","",VLOOKUP($A16,'10%中性'!$A$5:$L$500,4))</f>
        <v/>
      </c>
      <c r="G16" s="44" t="str">
        <f>IF($A16="","",VLOOKUP($A16,'10%中性'!$A$5:$L$500,6))</f>
        <v/>
      </c>
      <c r="H16" s="43" t="str">
        <f>IF($A16="","",VLOOKUP($A16,'10%中性'!$A$5:$L$500,12))</f>
        <v/>
      </c>
      <c r="I16" s="151" t="str">
        <f>IF($A16="","",VLOOKUP($A16,'10%中性'!$A$5:$L$500,11))</f>
        <v/>
      </c>
      <c r="J16" s="46" t="str">
        <f t="shared" si="0"/>
        <v/>
      </c>
      <c r="K16" s="42"/>
    </row>
    <row r="17" spans="1:13" ht="27.95" customHeight="1">
      <c r="A17" s="42"/>
      <c r="B17" s="344" t="str">
        <f>IF($A17="","",VLOOKUP($A17,'10%中性'!$A$5:$L$500,2))</f>
        <v/>
      </c>
      <c r="C17" s="314" t="str">
        <f>IF($A17="","",VLOOKUP($A17,'10%中性'!$A$5:$L$500,3))</f>
        <v/>
      </c>
      <c r="D17" s="300" t="str">
        <f>IF($A17="","",VLOOKUP($A17,'10%中性'!$A$5:$L$500,8))</f>
        <v/>
      </c>
      <c r="E17" s="306" t="str">
        <f>IF($A17="","",VLOOKUP($A17,'10%中性'!$A$5:$L$500,9))</f>
        <v/>
      </c>
      <c r="F17" s="165" t="str">
        <f>IF($A17="","",VLOOKUP($A17,'10%中性'!$A$5:$L$500,4))</f>
        <v/>
      </c>
      <c r="G17" s="44" t="str">
        <f>IF($A17="","",VLOOKUP($A17,'10%中性'!$A$5:$L$500,6))</f>
        <v/>
      </c>
      <c r="H17" s="43" t="str">
        <f>IF($A17="","",VLOOKUP($A17,'10%中性'!$A$5:$L$500,12))</f>
        <v/>
      </c>
      <c r="I17" s="151" t="str">
        <f>IF($A17="","",VLOOKUP($A17,'10%中性'!$A$5:$L$500,11))</f>
        <v/>
      </c>
      <c r="J17" s="46" t="str">
        <f t="shared" si="0"/>
        <v/>
      </c>
      <c r="K17" s="42"/>
    </row>
    <row r="18" spans="1:13" ht="27.95" customHeight="1">
      <c r="A18" s="42"/>
      <c r="B18" s="344" t="str">
        <f>IF($A18="","",VLOOKUP($A18,'10%中性'!$A$5:$L$500,2))</f>
        <v/>
      </c>
      <c r="C18" s="314" t="str">
        <f>IF($A18="","",VLOOKUP($A18,'10%中性'!$A$5:$L$500,3))</f>
        <v/>
      </c>
      <c r="D18" s="300" t="str">
        <f>IF($A18="","",VLOOKUP($A18,'10%中性'!$A$5:$L$500,8))</f>
        <v/>
      </c>
      <c r="E18" s="306" t="str">
        <f>IF($A18="","",VLOOKUP($A18,'10%中性'!$A$5:$L$500,9))</f>
        <v/>
      </c>
      <c r="F18" s="165" t="str">
        <f>IF($A18="","",VLOOKUP($A18,'10%中性'!$A$5:$L$500,4))</f>
        <v/>
      </c>
      <c r="G18" s="44" t="str">
        <f>IF($A18="","",VLOOKUP($A18,'10%中性'!$A$5:$L$500,6))</f>
        <v/>
      </c>
      <c r="H18" s="43" t="str">
        <f>IF($A18="","",VLOOKUP($A18,'10%中性'!$A$5:$L$500,12))</f>
        <v/>
      </c>
      <c r="I18" s="151" t="str">
        <f>IF($A18="","",VLOOKUP($A18,'10%中性'!$A$5:$L$500,11))</f>
        <v/>
      </c>
      <c r="J18" s="46" t="str">
        <f t="shared" si="0"/>
        <v/>
      </c>
      <c r="K18" s="42"/>
    </row>
    <row r="19" spans="1:13" ht="27.95" customHeight="1">
      <c r="A19" s="42"/>
      <c r="B19" s="344" t="str">
        <f>IF($A19="","",VLOOKUP($A19,'10%中性'!$A$5:$L$500,2))</f>
        <v/>
      </c>
      <c r="C19" s="314" t="str">
        <f>IF($A19="","",VLOOKUP($A19,'10%中性'!$A$5:$L$500,3))</f>
        <v/>
      </c>
      <c r="D19" s="300" t="str">
        <f>IF($A19="","",VLOOKUP($A19,'10%中性'!$A$5:$L$500,8))</f>
        <v/>
      </c>
      <c r="E19" s="306" t="str">
        <f>IF($A19="","",VLOOKUP($A19,'10%中性'!$A$5:$L$500,9))</f>
        <v/>
      </c>
      <c r="F19" s="165" t="str">
        <f>IF($A19="","",VLOOKUP($A19,'10%中性'!$A$5:$L$500,4))</f>
        <v/>
      </c>
      <c r="G19" s="44" t="str">
        <f>IF($A19="","",VLOOKUP($A19,'10%中性'!$A$5:$L$500,6))</f>
        <v/>
      </c>
      <c r="H19" s="43" t="str">
        <f>IF($A19="","",VLOOKUP($A19,'10%中性'!$A$5:$L$500,12))</f>
        <v/>
      </c>
      <c r="I19" s="151" t="str">
        <f>IF($A19="","",VLOOKUP($A19,'10%中性'!$A$5:$L$500,11))</f>
        <v/>
      </c>
      <c r="J19" s="46" t="str">
        <f t="shared" si="0"/>
        <v/>
      </c>
      <c r="K19" s="42"/>
    </row>
    <row r="20" spans="1:13" ht="27.95" customHeight="1">
      <c r="A20" s="42"/>
      <c r="B20" s="344" t="str">
        <f>IF($A20="","",VLOOKUP($A20,'10%中性'!$A$5:$L$500,2))</f>
        <v/>
      </c>
      <c r="C20" s="314" t="str">
        <f>IF($A20="","",VLOOKUP($A20,'10%中性'!$A$5:$L$500,3))</f>
        <v/>
      </c>
      <c r="D20" s="300" t="str">
        <f>IF($A20="","",VLOOKUP($A20,'10%中性'!$A$5:$L$500,8))</f>
        <v/>
      </c>
      <c r="E20" s="306" t="str">
        <f>IF($A20="","",VLOOKUP($A20,'10%中性'!$A$5:$L$500,9))</f>
        <v/>
      </c>
      <c r="F20" s="165" t="str">
        <f>IF($A20="","",VLOOKUP($A20,'10%中性'!$A$5:$L$500,4))</f>
        <v/>
      </c>
      <c r="G20" s="44" t="str">
        <f>IF($A20="","",VLOOKUP($A20,'10%中性'!$A$5:$L$500,6))</f>
        <v/>
      </c>
      <c r="H20" s="43" t="str">
        <f>IF($A20="","",VLOOKUP($A20,'10%中性'!$A$5:$L$500,12))</f>
        <v/>
      </c>
      <c r="I20" s="151" t="str">
        <f>IF($A20="","",VLOOKUP($A20,'10%中性'!$A$5:$L$500,11))</f>
        <v/>
      </c>
      <c r="J20" s="46" t="str">
        <f t="shared" si="0"/>
        <v/>
      </c>
      <c r="K20" s="42"/>
    </row>
    <row r="21" spans="1:13" ht="27.95" customHeight="1">
      <c r="A21" s="42"/>
      <c r="B21" s="344" t="str">
        <f>IF($A21="","",VLOOKUP($A21,'10%中性'!$A$5:$L$500,2))</f>
        <v/>
      </c>
      <c r="C21" s="314" t="str">
        <f>IF($A21="","",VLOOKUP($A21,'10%中性'!$A$5:$L$500,3))</f>
        <v/>
      </c>
      <c r="D21" s="300" t="str">
        <f>IF($A21="","",VLOOKUP($A21,'10%中性'!$A$5:$L$500,8))</f>
        <v/>
      </c>
      <c r="E21" s="306" t="str">
        <f>IF($A21="","",VLOOKUP($A21,'10%中性'!$A$5:$L$500,9))</f>
        <v/>
      </c>
      <c r="F21" s="165" t="str">
        <f>IF($A21="","",VLOOKUP($A21,'10%中性'!$A$5:$L$500,4))</f>
        <v/>
      </c>
      <c r="G21" s="44" t="str">
        <f>IF($A21="","",VLOOKUP($A21,'10%中性'!$A$5:$L$500,6))</f>
        <v/>
      </c>
      <c r="H21" s="43" t="str">
        <f>IF($A21="","",VLOOKUP($A21,'10%中性'!$A$5:$L$500,12))</f>
        <v/>
      </c>
      <c r="I21" s="151" t="str">
        <f>IF($A21="","",VLOOKUP($A21,'10%中性'!$A$5:$L$500,11))</f>
        <v/>
      </c>
      <c r="J21" s="46" t="str">
        <f t="shared" si="0"/>
        <v/>
      </c>
      <c r="K21" s="42"/>
    </row>
    <row r="22" spans="1:13" ht="27.95" customHeight="1">
      <c r="A22" s="42"/>
      <c r="B22" s="344" t="str">
        <f>IF($A22="","",VLOOKUP($A22,'10%中性'!$A$5:$L$500,2))</f>
        <v/>
      </c>
      <c r="C22" s="314" t="str">
        <f>IF($A22="","",VLOOKUP($A22,'10%中性'!$A$5:$L$500,3))</f>
        <v/>
      </c>
      <c r="D22" s="300" t="str">
        <f>IF($A22="","",VLOOKUP($A22,'10%中性'!$A$5:$L$500,8))</f>
        <v/>
      </c>
      <c r="E22" s="306" t="str">
        <f>IF($A22="","",VLOOKUP($A22,'10%中性'!$A$5:$L$500,9))</f>
        <v/>
      </c>
      <c r="F22" s="165" t="str">
        <f>IF($A22="","",VLOOKUP($A22,'10%中性'!$A$5:$L$500,4))</f>
        <v/>
      </c>
      <c r="G22" s="44" t="str">
        <f>IF($A22="","",VLOOKUP($A22,'10%中性'!$A$5:$L$500,6))</f>
        <v/>
      </c>
      <c r="H22" s="43" t="str">
        <f>IF($A22="","",VLOOKUP($A22,'10%中性'!$A$5:$L$500,12))</f>
        <v/>
      </c>
      <c r="I22" s="151" t="str">
        <f>IF($A22="","",VLOOKUP($A22,'10%中性'!$A$5:$L$500,11))</f>
        <v/>
      </c>
      <c r="J22" s="46" t="str">
        <f t="shared" si="0"/>
        <v/>
      </c>
      <c r="K22" s="42"/>
    </row>
    <row r="23" spans="1:13" ht="27.95" customHeight="1">
      <c r="A23" s="42"/>
      <c r="B23" s="344" t="str">
        <f>IF($A23="","",VLOOKUP($A23,'10%中性'!$A$5:$L$500,2))</f>
        <v/>
      </c>
      <c r="C23" s="314" t="str">
        <f>IF($A23="","",VLOOKUP($A23,'10%中性'!$A$5:$L$500,3))</f>
        <v/>
      </c>
      <c r="D23" s="300" t="str">
        <f>IF($A23="","",VLOOKUP($A23,'10%中性'!$A$5:$L$500,8))</f>
        <v/>
      </c>
      <c r="E23" s="306" t="str">
        <f>IF($A23="","",VLOOKUP($A23,'10%中性'!$A$5:$L$500,9))</f>
        <v/>
      </c>
      <c r="F23" s="165" t="str">
        <f>IF($A23="","",VLOOKUP($A23,'10%中性'!$A$5:$L$500,4))</f>
        <v/>
      </c>
      <c r="G23" s="44" t="str">
        <f>IF($A23="","",VLOOKUP($A23,'10%中性'!$A$5:$L$500,6))</f>
        <v/>
      </c>
      <c r="H23" s="43" t="str">
        <f>IF($A23="","",VLOOKUP($A23,'10%中性'!$A$5:$L$500,12))</f>
        <v/>
      </c>
      <c r="I23" s="151" t="str">
        <f>IF($A23="","",VLOOKUP($A23,'10%中性'!$A$5:$L$500,11))</f>
        <v/>
      </c>
      <c r="J23" s="46" t="str">
        <f t="shared" si="0"/>
        <v/>
      </c>
      <c r="K23" s="42"/>
    </row>
    <row r="24" spans="1:13" ht="27.95" customHeight="1">
      <c r="A24" s="42"/>
      <c r="B24" s="344" t="str">
        <f>IF($A24="","",VLOOKUP($A24,'10%中性'!$A$5:$L$500,2))</f>
        <v/>
      </c>
      <c r="C24" s="314" t="str">
        <f>IF($A24="","",VLOOKUP($A24,'10%中性'!$A$5:$L$500,3))</f>
        <v/>
      </c>
      <c r="D24" s="300" t="str">
        <f>IF($A24="","",VLOOKUP($A24,'10%中性'!$A$5:$L$500,8))</f>
        <v/>
      </c>
      <c r="E24" s="306" t="str">
        <f>IF($A24="","",VLOOKUP($A24,'10%中性'!$A$5:$L$500,9))</f>
        <v/>
      </c>
      <c r="F24" s="165" t="str">
        <f>IF($A24="","",VLOOKUP($A24,'10%中性'!$A$5:$L$500,4))</f>
        <v/>
      </c>
      <c r="G24" s="44" t="str">
        <f>IF($A24="","",VLOOKUP($A24,'10%中性'!$A$5:$L$500,6))</f>
        <v/>
      </c>
      <c r="H24" s="43" t="str">
        <f>IF($A24="","",VLOOKUP($A24,'10%中性'!$A$5:$L$500,12))</f>
        <v/>
      </c>
      <c r="I24" s="151" t="str">
        <f>IF($A24="","",VLOOKUP($A24,'10%中性'!$A$5:$L$500,11))</f>
        <v/>
      </c>
      <c r="J24" s="46" t="str">
        <f t="shared" si="0"/>
        <v/>
      </c>
      <c r="K24" s="42"/>
    </row>
    <row r="25" spans="1:13" ht="27.95" customHeight="1">
      <c r="A25" s="37"/>
      <c r="B25" s="312"/>
      <c r="C25" s="377" t="str">
        <f>IF($A25="","",VLOOKUP($A25,'10%中性'!$A$5:$L$300,2))</f>
        <v/>
      </c>
      <c r="D25" s="305"/>
      <c r="E25" s="308"/>
      <c r="F25" s="47" t="s">
        <v>96</v>
      </c>
      <c r="G25" s="51"/>
      <c r="H25" s="152"/>
      <c r="I25" s="49"/>
      <c r="J25" s="53">
        <f>SUM(J5:J24)</f>
        <v>1</v>
      </c>
      <c r="K25" s="42"/>
    </row>
    <row r="26" spans="1:13" ht="24">
      <c r="A26" s="386" t="s">
        <v>23</v>
      </c>
      <c r="B26" s="386"/>
      <c r="C26" s="386"/>
      <c r="D26" s="386"/>
      <c r="E26" s="386"/>
      <c r="F26" s="386"/>
      <c r="G26" s="386"/>
      <c r="H26" s="386"/>
      <c r="I26" s="386"/>
      <c r="J26" s="386"/>
      <c r="K26" s="386"/>
    </row>
    <row r="27" spans="1:13" s="33" customFormat="1" ht="13.5" customHeight="1">
      <c r="A27" s="82"/>
      <c r="B27" s="310"/>
      <c r="C27" s="82"/>
      <c r="D27" s="298"/>
      <c r="E27" s="82"/>
      <c r="F27" s="82"/>
      <c r="G27" s="82"/>
      <c r="H27" s="82"/>
      <c r="I27" s="82"/>
      <c r="J27" s="387" t="s">
        <v>24</v>
      </c>
      <c r="K27" s="387"/>
    </row>
    <row r="28" spans="1:13" s="33" customFormat="1" ht="5.0999999999999996" customHeight="1">
      <c r="A28" s="34"/>
      <c r="B28" s="34"/>
      <c r="C28" s="34"/>
      <c r="D28" s="34"/>
      <c r="E28" s="34"/>
      <c r="F28" s="34"/>
      <c r="G28" s="34"/>
      <c r="H28" s="34"/>
      <c r="I28" s="34"/>
      <c r="J28" s="34"/>
      <c r="K28" s="35"/>
    </row>
    <row r="29" spans="1:13" ht="30" customHeight="1">
      <c r="A29" s="36" t="s">
        <v>25</v>
      </c>
      <c r="B29" s="448" t="s">
        <v>26</v>
      </c>
      <c r="C29" s="449"/>
      <c r="D29" s="433" t="s">
        <v>27</v>
      </c>
      <c r="E29" s="434"/>
      <c r="F29" s="38" t="s">
        <v>9</v>
      </c>
      <c r="G29" s="37" t="s">
        <v>7</v>
      </c>
      <c r="H29" s="37" t="s">
        <v>8</v>
      </c>
      <c r="I29" s="39" t="s">
        <v>3</v>
      </c>
      <c r="J29" s="40" t="s">
        <v>4</v>
      </c>
      <c r="K29" s="41" t="s">
        <v>28</v>
      </c>
      <c r="M29" s="83" t="s">
        <v>97</v>
      </c>
    </row>
    <row r="30" spans="1:13" ht="27.95" customHeight="1">
      <c r="A30" s="42"/>
      <c r="B30" s="344" t="str">
        <f>IF($A30="","",VLOOKUP($A30,'10%中性'!$A$5:$L$500,2))</f>
        <v/>
      </c>
      <c r="C30" s="314" t="str">
        <f>IF($A30="","",VLOOKUP($A30,'10%中性'!$A$5:$L$500,3))</f>
        <v/>
      </c>
      <c r="D30" s="300" t="str">
        <f>IF($A30="","",VLOOKUP($A30,'10%中性'!$A$5:$L$500,8))</f>
        <v/>
      </c>
      <c r="E30" s="306" t="str">
        <f>IF($A30="","",VLOOKUP($A30,'10%中性'!$A$5:$L$500,9))</f>
        <v/>
      </c>
      <c r="F30" s="165" t="str">
        <f>IF($A30="","",VLOOKUP($A30,'10%中性'!$A$5:$L$500,4))</f>
        <v/>
      </c>
      <c r="G30" s="44" t="str">
        <f>IF($A30="","",VLOOKUP($A30,'10%中性'!$A$5:$L$500,6))</f>
        <v/>
      </c>
      <c r="H30" s="43" t="str">
        <f>IF($A30="","",VLOOKUP($A30,'10%中性'!$A$5:$L$500,12))</f>
        <v/>
      </c>
      <c r="I30" s="151" t="str">
        <f>IF($A30="","",VLOOKUP($A30,'10%中性'!$A$5:$L$500,11))</f>
        <v/>
      </c>
      <c r="J30" s="46" t="str">
        <f t="shared" ref="J30:J48" si="1">IFERROR(INT(H30*I30),"")</f>
        <v/>
      </c>
      <c r="K30" s="42"/>
    </row>
    <row r="31" spans="1:13" ht="27.95" customHeight="1">
      <c r="A31" s="42"/>
      <c r="B31" s="344" t="str">
        <f>IF($A31="","",VLOOKUP($A31,'10%中性'!$A$5:$L$500,2))</f>
        <v/>
      </c>
      <c r="C31" s="314" t="str">
        <f>IF($A31="","",VLOOKUP($A31,'10%中性'!$A$5:$L$500,3))</f>
        <v/>
      </c>
      <c r="D31" s="300" t="str">
        <f>IF($A31="","",VLOOKUP($A31,'10%中性'!$A$5:$L$500,8))</f>
        <v/>
      </c>
      <c r="E31" s="306" t="str">
        <f>IF($A31="","",VLOOKUP($A31,'10%中性'!$A$5:$L$500,9))</f>
        <v/>
      </c>
      <c r="F31" s="165" t="str">
        <f>IF($A31="","",VLOOKUP($A31,'10%中性'!$A$5:$L$500,4))</f>
        <v/>
      </c>
      <c r="G31" s="44" t="str">
        <f>IF($A31="","",VLOOKUP($A31,'10%中性'!$A$5:$L$500,6))</f>
        <v/>
      </c>
      <c r="H31" s="43" t="str">
        <f>IF($A31="","",VLOOKUP($A31,'10%中性'!$A$5:$L$500,12))</f>
        <v/>
      </c>
      <c r="I31" s="151" t="str">
        <f>IF($A31="","",VLOOKUP($A31,'10%中性'!$A$5:$L$500,11))</f>
        <v/>
      </c>
      <c r="J31" s="46" t="str">
        <f t="shared" si="1"/>
        <v/>
      </c>
      <c r="K31" s="42"/>
    </row>
    <row r="32" spans="1:13" ht="27.95" customHeight="1">
      <c r="A32" s="42">
        <v>5</v>
      </c>
      <c r="B32" s="344" t="str">
        <f>IF($A32="","",VLOOKUP($A32,'10%中性'!$A$5:$L$500,2))</f>
        <v>QL</v>
      </c>
      <c r="C32" s="314">
        <f>IF($A32="","",VLOOKUP($A32,'10%中性'!$A$5:$L$500,3))</f>
        <v>4513239781498</v>
      </c>
      <c r="D32" s="300" t="str">
        <f>IF($A32="","",VLOOKUP($A32,'10%中性'!$A$5:$L$500,8))</f>
        <v>商品コード：HM3005RSB350
入り数：500枚/BX</v>
      </c>
      <c r="E32" s="306" t="str">
        <f>IF($A32="","",VLOOKUP($A32,'10%中性'!$A$5:$L$500,9))</f>
        <v>ホギメディカル</v>
      </c>
      <c r="F32" s="165" t="str">
        <f>IF($A32="","",VLOOKUP($A32,'10%中性'!$A$5:$L$500,4))</f>
        <v>ＨＭ－３００５　３５０Ｍ／Ｍ　</v>
      </c>
      <c r="G32" s="44" t="str">
        <f>IF($A32="","",VLOOKUP($A32,'10%中性'!$A$5:$L$500,6))</f>
        <v>BX</v>
      </c>
      <c r="H32" s="43">
        <f>IF($A32="","",VLOOKUP($A32,'10%中性'!$A$5:$L$500,12))</f>
        <v>0</v>
      </c>
      <c r="I32" s="151">
        <f>IF($A32="","",VLOOKUP($A32,'10%中性'!$A$5:$L$500,11))</f>
        <v>5</v>
      </c>
      <c r="J32" s="46">
        <f t="shared" si="1"/>
        <v>0</v>
      </c>
      <c r="K32" s="42"/>
    </row>
    <row r="33" spans="1:11" ht="27.95" customHeight="1">
      <c r="A33" s="42"/>
      <c r="B33" s="344" t="str">
        <f>IF($A33="","",VLOOKUP($A33,'10%中性'!$A$5:$L$500,2))</f>
        <v/>
      </c>
      <c r="C33" s="314" t="str">
        <f>IF($A33="","",VLOOKUP($A33,'10%中性'!$A$5:$L$500,3))</f>
        <v/>
      </c>
      <c r="D33" s="300" t="str">
        <f>IF($A33="","",VLOOKUP($A33,'10%中性'!$A$5:$L$500,8))</f>
        <v/>
      </c>
      <c r="E33" s="306" t="str">
        <f>IF($A33="","",VLOOKUP($A33,'10%中性'!$A$5:$L$500,9))</f>
        <v/>
      </c>
      <c r="F33" s="165" t="str">
        <f>IF($A33="","",VLOOKUP($A33,'10%中性'!$A$5:$L$500,4))</f>
        <v/>
      </c>
      <c r="G33" s="44" t="str">
        <f>IF($A33="","",VLOOKUP($A33,'10%中性'!$A$5:$L$500,6))</f>
        <v/>
      </c>
      <c r="H33" s="43" t="str">
        <f>IF($A33="","",VLOOKUP($A33,'10%中性'!$A$5:$L$500,12))</f>
        <v/>
      </c>
      <c r="I33" s="151" t="str">
        <f>IF($A33="","",VLOOKUP($A33,'10%中性'!$A$5:$L$500,11))</f>
        <v/>
      </c>
      <c r="J33" s="46" t="str">
        <f t="shared" si="1"/>
        <v/>
      </c>
      <c r="K33" s="42"/>
    </row>
    <row r="34" spans="1:11" ht="27.95" customHeight="1">
      <c r="A34" s="42"/>
      <c r="B34" s="344" t="str">
        <f>IF($A34="","",VLOOKUP($A34,'10%中性'!$A$5:$L$500,2))</f>
        <v/>
      </c>
      <c r="C34" s="314" t="str">
        <f>IF($A34="","",VLOOKUP($A34,'10%中性'!$A$5:$L$500,3))</f>
        <v/>
      </c>
      <c r="D34" s="300" t="str">
        <f>IF($A34="","",VLOOKUP($A34,'10%中性'!$A$5:$L$500,8))</f>
        <v/>
      </c>
      <c r="E34" s="306" t="str">
        <f>IF($A34="","",VLOOKUP($A34,'10%中性'!$A$5:$L$500,9))</f>
        <v/>
      </c>
      <c r="F34" s="165" t="str">
        <f>IF($A34="","",VLOOKUP($A34,'10%中性'!$A$5:$L$500,4))</f>
        <v/>
      </c>
      <c r="G34" s="44" t="str">
        <f>IF($A34="","",VLOOKUP($A34,'10%中性'!$A$5:$L$500,6))</f>
        <v/>
      </c>
      <c r="H34" s="43" t="str">
        <f>IF($A34="","",VLOOKUP($A34,'10%中性'!$A$5:$L$500,12))</f>
        <v/>
      </c>
      <c r="I34" s="151" t="str">
        <f>IF($A34="","",VLOOKUP($A34,'10%中性'!$A$5:$L$500,11))</f>
        <v/>
      </c>
      <c r="J34" s="46" t="str">
        <f t="shared" si="1"/>
        <v/>
      </c>
      <c r="K34" s="42"/>
    </row>
    <row r="35" spans="1:11" ht="27.95" customHeight="1">
      <c r="A35" s="42"/>
      <c r="B35" s="344" t="str">
        <f>IF($A35="","",VLOOKUP($A35,'10%中性'!$A$5:$L$500,2))</f>
        <v/>
      </c>
      <c r="C35" s="314" t="str">
        <f>IF($A35="","",VLOOKUP($A35,'10%中性'!$A$5:$L$500,3))</f>
        <v/>
      </c>
      <c r="D35" s="300" t="str">
        <f>IF($A35="","",VLOOKUP($A35,'10%中性'!$A$5:$L$500,8))</f>
        <v/>
      </c>
      <c r="E35" s="306" t="str">
        <f>IF($A35="","",VLOOKUP($A35,'10%中性'!$A$5:$L$500,9))</f>
        <v/>
      </c>
      <c r="F35" s="165" t="str">
        <f>IF($A35="","",VLOOKUP($A35,'10%中性'!$A$5:$L$500,4))</f>
        <v/>
      </c>
      <c r="G35" s="44" t="str">
        <f>IF($A35="","",VLOOKUP($A35,'10%中性'!$A$5:$L$500,6))</f>
        <v/>
      </c>
      <c r="H35" s="43" t="str">
        <f>IF($A35="","",VLOOKUP($A35,'10%中性'!$A$5:$L$500,12))</f>
        <v/>
      </c>
      <c r="I35" s="151" t="str">
        <f>IF($A35="","",VLOOKUP($A35,'10%中性'!$A$5:$L$500,11))</f>
        <v/>
      </c>
      <c r="J35" s="46" t="str">
        <f t="shared" si="1"/>
        <v/>
      </c>
      <c r="K35" s="42"/>
    </row>
    <row r="36" spans="1:11" ht="27.95" customHeight="1">
      <c r="A36" s="42"/>
      <c r="B36" s="344" t="str">
        <f>IF($A36="","",VLOOKUP($A36,'10%中性'!$A$5:$L$500,2))</f>
        <v/>
      </c>
      <c r="C36" s="314" t="str">
        <f>IF($A36="","",VLOOKUP($A36,'10%中性'!$A$5:$L$500,3))</f>
        <v/>
      </c>
      <c r="D36" s="300" t="str">
        <f>IF($A36="","",VLOOKUP($A36,'10%中性'!$A$5:$L$500,8))</f>
        <v/>
      </c>
      <c r="E36" s="306" t="str">
        <f>IF($A36="","",VLOOKUP($A36,'10%中性'!$A$5:$L$500,9))</f>
        <v/>
      </c>
      <c r="F36" s="165" t="str">
        <f>IF($A36="","",VLOOKUP($A36,'10%中性'!$A$5:$L$500,4))</f>
        <v/>
      </c>
      <c r="G36" s="44" t="str">
        <f>IF($A36="","",VLOOKUP($A36,'10%中性'!$A$5:$L$500,6))</f>
        <v/>
      </c>
      <c r="H36" s="43" t="str">
        <f>IF($A36="","",VLOOKUP($A36,'10%中性'!$A$5:$L$500,12))</f>
        <v/>
      </c>
      <c r="I36" s="151" t="str">
        <f>IF($A36="","",VLOOKUP($A36,'10%中性'!$A$5:$L$500,11))</f>
        <v/>
      </c>
      <c r="J36" s="46" t="str">
        <f t="shared" si="1"/>
        <v/>
      </c>
      <c r="K36" s="42"/>
    </row>
    <row r="37" spans="1:11" ht="27.95" customHeight="1">
      <c r="A37" s="42"/>
      <c r="B37" s="344" t="str">
        <f>IF($A37="","",VLOOKUP($A37,'10%中性'!$A$5:$L$500,2))</f>
        <v/>
      </c>
      <c r="C37" s="314" t="str">
        <f>IF($A37="","",VLOOKUP($A37,'10%中性'!$A$5:$L$500,3))</f>
        <v/>
      </c>
      <c r="D37" s="300" t="str">
        <f>IF($A37="","",VLOOKUP($A37,'10%中性'!$A$5:$L$500,8))</f>
        <v/>
      </c>
      <c r="E37" s="306" t="str">
        <f>IF($A37="","",VLOOKUP($A37,'10%中性'!$A$5:$L$500,9))</f>
        <v/>
      </c>
      <c r="F37" s="165" t="str">
        <f>IF($A37="","",VLOOKUP($A37,'10%中性'!$A$5:$L$500,4))</f>
        <v/>
      </c>
      <c r="G37" s="44" t="str">
        <f>IF($A37="","",VLOOKUP($A37,'10%中性'!$A$5:$L$500,6))</f>
        <v/>
      </c>
      <c r="H37" s="43" t="str">
        <f>IF($A37="","",VLOOKUP($A37,'10%中性'!$A$5:$L$500,12))</f>
        <v/>
      </c>
      <c r="I37" s="151" t="str">
        <f>IF($A37="","",VLOOKUP($A37,'10%中性'!$A$5:$L$500,11))</f>
        <v/>
      </c>
      <c r="J37" s="46" t="str">
        <f t="shared" si="1"/>
        <v/>
      </c>
      <c r="K37" s="42"/>
    </row>
    <row r="38" spans="1:11" ht="27.95" customHeight="1">
      <c r="A38" s="42"/>
      <c r="B38" s="344" t="str">
        <f>IF($A38="","",VLOOKUP($A38,'10%中性'!$A$5:$L$500,2))</f>
        <v/>
      </c>
      <c r="C38" s="314" t="str">
        <f>IF($A38="","",VLOOKUP($A38,'10%中性'!$A$5:$L$500,3))</f>
        <v/>
      </c>
      <c r="D38" s="300" t="str">
        <f>IF($A38="","",VLOOKUP($A38,'10%中性'!$A$5:$L$500,8))</f>
        <v/>
      </c>
      <c r="E38" s="306" t="str">
        <f>IF($A38="","",VLOOKUP($A38,'10%中性'!$A$5:$L$500,9))</f>
        <v/>
      </c>
      <c r="F38" s="165" t="str">
        <f>IF($A38="","",VLOOKUP($A38,'10%中性'!$A$5:$L$500,4))</f>
        <v/>
      </c>
      <c r="G38" s="44" t="str">
        <f>IF($A38="","",VLOOKUP($A38,'10%中性'!$A$5:$L$500,6))</f>
        <v/>
      </c>
      <c r="H38" s="43" t="str">
        <f>IF($A38="","",VLOOKUP($A38,'10%中性'!$A$5:$L$500,12))</f>
        <v/>
      </c>
      <c r="I38" s="151" t="str">
        <f>IF($A38="","",VLOOKUP($A38,'10%中性'!$A$5:$L$500,11))</f>
        <v/>
      </c>
      <c r="J38" s="46" t="str">
        <f t="shared" si="1"/>
        <v/>
      </c>
      <c r="K38" s="42"/>
    </row>
    <row r="39" spans="1:11" ht="27.95" customHeight="1">
      <c r="A39" s="42"/>
      <c r="B39" s="344" t="str">
        <f>IF($A39="","",VLOOKUP($A39,'10%中性'!$A$5:$L$500,2))</f>
        <v/>
      </c>
      <c r="C39" s="314" t="str">
        <f>IF($A39="","",VLOOKUP($A39,'10%中性'!$A$5:$L$500,3))</f>
        <v/>
      </c>
      <c r="D39" s="300" t="str">
        <f>IF($A39="","",VLOOKUP($A39,'10%中性'!$A$5:$L$500,8))</f>
        <v/>
      </c>
      <c r="E39" s="306" t="str">
        <f>IF($A39="","",VLOOKUP($A39,'10%中性'!$A$5:$L$500,9))</f>
        <v/>
      </c>
      <c r="F39" s="165" t="str">
        <f>IF($A39="","",VLOOKUP($A39,'10%中性'!$A$5:$L$500,4))</f>
        <v/>
      </c>
      <c r="G39" s="44" t="str">
        <f>IF($A39="","",VLOOKUP($A39,'10%中性'!$A$5:$L$500,6))</f>
        <v/>
      </c>
      <c r="H39" s="43" t="str">
        <f>IF($A39="","",VLOOKUP($A39,'10%中性'!$A$5:$L$500,12))</f>
        <v/>
      </c>
      <c r="I39" s="151" t="str">
        <f>IF($A39="","",VLOOKUP($A39,'10%中性'!$A$5:$L$500,11))</f>
        <v/>
      </c>
      <c r="J39" s="46" t="str">
        <f t="shared" si="1"/>
        <v/>
      </c>
      <c r="K39" s="42"/>
    </row>
    <row r="40" spans="1:11" ht="27.95" customHeight="1">
      <c r="A40" s="42"/>
      <c r="B40" s="344" t="str">
        <f>IF($A40="","",VLOOKUP($A40,'10%中性'!$A$5:$L$500,2))</f>
        <v/>
      </c>
      <c r="C40" s="314" t="str">
        <f>IF($A40="","",VLOOKUP($A40,'10%中性'!$A$5:$L$500,3))</f>
        <v/>
      </c>
      <c r="D40" s="300" t="str">
        <f>IF($A40="","",VLOOKUP($A40,'10%中性'!$A$5:$L$500,8))</f>
        <v/>
      </c>
      <c r="E40" s="306" t="str">
        <f>IF($A40="","",VLOOKUP($A40,'10%中性'!$A$5:$L$500,9))</f>
        <v/>
      </c>
      <c r="F40" s="165" t="str">
        <f>IF($A40="","",VLOOKUP($A40,'10%中性'!$A$5:$L$500,4))</f>
        <v/>
      </c>
      <c r="G40" s="44" t="str">
        <f>IF($A40="","",VLOOKUP($A40,'10%中性'!$A$5:$L$500,6))</f>
        <v/>
      </c>
      <c r="H40" s="43" t="str">
        <f>IF($A40="","",VLOOKUP($A40,'10%中性'!$A$5:$L$500,12))</f>
        <v/>
      </c>
      <c r="I40" s="151" t="str">
        <f>IF($A40="","",VLOOKUP($A40,'10%中性'!$A$5:$L$500,11))</f>
        <v/>
      </c>
      <c r="J40" s="46" t="str">
        <f t="shared" si="1"/>
        <v/>
      </c>
      <c r="K40" s="42"/>
    </row>
    <row r="41" spans="1:11" ht="27.95" customHeight="1">
      <c r="A41" s="42"/>
      <c r="B41" s="344" t="str">
        <f>IF($A41="","",VLOOKUP($A41,'10%中性'!$A$5:$L$500,2))</f>
        <v/>
      </c>
      <c r="C41" s="314" t="str">
        <f>IF($A41="","",VLOOKUP($A41,'10%中性'!$A$5:$L$500,3))</f>
        <v/>
      </c>
      <c r="D41" s="300" t="str">
        <f>IF($A41="","",VLOOKUP($A41,'10%中性'!$A$5:$L$500,8))</f>
        <v/>
      </c>
      <c r="E41" s="306" t="str">
        <f>IF($A41="","",VLOOKUP($A41,'10%中性'!$A$5:$L$500,9))</f>
        <v/>
      </c>
      <c r="F41" s="165" t="str">
        <f>IF($A41="","",VLOOKUP($A41,'10%中性'!$A$5:$L$500,4))</f>
        <v/>
      </c>
      <c r="G41" s="44" t="str">
        <f>IF($A41="","",VLOOKUP($A41,'10%中性'!$A$5:$L$500,6))</f>
        <v/>
      </c>
      <c r="H41" s="43" t="str">
        <f>IF($A41="","",VLOOKUP($A41,'10%中性'!$A$5:$L$500,12))</f>
        <v/>
      </c>
      <c r="I41" s="151" t="str">
        <f>IF($A41="","",VLOOKUP($A41,'10%中性'!$A$5:$L$500,11))</f>
        <v/>
      </c>
      <c r="J41" s="46" t="str">
        <f t="shared" si="1"/>
        <v/>
      </c>
      <c r="K41" s="42"/>
    </row>
    <row r="42" spans="1:11" ht="27.95" customHeight="1">
      <c r="A42" s="42"/>
      <c r="B42" s="344" t="str">
        <f>IF($A42="","",VLOOKUP($A42,'10%中性'!$A$5:$L$500,2))</f>
        <v/>
      </c>
      <c r="C42" s="314" t="str">
        <f>IF($A42="","",VLOOKUP($A42,'10%中性'!$A$5:$L$500,3))</f>
        <v/>
      </c>
      <c r="D42" s="300" t="str">
        <f>IF($A42="","",VLOOKUP($A42,'10%中性'!$A$5:$L$500,8))</f>
        <v/>
      </c>
      <c r="E42" s="306" t="str">
        <f>IF($A42="","",VLOOKUP($A42,'10%中性'!$A$5:$L$500,9))</f>
        <v/>
      </c>
      <c r="F42" s="165" t="str">
        <f>IF($A42="","",VLOOKUP($A42,'10%中性'!$A$5:$L$500,4))</f>
        <v/>
      </c>
      <c r="G42" s="44" t="str">
        <f>IF($A42="","",VLOOKUP($A42,'10%中性'!$A$5:$L$500,6))</f>
        <v/>
      </c>
      <c r="H42" s="43" t="str">
        <f>IF($A42="","",VLOOKUP($A42,'10%中性'!$A$5:$L$500,12))</f>
        <v/>
      </c>
      <c r="I42" s="151" t="str">
        <f>IF($A42="","",VLOOKUP($A42,'10%中性'!$A$5:$L$500,11))</f>
        <v/>
      </c>
      <c r="J42" s="46" t="str">
        <f t="shared" si="1"/>
        <v/>
      </c>
      <c r="K42" s="42"/>
    </row>
    <row r="43" spans="1:11" ht="27.95" customHeight="1">
      <c r="A43" s="42"/>
      <c r="B43" s="344" t="str">
        <f>IF($A43="","",VLOOKUP($A43,'10%中性'!$A$5:$L$500,2))</f>
        <v/>
      </c>
      <c r="C43" s="314" t="str">
        <f>IF($A43="","",VLOOKUP($A43,'10%中性'!$A$5:$L$500,3))</f>
        <v/>
      </c>
      <c r="D43" s="300" t="str">
        <f>IF($A43="","",VLOOKUP($A43,'10%中性'!$A$5:$L$500,8))</f>
        <v/>
      </c>
      <c r="E43" s="306" t="str">
        <f>IF($A43="","",VLOOKUP($A43,'10%中性'!$A$5:$L$500,9))</f>
        <v/>
      </c>
      <c r="F43" s="165" t="str">
        <f>IF($A43="","",VLOOKUP($A43,'10%中性'!$A$5:$L$500,4))</f>
        <v/>
      </c>
      <c r="G43" s="44" t="str">
        <f>IF($A43="","",VLOOKUP($A43,'10%中性'!$A$5:$L$500,6))</f>
        <v/>
      </c>
      <c r="H43" s="43" t="str">
        <f>IF($A43="","",VLOOKUP($A43,'10%中性'!$A$5:$L$500,12))</f>
        <v/>
      </c>
      <c r="I43" s="151" t="str">
        <f>IF($A43="","",VLOOKUP($A43,'10%中性'!$A$5:$L$500,11))</f>
        <v/>
      </c>
      <c r="J43" s="46" t="str">
        <f t="shared" si="1"/>
        <v/>
      </c>
      <c r="K43" s="42"/>
    </row>
    <row r="44" spans="1:11" ht="27.95" customHeight="1">
      <c r="A44" s="42"/>
      <c r="B44" s="344" t="str">
        <f>IF($A44="","",VLOOKUP($A44,'10%中性'!$A$5:$L$500,2))</f>
        <v/>
      </c>
      <c r="C44" s="314" t="str">
        <f>IF($A44="","",VLOOKUP($A44,'10%中性'!$A$5:$L$500,3))</f>
        <v/>
      </c>
      <c r="D44" s="300" t="str">
        <f>IF($A44="","",VLOOKUP($A44,'10%中性'!$A$5:$L$500,8))</f>
        <v/>
      </c>
      <c r="E44" s="306" t="str">
        <f>IF($A44="","",VLOOKUP($A44,'10%中性'!$A$5:$L$500,9))</f>
        <v/>
      </c>
      <c r="F44" s="165" t="str">
        <f>IF($A44="","",VLOOKUP($A44,'10%中性'!$A$5:$L$500,4))</f>
        <v/>
      </c>
      <c r="G44" s="44" t="str">
        <f>IF($A44="","",VLOOKUP($A44,'10%中性'!$A$5:$L$500,6))</f>
        <v/>
      </c>
      <c r="H44" s="43" t="str">
        <f>IF($A44="","",VLOOKUP($A44,'10%中性'!$A$5:$L$500,12))</f>
        <v/>
      </c>
      <c r="I44" s="151" t="str">
        <f>IF($A44="","",VLOOKUP($A44,'10%中性'!$A$5:$L$500,11))</f>
        <v/>
      </c>
      <c r="J44" s="46" t="str">
        <f t="shared" si="1"/>
        <v/>
      </c>
      <c r="K44" s="42"/>
    </row>
    <row r="45" spans="1:11" ht="27.95" customHeight="1">
      <c r="A45" s="42"/>
      <c r="B45" s="344" t="str">
        <f>IF($A45="","",VLOOKUP($A45,'10%中性'!$A$5:$L$500,2))</f>
        <v/>
      </c>
      <c r="C45" s="314" t="str">
        <f>IF($A45="","",VLOOKUP($A45,'10%中性'!$A$5:$L$500,3))</f>
        <v/>
      </c>
      <c r="D45" s="300" t="str">
        <f>IF($A45="","",VLOOKUP($A45,'10%中性'!$A$5:$L$500,8))</f>
        <v/>
      </c>
      <c r="E45" s="306" t="str">
        <f>IF($A45="","",VLOOKUP($A45,'10%中性'!$A$5:$L$500,9))</f>
        <v/>
      </c>
      <c r="F45" s="165" t="str">
        <f>IF($A45="","",VLOOKUP($A45,'10%中性'!$A$5:$L$500,4))</f>
        <v/>
      </c>
      <c r="G45" s="44" t="str">
        <f>IF($A45="","",VLOOKUP($A45,'10%中性'!$A$5:$L$500,6))</f>
        <v/>
      </c>
      <c r="H45" s="43" t="str">
        <f>IF($A45="","",VLOOKUP($A45,'10%中性'!$A$5:$L$500,12))</f>
        <v/>
      </c>
      <c r="I45" s="151" t="str">
        <f>IF($A45="","",VLOOKUP($A45,'10%中性'!$A$5:$L$500,11))</f>
        <v/>
      </c>
      <c r="J45" s="46" t="str">
        <f t="shared" si="1"/>
        <v/>
      </c>
      <c r="K45" s="42"/>
    </row>
    <row r="46" spans="1:11" ht="27.95" customHeight="1">
      <c r="A46" s="42"/>
      <c r="B46" s="344" t="str">
        <f>IF($A46="","",VLOOKUP($A46,'10%中性'!$A$5:$L$500,2))</f>
        <v/>
      </c>
      <c r="C46" s="314" t="str">
        <f>IF($A46="","",VLOOKUP($A46,'10%中性'!$A$5:$L$500,3))</f>
        <v/>
      </c>
      <c r="D46" s="300" t="str">
        <f>IF($A46="","",VLOOKUP($A46,'10%中性'!$A$5:$L$500,8))</f>
        <v/>
      </c>
      <c r="E46" s="306" t="str">
        <f>IF($A46="","",VLOOKUP($A46,'10%中性'!$A$5:$L$500,9))</f>
        <v/>
      </c>
      <c r="F46" s="165" t="str">
        <f>IF($A46="","",VLOOKUP($A46,'10%中性'!$A$5:$L$500,4))</f>
        <v/>
      </c>
      <c r="G46" s="44" t="str">
        <f>IF($A46="","",VLOOKUP($A46,'10%中性'!$A$5:$L$500,6))</f>
        <v/>
      </c>
      <c r="H46" s="43" t="str">
        <f>IF($A46="","",VLOOKUP($A46,'10%中性'!$A$5:$L$500,12))</f>
        <v/>
      </c>
      <c r="I46" s="151" t="str">
        <f>IF($A46="","",VLOOKUP($A46,'10%中性'!$A$5:$L$500,11))</f>
        <v/>
      </c>
      <c r="J46" s="46" t="str">
        <f t="shared" si="1"/>
        <v/>
      </c>
      <c r="K46" s="42"/>
    </row>
    <row r="47" spans="1:11" ht="27.95" customHeight="1">
      <c r="A47" s="42"/>
      <c r="B47" s="344" t="str">
        <f>IF($A47="","",VLOOKUP($A47,'10%中性'!$A$5:$L$500,2))</f>
        <v/>
      </c>
      <c r="C47" s="314" t="str">
        <f>IF($A47="","",VLOOKUP($A47,'10%中性'!$A$5:$L$500,3))</f>
        <v/>
      </c>
      <c r="D47" s="300" t="str">
        <f>IF($A47="","",VLOOKUP($A47,'10%中性'!$A$5:$L$500,8))</f>
        <v/>
      </c>
      <c r="E47" s="306" t="str">
        <f>IF($A47="","",VLOOKUP($A47,'10%中性'!$A$5:$L$500,9))</f>
        <v/>
      </c>
      <c r="F47" s="165" t="str">
        <f>IF($A47="","",VLOOKUP($A47,'10%中性'!$A$5:$L$500,4))</f>
        <v/>
      </c>
      <c r="G47" s="44" t="str">
        <f>IF($A47="","",VLOOKUP($A47,'10%中性'!$A$5:$L$500,6))</f>
        <v/>
      </c>
      <c r="H47" s="43" t="str">
        <f>IF($A47="","",VLOOKUP($A47,'10%中性'!$A$5:$L$500,12))</f>
        <v/>
      </c>
      <c r="I47" s="151" t="str">
        <f>IF($A47="","",VLOOKUP($A47,'10%中性'!$A$5:$L$500,11))</f>
        <v/>
      </c>
      <c r="J47" s="46" t="str">
        <f t="shared" si="1"/>
        <v/>
      </c>
      <c r="K47" s="42"/>
    </row>
    <row r="48" spans="1:11" ht="27.95" customHeight="1">
      <c r="A48" s="42"/>
      <c r="B48" s="344" t="str">
        <f>IF($A48="","",VLOOKUP($A48,'10%中性'!$A$5:$L$500,2))</f>
        <v/>
      </c>
      <c r="C48" s="314" t="str">
        <f>IF($A48="","",VLOOKUP($A48,'10%中性'!$A$5:$L$500,3))</f>
        <v/>
      </c>
      <c r="D48" s="300" t="str">
        <f>IF($A48="","",VLOOKUP($A48,'10%中性'!$A$5:$L$500,8))</f>
        <v/>
      </c>
      <c r="E48" s="306" t="str">
        <f>IF($A48="","",VLOOKUP($A48,'10%中性'!$A$5:$L$500,9))</f>
        <v/>
      </c>
      <c r="F48" s="165" t="str">
        <f>IF($A48="","",VLOOKUP($A48,'10%中性'!$A$5:$L$500,4))</f>
        <v/>
      </c>
      <c r="G48" s="44" t="str">
        <f>IF($A48="","",VLOOKUP($A48,'10%中性'!$A$5:$L$500,6))</f>
        <v/>
      </c>
      <c r="H48" s="43" t="str">
        <f>IF($A48="","",VLOOKUP($A48,'10%中性'!$A$5:$L$500,12))</f>
        <v/>
      </c>
      <c r="I48" s="151" t="str">
        <f>IF($A48="","",VLOOKUP($A48,'10%中性'!$A$5:$L$500,11))</f>
        <v/>
      </c>
      <c r="J48" s="46" t="str">
        <f t="shared" si="1"/>
        <v/>
      </c>
      <c r="K48" s="42"/>
    </row>
    <row r="49" spans="1:11" ht="27.95" customHeight="1">
      <c r="A49" s="42"/>
      <c r="B49" s="304"/>
      <c r="C49" s="343"/>
      <c r="D49" s="303"/>
      <c r="E49" s="307"/>
      <c r="F49" s="47" t="s">
        <v>96</v>
      </c>
      <c r="G49" s="44"/>
      <c r="H49" s="43"/>
      <c r="I49" s="45"/>
      <c r="J49" s="46">
        <f>SUM(J30:J48)</f>
        <v>0</v>
      </c>
      <c r="K49" s="42"/>
    </row>
    <row r="50" spans="1:11" ht="27.95" customHeight="1">
      <c r="A50" s="37"/>
      <c r="B50" s="312"/>
      <c r="C50" s="299"/>
      <c r="D50" s="304"/>
      <c r="E50" s="308"/>
      <c r="F50" s="47" t="s">
        <v>29</v>
      </c>
      <c r="G50" s="51"/>
      <c r="H50" s="48"/>
      <c r="I50" s="49"/>
      <c r="J50" s="85">
        <f>J49+J25</f>
        <v>1</v>
      </c>
      <c r="K50" s="42"/>
    </row>
  </sheetData>
  <mergeCells count="8">
    <mergeCell ref="D29:E29"/>
    <mergeCell ref="A1:K1"/>
    <mergeCell ref="J2:K2"/>
    <mergeCell ref="A26:K26"/>
    <mergeCell ref="J27:K27"/>
    <mergeCell ref="D4:E4"/>
    <mergeCell ref="B4:C4"/>
    <mergeCell ref="B29:C29"/>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B4FF1-21E3-4A88-A3BA-F45DC1FA072E}">
  <sheetPr>
    <tabColor rgb="FF00B050"/>
  </sheetPr>
  <dimension ref="A1:U74"/>
  <sheetViews>
    <sheetView showZeros="0" view="pageBreakPreview" topLeftCell="A25" zoomScaleNormal="100" zoomScaleSheetLayoutView="100" workbookViewId="0">
      <selection activeCell="H53" sqref="H53"/>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t="str">
        <f>IF($A9="","",VLOOKUP($A9,'10%中性'!$A$5:$L$500,4))</f>
        <v>１０％中性緩衝ホルマリン（３５０３用）</v>
      </c>
      <c r="E9" s="143" t="str">
        <f>IF($A9="","",VLOOKUP($A9,'10%中性'!$A$5:$L$500,6))</f>
        <v>BX</v>
      </c>
      <c r="F9" s="143">
        <f>IF($A9="","",VLOOKUP($A9,'10%中性'!$A$5:$L$500,12))</f>
        <v>1</v>
      </c>
      <c r="G9" s="156">
        <f>IF($A9="","",VLOOKUP($A9,'10%中性'!$A$5:$L$500,11))</f>
        <v>1</v>
      </c>
      <c r="H9" s="112">
        <f>IFERROR(ROUNDDOWN(G9*F9,0),"")</f>
        <v>1</v>
      </c>
      <c r="I9" s="393"/>
      <c r="J9" s="394"/>
      <c r="K9" s="394"/>
      <c r="L9" s="394"/>
      <c r="M9" s="394"/>
      <c r="N9" s="394"/>
      <c r="O9" s="394"/>
      <c r="P9" s="394"/>
      <c r="Q9" s="395"/>
      <c r="R9" s="402" t="s">
        <v>109</v>
      </c>
      <c r="S9" s="403"/>
      <c r="U9" s="83" t="s">
        <v>123</v>
      </c>
    </row>
    <row r="10" spans="1:21" ht="30" customHeight="1">
      <c r="B10" s="33"/>
      <c r="C10" s="113"/>
      <c r="D10" s="185" t="str">
        <f>IF($A10="","",VLOOKUP($A10,'10%中性'!$A$5:$L$500,4))</f>
        <v/>
      </c>
      <c r="E10" s="143" t="str">
        <f>IF($A10="","",VLOOKUP($A10,'10%中性'!$A$5:$L$500,6))</f>
        <v/>
      </c>
      <c r="F10" s="143" t="str">
        <f>IF($A10="","",VLOOKUP($A10,'10%中性'!$A$5:$L$500,12))</f>
        <v/>
      </c>
      <c r="G10" s="156" t="str">
        <f>IF($A10="","",VLOOKUP($A10,'10%中性'!$A$5:$L$500,11))</f>
        <v/>
      </c>
      <c r="H10" s="112"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IF($A11="","",VLOOKUP($A11,'10%中性'!$A$5:$L$500,4))</f>
        <v/>
      </c>
      <c r="E11" s="143" t="str">
        <f>IF($A11="","",VLOOKUP($A11,'10%中性'!$A$5:$L$500,6))</f>
        <v/>
      </c>
      <c r="F11" s="143" t="str">
        <f>IF($A11="","",VLOOKUP($A11,'10%中性'!$A$5:$L$500,12))</f>
        <v/>
      </c>
      <c r="G11" s="156" t="str">
        <f>IF($A11="","",VLOOKUP($A11,'10%中性'!$A$5:$L$500,11))</f>
        <v/>
      </c>
      <c r="H11" s="112" t="str">
        <f t="shared" si="0"/>
        <v/>
      </c>
      <c r="I11" s="393"/>
      <c r="J11" s="394"/>
      <c r="K11" s="394"/>
      <c r="L11" s="394"/>
      <c r="M11" s="394"/>
      <c r="N11" s="394"/>
      <c r="O11" s="394"/>
      <c r="P11" s="394"/>
      <c r="Q11" s="395"/>
      <c r="R11" s="402"/>
      <c r="S11" s="403"/>
      <c r="U11" s="83" t="s">
        <v>124</v>
      </c>
    </row>
    <row r="12" spans="1:21" ht="30" customHeight="1">
      <c r="B12" s="33"/>
      <c r="C12" s="114"/>
      <c r="D12" s="185" t="str">
        <f>IF($A12="","",VLOOKUP($A12,'10%中性'!$A$5:$L$500,4))</f>
        <v/>
      </c>
      <c r="E12" s="143" t="str">
        <f>IF($A12="","",VLOOKUP($A12,'10%中性'!$A$5:$L$500,6))</f>
        <v/>
      </c>
      <c r="F12" s="143" t="str">
        <f>IF($A12="","",VLOOKUP($A12,'10%中性'!$A$5:$L$500,12))</f>
        <v/>
      </c>
      <c r="G12" s="156" t="str">
        <f>IF($A12="","",VLOOKUP($A12,'10%中性'!$A$5:$L$500,11))</f>
        <v/>
      </c>
      <c r="H12" s="112" t="str">
        <f t="shared" si="0"/>
        <v/>
      </c>
      <c r="I12" s="393"/>
      <c r="J12" s="394"/>
      <c r="K12" s="394"/>
      <c r="L12" s="394"/>
      <c r="M12" s="394"/>
      <c r="N12" s="394"/>
      <c r="O12" s="394"/>
      <c r="P12" s="394"/>
      <c r="Q12" s="395"/>
      <c r="R12" s="402"/>
      <c r="S12" s="403"/>
      <c r="U12" s="83" t="s">
        <v>131</v>
      </c>
    </row>
    <row r="13" spans="1:21" ht="30" customHeight="1">
      <c r="B13" s="33"/>
      <c r="C13" s="114"/>
      <c r="D13" s="185" t="str">
        <f>IF($A13="","",VLOOKUP($A13,'10%中性'!$A$5:$L$500,4))</f>
        <v/>
      </c>
      <c r="E13" s="143" t="str">
        <f>IF($A13="","",VLOOKUP($A13,'10%中性'!$A$5:$L$500,6))</f>
        <v/>
      </c>
      <c r="F13" s="143" t="str">
        <f>IF($A13="","",VLOOKUP($A13,'10%中性'!$A$5:$L$500,12))</f>
        <v/>
      </c>
      <c r="G13" s="156" t="str">
        <f>IF($A13="","",VLOOKUP($A13,'10%中性'!$A$5:$L$500,11))</f>
        <v/>
      </c>
      <c r="H13" s="112" t="str">
        <f t="shared" si="0"/>
        <v/>
      </c>
      <c r="I13" s="393"/>
      <c r="J13" s="394"/>
      <c r="K13" s="394"/>
      <c r="L13" s="394"/>
      <c r="M13" s="394"/>
      <c r="N13" s="394"/>
      <c r="O13" s="394"/>
      <c r="P13" s="394"/>
      <c r="Q13" s="395"/>
      <c r="R13" s="402"/>
      <c r="S13" s="403"/>
      <c r="U13" s="83" t="s">
        <v>150</v>
      </c>
    </row>
    <row r="14" spans="1:21" ht="30" customHeight="1">
      <c r="C14" s="114"/>
      <c r="D14" s="185" t="str">
        <f>IF($A14="","",VLOOKUP($A14,'10%中性'!$A$5:$L$500,4))</f>
        <v/>
      </c>
      <c r="E14" s="143" t="str">
        <f>IF($A14="","",VLOOKUP($A14,'10%中性'!$A$5:$L$500,6))</f>
        <v/>
      </c>
      <c r="F14" s="143" t="str">
        <f>IF($A14="","",VLOOKUP($A14,'10%中性'!$A$5:$L$500,12))</f>
        <v/>
      </c>
      <c r="G14" s="156" t="str">
        <f>IF($A14="","",VLOOKUP($A14,'10%中性'!$A$5:$L$500,11))</f>
        <v/>
      </c>
      <c r="H14" s="112" t="str">
        <f t="shared" si="0"/>
        <v/>
      </c>
      <c r="I14" s="393"/>
      <c r="J14" s="394"/>
      <c r="K14" s="394"/>
      <c r="L14" s="394"/>
      <c r="M14" s="394"/>
      <c r="N14" s="394"/>
      <c r="O14" s="394"/>
      <c r="P14" s="394"/>
      <c r="Q14" s="395"/>
      <c r="R14" s="402"/>
      <c r="S14" s="403"/>
      <c r="U14" s="83" t="s">
        <v>95</v>
      </c>
    </row>
    <row r="15" spans="1:21" ht="30" customHeight="1">
      <c r="B15" s="33"/>
      <c r="C15" s="114"/>
      <c r="D15" s="185" t="str">
        <f>IF($A15="","",VLOOKUP($A15,'10%中性'!$A$5:$L$500,4))</f>
        <v/>
      </c>
      <c r="E15" s="143" t="str">
        <f>IF($A15="","",VLOOKUP($A15,'10%中性'!$A$5:$L$500,6))</f>
        <v/>
      </c>
      <c r="F15" s="143" t="str">
        <f>IF($A15="","",VLOOKUP($A15,'10%中性'!$A$5:$L$500,12))</f>
        <v/>
      </c>
      <c r="G15" s="156" t="str">
        <f>IF($A15="","",VLOOKUP($A15,'10%中性'!$A$5:$L$500,11))</f>
        <v/>
      </c>
      <c r="H15" s="112" t="str">
        <f t="shared" si="0"/>
        <v/>
      </c>
      <c r="I15" s="393"/>
      <c r="J15" s="394"/>
      <c r="K15" s="394"/>
      <c r="L15" s="394"/>
      <c r="M15" s="394"/>
      <c r="N15" s="394"/>
      <c r="O15" s="394"/>
      <c r="P15" s="394"/>
      <c r="Q15" s="395"/>
      <c r="R15" s="402"/>
      <c r="S15" s="403"/>
      <c r="U15" s="83" t="s">
        <v>127</v>
      </c>
    </row>
    <row r="16" spans="1:21" ht="30" customHeight="1">
      <c r="B16" s="33"/>
      <c r="C16" s="114"/>
      <c r="D16" s="185" t="str">
        <f>IF($A16="","",VLOOKUP($A16,'10%中性'!$A$5:$L$500,4))</f>
        <v/>
      </c>
      <c r="E16" s="143" t="str">
        <f>IF($A16="","",VLOOKUP($A16,'10%中性'!$A$5:$L$500,6))</f>
        <v/>
      </c>
      <c r="F16" s="143" t="str">
        <f>IF($A16="","",VLOOKUP($A16,'10%中性'!$A$5:$L$500,12))</f>
        <v/>
      </c>
      <c r="G16" s="156" t="str">
        <f>IF($A16="","",VLOOKUP($A16,'10%中性'!$A$5:$L$500,11))</f>
        <v/>
      </c>
      <c r="H16" s="112" t="str">
        <f t="shared" si="0"/>
        <v/>
      </c>
      <c r="I16" s="393"/>
      <c r="J16" s="394"/>
      <c r="K16" s="394"/>
      <c r="L16" s="394"/>
      <c r="M16" s="394"/>
      <c r="N16" s="394"/>
      <c r="O16" s="394"/>
      <c r="P16" s="394"/>
      <c r="Q16" s="395"/>
      <c r="R16" s="402"/>
      <c r="S16" s="403"/>
      <c r="U16" s="83" t="s">
        <v>143</v>
      </c>
    </row>
    <row r="17" spans="2:21" ht="30" customHeight="1">
      <c r="B17" s="33"/>
      <c r="C17" s="114"/>
      <c r="D17" s="185" t="str">
        <f>IF($A17="","",VLOOKUP($A17,'10%中性'!$A$5:$L$500,4))</f>
        <v/>
      </c>
      <c r="E17" s="143" t="str">
        <f>IF($A17="","",VLOOKUP($A17,'10%中性'!$A$5:$L$500,6))</f>
        <v/>
      </c>
      <c r="F17" s="143" t="str">
        <f>IF($A17="","",VLOOKUP($A17,'10%中性'!$A$5:$L$500,12))</f>
        <v/>
      </c>
      <c r="G17" s="156" t="str">
        <f>IF($A17="","",VLOOKUP($A17,'10%中性'!$A$5:$L$500,11))</f>
        <v/>
      </c>
      <c r="H17" s="112" t="str">
        <f t="shared" si="0"/>
        <v/>
      </c>
      <c r="I17" s="393"/>
      <c r="J17" s="394"/>
      <c r="K17" s="394"/>
      <c r="L17" s="394"/>
      <c r="M17" s="394"/>
      <c r="N17" s="394"/>
      <c r="O17" s="394"/>
      <c r="P17" s="394"/>
      <c r="Q17" s="395"/>
      <c r="R17" s="402"/>
      <c r="S17" s="403"/>
      <c r="U17" s="83"/>
    </row>
    <row r="18" spans="2:21" ht="30" customHeight="1">
      <c r="B18" s="33"/>
      <c r="C18" s="114"/>
      <c r="D18" s="185" t="str">
        <f>IF($A18="","",VLOOKUP($A18,'10%中性'!$A$5:$L$500,4))</f>
        <v/>
      </c>
      <c r="E18" s="143" t="str">
        <f>IF($A18="","",VLOOKUP($A18,'10%中性'!$A$5:$L$500,6))</f>
        <v/>
      </c>
      <c r="F18" s="143" t="str">
        <f>IF($A18="","",VLOOKUP($A18,'10%中性'!$A$5:$L$500,12))</f>
        <v/>
      </c>
      <c r="G18" s="156" t="str">
        <f>IF($A18="","",VLOOKUP($A18,'10%中性'!$A$5:$L$500,11))</f>
        <v/>
      </c>
      <c r="H18" s="112" t="str">
        <f t="shared" si="0"/>
        <v/>
      </c>
      <c r="I18" s="393"/>
      <c r="J18" s="394"/>
      <c r="K18" s="394"/>
      <c r="L18" s="394"/>
      <c r="M18" s="394"/>
      <c r="N18" s="394"/>
      <c r="O18" s="394"/>
      <c r="P18" s="394"/>
      <c r="Q18" s="395"/>
      <c r="R18" s="402"/>
      <c r="S18" s="403"/>
    </row>
    <row r="19" spans="2:21" ht="30" customHeight="1">
      <c r="B19" s="33"/>
      <c r="C19" s="114"/>
      <c r="D19" s="185" t="str">
        <f>IF($A19="","",VLOOKUP($A19,'10%中性'!$A$5:$L$500,4))</f>
        <v/>
      </c>
      <c r="E19" s="143" t="str">
        <f>IF($A19="","",VLOOKUP($A19,'10%中性'!$A$5:$L$500,6))</f>
        <v/>
      </c>
      <c r="F19" s="143" t="str">
        <f>IF($A19="","",VLOOKUP($A19,'10%中性'!$A$5:$L$500,12))</f>
        <v/>
      </c>
      <c r="G19" s="156" t="str">
        <f>IF($A19="","",VLOOKUP($A19,'10%中性'!$A$5:$L$500,11))</f>
        <v/>
      </c>
      <c r="H19" s="112" t="str">
        <f t="shared" si="0"/>
        <v/>
      </c>
      <c r="I19" s="393"/>
      <c r="J19" s="394"/>
      <c r="K19" s="394"/>
      <c r="L19" s="394"/>
      <c r="M19" s="394"/>
      <c r="N19" s="394"/>
      <c r="O19" s="394"/>
      <c r="P19" s="394"/>
      <c r="Q19" s="395"/>
      <c r="R19" s="402"/>
      <c r="S19" s="403"/>
    </row>
    <row r="20" spans="2:21" ht="30" customHeight="1">
      <c r="B20" s="33"/>
      <c r="C20" s="114"/>
      <c r="D20" s="185" t="str">
        <f>IF($A20="","",VLOOKUP($A20,'10%中性'!$A$5:$L$500,4))</f>
        <v/>
      </c>
      <c r="E20" s="143" t="str">
        <f>IF($A20="","",VLOOKUP($A20,'10%中性'!$A$5:$L$500,6))</f>
        <v/>
      </c>
      <c r="F20" s="143" t="str">
        <f>IF($A20="","",VLOOKUP($A20,'10%中性'!$A$5:$L$500,12))</f>
        <v/>
      </c>
      <c r="G20" s="156" t="str">
        <f>IF($A20="","",VLOOKUP($A20,'10%中性'!$A$5:$L$500,11))</f>
        <v/>
      </c>
      <c r="H20" s="112" t="str">
        <f t="shared" si="0"/>
        <v/>
      </c>
      <c r="I20" s="393"/>
      <c r="J20" s="394"/>
      <c r="K20" s="394"/>
      <c r="L20" s="394"/>
      <c r="M20" s="394"/>
      <c r="N20" s="394"/>
      <c r="O20" s="394"/>
      <c r="P20" s="394"/>
      <c r="Q20" s="395"/>
      <c r="R20" s="402"/>
      <c r="S20" s="403"/>
    </row>
    <row r="21" spans="2:21" ht="30" customHeight="1">
      <c r="B21" s="33"/>
      <c r="C21" s="115"/>
      <c r="D21" s="185" t="str">
        <f>IF($A21="","",VLOOKUP($A21,'10%中性'!$A$5:$L$500,4))</f>
        <v/>
      </c>
      <c r="E21" s="143" t="str">
        <f>IF($A21="","",VLOOKUP($A21,'10%中性'!$A$5:$L$500,6))</f>
        <v/>
      </c>
      <c r="F21" s="143" t="str">
        <f>IF($A21="","",VLOOKUP($A21,'10%中性'!$A$5:$L$500,12))</f>
        <v/>
      </c>
      <c r="G21" s="156" t="str">
        <f>IF($A21="","",VLOOKUP($A21,'10%中性'!$A$5:$L$500,11))</f>
        <v/>
      </c>
      <c r="H21" s="112" t="str">
        <f t="shared" si="0"/>
        <v/>
      </c>
      <c r="I21" s="393"/>
      <c r="J21" s="394"/>
      <c r="K21" s="394"/>
      <c r="L21" s="394"/>
      <c r="M21" s="394"/>
      <c r="N21" s="394"/>
      <c r="O21" s="394"/>
      <c r="P21" s="394"/>
      <c r="Q21" s="395"/>
      <c r="R21" s="402"/>
      <c r="S21" s="403"/>
    </row>
    <row r="22" spans="2:21" ht="30" customHeight="1">
      <c r="B22" s="33"/>
      <c r="C22" s="116"/>
      <c r="D22" s="185" t="str">
        <f>IF($A22="","",VLOOKUP($A22,'10%中性'!$A$5:$L$500,4))</f>
        <v/>
      </c>
      <c r="E22" s="143" t="str">
        <f>IF($A22="","",VLOOKUP($A22,'10%中性'!$A$5:$L$500,6))</f>
        <v/>
      </c>
      <c r="F22" s="143" t="str">
        <f>IF($A22="","",VLOOKUP($A22,'10%中性'!$A$5:$L$500,12))</f>
        <v/>
      </c>
      <c r="G22" s="156" t="str">
        <f>IF($A22="","",VLOOKUP($A22,'10%中性'!$A$5:$L$500,11))</f>
        <v/>
      </c>
      <c r="H22" s="112" t="str">
        <f t="shared" si="0"/>
        <v/>
      </c>
      <c r="I22" s="393"/>
      <c r="J22" s="394"/>
      <c r="K22" s="394"/>
      <c r="L22" s="394"/>
      <c r="M22" s="394"/>
      <c r="N22" s="394"/>
      <c r="O22" s="394"/>
      <c r="P22" s="394"/>
      <c r="Q22" s="395"/>
      <c r="R22" s="402"/>
      <c r="S22" s="403"/>
    </row>
    <row r="23" spans="2:21" ht="30" customHeight="1">
      <c r="B23" s="33"/>
      <c r="C23" s="33"/>
      <c r="D23" s="185" t="str">
        <f>IF($A23="","",VLOOKUP($A23,'10%中性'!$A$5:$L$500,4))</f>
        <v/>
      </c>
      <c r="E23" s="143" t="str">
        <f>IF($A23="","",VLOOKUP($A23,'10%中性'!$A$5:$L$500,6))</f>
        <v/>
      </c>
      <c r="F23" s="143" t="str">
        <f>IF($A23="","",VLOOKUP($A23,'10%中性'!$A$5:$L$500,12))</f>
        <v/>
      </c>
      <c r="G23" s="156" t="str">
        <f>IF($A23="","",VLOOKUP($A23,'10%中性'!$A$5:$L$500,11))</f>
        <v/>
      </c>
      <c r="H23" s="112" t="str">
        <f t="shared" si="0"/>
        <v/>
      </c>
      <c r="I23" s="393"/>
      <c r="J23" s="394"/>
      <c r="K23" s="394"/>
      <c r="L23" s="394"/>
      <c r="M23" s="394"/>
      <c r="N23" s="394"/>
      <c r="O23" s="394"/>
      <c r="P23" s="394"/>
      <c r="Q23" s="395"/>
      <c r="R23" s="402"/>
      <c r="S23" s="403"/>
    </row>
    <row r="24" spans="2:21" ht="30" customHeight="1">
      <c r="B24" s="33"/>
      <c r="C24" s="33"/>
      <c r="D24" s="185" t="str">
        <f>IF($A24="","",VLOOKUP($A24,'10%中性'!$A$5:$L$500,4))</f>
        <v/>
      </c>
      <c r="E24" s="143" t="str">
        <f>IF($A24="","",VLOOKUP($A24,'10%中性'!$A$5:$L$500,6))</f>
        <v/>
      </c>
      <c r="F24" s="143" t="str">
        <f>IF($A24="","",VLOOKUP($A24,'10%中性'!$A$5:$L$500,12))</f>
        <v/>
      </c>
      <c r="G24" s="156" t="str">
        <f>IF($A24="","",VLOOKUP($A24,'10%中性'!$A$5:$L$500,11))</f>
        <v/>
      </c>
      <c r="H24" s="112" t="str">
        <f t="shared" si="0"/>
        <v/>
      </c>
      <c r="I24" s="393"/>
      <c r="J24" s="394"/>
      <c r="K24" s="394"/>
      <c r="L24" s="394"/>
      <c r="M24" s="394"/>
      <c r="N24" s="394"/>
      <c r="O24" s="394"/>
      <c r="P24" s="394"/>
      <c r="Q24" s="395"/>
      <c r="R24" s="402"/>
      <c r="S24" s="403"/>
    </row>
    <row r="25" spans="2:21" ht="30" customHeight="1">
      <c r="B25" s="33"/>
      <c r="C25" s="33"/>
      <c r="D25" s="185" t="str">
        <f>IF($A25="","",VLOOKUP($A25,'10%中性'!$A$5:$L$500,4))</f>
        <v/>
      </c>
      <c r="E25" s="143" t="str">
        <f>IF($A25="","",VLOOKUP($A25,'10%中性'!$A$5:$L$500,6))</f>
        <v/>
      </c>
      <c r="F25" s="143" t="str">
        <f>IF($A25="","",VLOOKUP($A25,'10%中性'!$A$5:$L$500,12))</f>
        <v/>
      </c>
      <c r="G25" s="156" t="str">
        <f>IF($A25="","",VLOOKUP($A25,'10%中性'!$A$5:$L$500,11))</f>
        <v/>
      </c>
      <c r="H25" s="112" t="str">
        <f t="shared" si="0"/>
        <v/>
      </c>
      <c r="I25" s="393"/>
      <c r="J25" s="394"/>
      <c r="K25" s="394"/>
      <c r="L25" s="394"/>
      <c r="M25" s="394"/>
      <c r="N25" s="394"/>
      <c r="O25" s="394"/>
      <c r="P25" s="394"/>
      <c r="Q25" s="395"/>
      <c r="R25" s="402"/>
      <c r="S25" s="403"/>
    </row>
    <row r="26" spans="2:21" ht="30" customHeight="1">
      <c r="B26" s="33"/>
      <c r="C26" s="33"/>
      <c r="D26" s="185" t="str">
        <f>IF($A26="","",VLOOKUP($A26,'10%中性'!$A$5:$L$500,4))</f>
        <v/>
      </c>
      <c r="E26" s="143" t="str">
        <f>IF($A26="","",VLOOKUP($A26,'10%中性'!$A$5:$L$500,6))</f>
        <v/>
      </c>
      <c r="F26" s="143" t="str">
        <f>IF($A26="","",VLOOKUP($A26,'10%中性'!$A$5:$L$500,12))</f>
        <v/>
      </c>
      <c r="G26" s="156" t="str">
        <f>IF($A26="","",VLOOKUP($A26,'10%中性'!$A$5:$L$500,11))</f>
        <v/>
      </c>
      <c r="H26" s="112" t="str">
        <f t="shared" si="0"/>
        <v/>
      </c>
      <c r="I26" s="393"/>
      <c r="J26" s="394"/>
      <c r="K26" s="394"/>
      <c r="L26" s="394"/>
      <c r="M26" s="394"/>
      <c r="N26" s="394"/>
      <c r="O26" s="394"/>
      <c r="P26" s="394"/>
      <c r="Q26" s="395"/>
      <c r="R26" s="402"/>
      <c r="S26" s="403"/>
    </row>
    <row r="27" spans="2:21" ht="30" customHeight="1">
      <c r="B27" s="33"/>
      <c r="C27" s="33"/>
      <c r="D27" s="185" t="str">
        <f>IF($A27="","",VLOOKUP($A27,'10%中性'!$A$5:$L$500,4))</f>
        <v/>
      </c>
      <c r="E27" s="143" t="str">
        <f>IF($A27="","",VLOOKUP($A27,'10%中性'!$A$5:$L$500,6))</f>
        <v/>
      </c>
      <c r="F27" s="143" t="str">
        <f>IF($A27="","",VLOOKUP($A27,'10%中性'!$A$5:$L$500,12))</f>
        <v/>
      </c>
      <c r="G27" s="156" t="str">
        <f>IF($A27="","",VLOOKUP($A27,'10%中性'!$A$5:$L$500,11))</f>
        <v/>
      </c>
      <c r="H27" s="112" t="str">
        <f t="shared" si="0"/>
        <v/>
      </c>
      <c r="I27" s="393"/>
      <c r="J27" s="394"/>
      <c r="K27" s="394"/>
      <c r="L27" s="394"/>
      <c r="M27" s="394"/>
      <c r="N27" s="394"/>
      <c r="O27" s="394"/>
      <c r="P27" s="394"/>
      <c r="Q27" s="395"/>
      <c r="R27" s="402"/>
      <c r="S27" s="403"/>
    </row>
    <row r="28" spans="2:21" ht="30" customHeight="1">
      <c r="B28" s="33"/>
      <c r="C28" s="33"/>
      <c r="D28" s="185" t="str">
        <f>IF($A28="","",VLOOKUP($A28,'10%中性'!$A$5:$L$500,4))</f>
        <v/>
      </c>
      <c r="E28" s="143" t="str">
        <f>IF($A28="","",VLOOKUP($A28,'10%中性'!$A$5:$L$500,6))</f>
        <v/>
      </c>
      <c r="F28" s="143" t="str">
        <f>IF($A28="","",VLOOKUP($A28,'10%中性'!$A$5:$L$500,12))</f>
        <v/>
      </c>
      <c r="G28" s="156" t="str">
        <f>IF($A28="","",VLOOKUP($A28,'10%中性'!$A$5:$L$500,11))</f>
        <v/>
      </c>
      <c r="H28" s="112" t="str">
        <f t="shared" si="0"/>
        <v/>
      </c>
      <c r="I28" s="393"/>
      <c r="J28" s="394"/>
      <c r="K28" s="394"/>
      <c r="L28" s="394"/>
      <c r="M28" s="394"/>
      <c r="N28" s="394"/>
      <c r="O28" s="394"/>
      <c r="P28" s="394"/>
      <c r="Q28" s="395"/>
    </row>
    <row r="29" spans="2:21" ht="8.1" customHeight="1">
      <c r="B29" s="33"/>
      <c r="C29" s="33"/>
      <c r="D29" s="410" t="s">
        <v>121</v>
      </c>
      <c r="E29" s="404"/>
      <c r="F29" s="418"/>
      <c r="G29" s="418"/>
      <c r="H29" s="420">
        <f>SUM(H9:H28)</f>
        <v>1</v>
      </c>
      <c r="I29" s="404"/>
      <c r="J29" s="405"/>
      <c r="K29" s="405"/>
      <c r="L29" s="405"/>
      <c r="M29" s="405"/>
      <c r="N29" s="405"/>
      <c r="O29" s="405"/>
      <c r="P29" s="405"/>
      <c r="Q29" s="406"/>
    </row>
    <row r="30" spans="2:21" ht="8.1" customHeight="1">
      <c r="B30" s="33"/>
      <c r="C30" s="33"/>
      <c r="D30" s="411"/>
      <c r="E30" s="407"/>
      <c r="F30" s="419"/>
      <c r="G30" s="419"/>
      <c r="H30" s="419"/>
      <c r="I30" s="407"/>
      <c r="J30" s="408"/>
      <c r="K30" s="408"/>
      <c r="L30" s="408"/>
      <c r="M30" s="408"/>
      <c r="N30" s="408"/>
      <c r="O30" s="408"/>
      <c r="P30" s="408"/>
      <c r="Q30" s="409"/>
    </row>
    <row r="31" spans="2:21" ht="8.1" customHeight="1">
      <c r="B31" s="33"/>
      <c r="C31" s="33"/>
      <c r="D31" s="411"/>
      <c r="E31" s="407"/>
      <c r="F31" s="419"/>
      <c r="G31" s="419"/>
      <c r="H31" s="419"/>
      <c r="I31" s="407"/>
      <c r="J31" s="408"/>
      <c r="K31" s="408"/>
      <c r="L31" s="408"/>
      <c r="M31" s="408"/>
      <c r="N31" s="408"/>
      <c r="O31" s="408"/>
      <c r="P31" s="408"/>
      <c r="Q31" s="409"/>
    </row>
    <row r="32" spans="2:21" ht="8.1" customHeight="1">
      <c r="B32" s="33"/>
      <c r="C32" s="33"/>
      <c r="D32" s="411"/>
      <c r="E32" s="407"/>
      <c r="F32" s="419"/>
      <c r="G32" s="419"/>
      <c r="H32" s="421"/>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IF($A46="","",VLOOKUP($A46,'10%中性'!$A$5:$L$500,4))</f>
        <v/>
      </c>
      <c r="E46" s="143" t="str">
        <f>IF($A46="","",VLOOKUP($A46,'10%中性'!$A$5:$L$500,6))</f>
        <v/>
      </c>
      <c r="F46" s="143" t="str">
        <f>IF($A46="","",VLOOKUP($A46,'10%中性'!$A$5:$L$500,12))</f>
        <v/>
      </c>
      <c r="G46" s="156" t="str">
        <f>IF($A46="","",VLOOKUP($A46,'10%中性'!$A$5:$L$500,11))</f>
        <v/>
      </c>
      <c r="H46" s="112"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IF($A47="","",VLOOKUP($A47,'10%中性'!$A$5:$L$500,4))</f>
        <v/>
      </c>
      <c r="E47" s="143" t="str">
        <f>IF($A47="","",VLOOKUP($A47,'10%中性'!$A$5:$L$500,6))</f>
        <v/>
      </c>
      <c r="F47" s="143" t="str">
        <f>IF($A47="","",VLOOKUP($A47,'10%中性'!$A$5:$L$500,12))</f>
        <v/>
      </c>
      <c r="G47" s="156" t="str">
        <f>IF($A47="","",VLOOKUP($A47,'10%中性'!$A$5:$L$500,11))</f>
        <v/>
      </c>
      <c r="H47" s="112" t="str">
        <f t="shared" si="1"/>
        <v/>
      </c>
      <c r="I47" s="393"/>
      <c r="J47" s="394"/>
      <c r="K47" s="394"/>
      <c r="L47" s="394"/>
      <c r="M47" s="394"/>
      <c r="N47" s="394"/>
      <c r="O47" s="394"/>
      <c r="P47" s="394"/>
      <c r="Q47" s="395"/>
      <c r="R47" s="402"/>
      <c r="S47" s="403"/>
    </row>
    <row r="48" spans="2:19" ht="30" customHeight="1">
      <c r="B48" s="33"/>
      <c r="C48" s="114"/>
      <c r="D48" s="185" t="str">
        <f>IF($A48="","",VLOOKUP($A48,'10%中性'!$A$5:$L$500,4))</f>
        <v/>
      </c>
      <c r="E48" s="143" t="str">
        <f>IF($A48="","",VLOOKUP($A48,'10%中性'!$A$5:$L$500,6))</f>
        <v/>
      </c>
      <c r="F48" s="143" t="str">
        <f>IF($A48="","",VLOOKUP($A48,'10%中性'!$A$5:$L$500,12))</f>
        <v/>
      </c>
      <c r="G48" s="156" t="str">
        <f>IF($A48="","",VLOOKUP($A48,'10%中性'!$A$5:$L$500,11))</f>
        <v/>
      </c>
      <c r="H48" s="112" t="str">
        <f t="shared" si="1"/>
        <v/>
      </c>
      <c r="I48" s="393"/>
      <c r="J48" s="394"/>
      <c r="K48" s="394"/>
      <c r="L48" s="394"/>
      <c r="M48" s="394"/>
      <c r="N48" s="394"/>
      <c r="O48" s="394"/>
      <c r="P48" s="394"/>
      <c r="Q48" s="395"/>
      <c r="R48" s="402"/>
      <c r="S48" s="403"/>
    </row>
    <row r="49" spans="2:19" ht="30" customHeight="1">
      <c r="B49" s="33"/>
      <c r="C49" s="114"/>
      <c r="D49" s="185" t="str">
        <f>IF($A49="","",VLOOKUP($A49,'10%中性'!$A$5:$L$500,4))</f>
        <v/>
      </c>
      <c r="E49" s="143" t="str">
        <f>IF($A49="","",VLOOKUP($A49,'10%中性'!$A$5:$L$500,6))</f>
        <v/>
      </c>
      <c r="F49" s="143" t="str">
        <f>IF($A49="","",VLOOKUP($A49,'10%中性'!$A$5:$L$500,12))</f>
        <v/>
      </c>
      <c r="G49" s="156" t="str">
        <f>IF($A49="","",VLOOKUP($A49,'10%中性'!$A$5:$L$500,11))</f>
        <v/>
      </c>
      <c r="H49" s="112" t="str">
        <f t="shared" si="1"/>
        <v/>
      </c>
      <c r="I49" s="393"/>
      <c r="J49" s="394"/>
      <c r="K49" s="394"/>
      <c r="L49" s="394"/>
      <c r="M49" s="394"/>
      <c r="N49" s="394"/>
      <c r="O49" s="394"/>
      <c r="P49" s="394"/>
      <c r="Q49" s="395"/>
      <c r="R49" s="402"/>
      <c r="S49" s="403"/>
    </row>
    <row r="50" spans="2:19" ht="30" customHeight="1">
      <c r="B50" s="33"/>
      <c r="C50" s="114"/>
      <c r="D50" s="185" t="str">
        <f>IF($A50="","",VLOOKUP($A50,'10%中性'!$A$5:$L$500,4))</f>
        <v/>
      </c>
      <c r="E50" s="143" t="str">
        <f>IF($A50="","",VLOOKUP($A50,'10%中性'!$A$5:$L$500,6))</f>
        <v/>
      </c>
      <c r="F50" s="143" t="str">
        <f>IF($A50="","",VLOOKUP($A50,'10%中性'!$A$5:$L$500,12))</f>
        <v/>
      </c>
      <c r="G50" s="156" t="str">
        <f>IF($A50="","",VLOOKUP($A50,'10%中性'!$A$5:$L$500,11))</f>
        <v/>
      </c>
      <c r="H50" s="112" t="str">
        <f t="shared" si="1"/>
        <v/>
      </c>
      <c r="I50" s="393"/>
      <c r="J50" s="394"/>
      <c r="K50" s="394"/>
      <c r="L50" s="394"/>
      <c r="M50" s="394"/>
      <c r="N50" s="394"/>
      <c r="O50" s="394"/>
      <c r="P50" s="394"/>
      <c r="Q50" s="395"/>
      <c r="R50" s="402"/>
      <c r="S50" s="403"/>
    </row>
    <row r="51" spans="2:19" ht="30" customHeight="1">
      <c r="C51" s="114"/>
      <c r="D51" s="185" t="str">
        <f>IF($A51="","",VLOOKUP($A51,'10%中性'!$A$5:$L$500,4))</f>
        <v/>
      </c>
      <c r="E51" s="143" t="str">
        <f>IF($A51="","",VLOOKUP($A51,'10%中性'!$A$5:$L$500,6))</f>
        <v/>
      </c>
      <c r="F51" s="143" t="str">
        <f>IF($A51="","",VLOOKUP($A51,'10%中性'!$A$5:$L$500,12))</f>
        <v/>
      </c>
      <c r="G51" s="156" t="str">
        <f>IF($A51="","",VLOOKUP($A51,'10%中性'!$A$5:$L$500,11))</f>
        <v/>
      </c>
      <c r="H51" s="112" t="str">
        <f t="shared" si="1"/>
        <v/>
      </c>
      <c r="I51" s="393"/>
      <c r="J51" s="394"/>
      <c r="K51" s="394"/>
      <c r="L51" s="394"/>
      <c r="M51" s="394"/>
      <c r="N51" s="394"/>
      <c r="O51" s="394"/>
      <c r="P51" s="394"/>
      <c r="Q51" s="395"/>
      <c r="R51" s="402"/>
      <c r="S51" s="403"/>
    </row>
    <row r="52" spans="2:19" ht="30" customHeight="1">
      <c r="B52" s="33"/>
      <c r="C52" s="114"/>
      <c r="D52" s="185" t="str">
        <f>IF($A52="","",VLOOKUP($A52,'10%中性'!$A$5:$L$500,4))</f>
        <v/>
      </c>
      <c r="E52" s="143" t="str">
        <f>IF($A52="","",VLOOKUP($A52,'10%中性'!$A$5:$L$500,6))</f>
        <v/>
      </c>
      <c r="F52" s="143" t="str">
        <f>IF($A52="","",VLOOKUP($A52,'10%中性'!$A$5:$L$500,12))</f>
        <v/>
      </c>
      <c r="G52" s="156" t="str">
        <f>IF($A52="","",VLOOKUP($A52,'10%中性'!$A$5:$L$500,11))</f>
        <v/>
      </c>
      <c r="H52" s="112" t="str">
        <f t="shared" si="1"/>
        <v/>
      </c>
      <c r="I52" s="393"/>
      <c r="J52" s="394"/>
      <c r="K52" s="394"/>
      <c r="L52" s="394"/>
      <c r="M52" s="394"/>
      <c r="N52" s="394"/>
      <c r="O52" s="394"/>
      <c r="P52" s="394"/>
      <c r="Q52" s="395"/>
      <c r="R52" s="402"/>
      <c r="S52" s="403"/>
    </row>
    <row r="53" spans="2:19" ht="30" customHeight="1">
      <c r="B53" s="33"/>
      <c r="C53" s="114"/>
      <c r="D53" s="185" t="str">
        <f>IF($A53="","",VLOOKUP($A53,'10%中性'!$A$5:$L$500,4))</f>
        <v/>
      </c>
      <c r="E53" s="143" t="str">
        <f>IF($A53="","",VLOOKUP($A53,'10%中性'!$A$5:$L$500,6))</f>
        <v/>
      </c>
      <c r="F53" s="143" t="str">
        <f>IF($A53="","",VLOOKUP($A53,'10%中性'!$A$5:$L$500,12))</f>
        <v/>
      </c>
      <c r="G53" s="156" t="str">
        <f>IF($A53="","",VLOOKUP($A53,'10%中性'!$A$5:$L$500,11))</f>
        <v/>
      </c>
      <c r="H53" s="112" t="str">
        <f t="shared" si="1"/>
        <v/>
      </c>
      <c r="I53" s="393"/>
      <c r="J53" s="394"/>
      <c r="K53" s="394"/>
      <c r="L53" s="394"/>
      <c r="M53" s="394"/>
      <c r="N53" s="394"/>
      <c r="O53" s="394"/>
      <c r="P53" s="394"/>
      <c r="Q53" s="395"/>
      <c r="R53" s="402"/>
      <c r="S53" s="403"/>
    </row>
    <row r="54" spans="2:19" ht="30" customHeight="1">
      <c r="B54" s="33"/>
      <c r="C54" s="114"/>
      <c r="D54" s="185" t="str">
        <f>IF($A54="","",VLOOKUP($A54,'10%中性'!$A$5:$L$500,4))</f>
        <v/>
      </c>
      <c r="E54" s="143" t="str">
        <f>IF($A54="","",VLOOKUP($A54,'10%中性'!$A$5:$L$500,6))</f>
        <v/>
      </c>
      <c r="F54" s="143" t="str">
        <f>IF($A54="","",VLOOKUP($A54,'10%中性'!$A$5:$L$500,12))</f>
        <v/>
      </c>
      <c r="G54" s="156" t="str">
        <f>IF($A54="","",VLOOKUP($A54,'10%中性'!$A$5:$L$500,11))</f>
        <v/>
      </c>
      <c r="H54" s="112" t="str">
        <f t="shared" si="1"/>
        <v/>
      </c>
      <c r="I54" s="393"/>
      <c r="J54" s="394"/>
      <c r="K54" s="394"/>
      <c r="L54" s="394"/>
      <c r="M54" s="394"/>
      <c r="N54" s="394"/>
      <c r="O54" s="394"/>
      <c r="P54" s="394"/>
      <c r="Q54" s="395"/>
      <c r="R54" s="402"/>
      <c r="S54" s="403"/>
    </row>
    <row r="55" spans="2:19" ht="30" customHeight="1">
      <c r="B55" s="33"/>
      <c r="C55" s="114"/>
      <c r="D55" s="185" t="str">
        <f>IF($A55="","",VLOOKUP($A55,'10%中性'!$A$5:$L$500,4))</f>
        <v/>
      </c>
      <c r="E55" s="143" t="str">
        <f>IF($A55="","",VLOOKUP($A55,'10%中性'!$A$5:$L$500,6))</f>
        <v/>
      </c>
      <c r="F55" s="143" t="str">
        <f>IF($A55="","",VLOOKUP($A55,'10%中性'!$A$5:$L$500,12))</f>
        <v/>
      </c>
      <c r="G55" s="156" t="str">
        <f>IF($A55="","",VLOOKUP($A55,'10%中性'!$A$5:$L$500,11))</f>
        <v/>
      </c>
      <c r="H55" s="112" t="str">
        <f t="shared" si="1"/>
        <v/>
      </c>
      <c r="I55" s="393"/>
      <c r="J55" s="394"/>
      <c r="K55" s="394"/>
      <c r="L55" s="394"/>
      <c r="M55" s="394"/>
      <c r="N55" s="394"/>
      <c r="O55" s="394"/>
      <c r="P55" s="394"/>
      <c r="Q55" s="395"/>
      <c r="R55" s="402"/>
      <c r="S55" s="403"/>
    </row>
    <row r="56" spans="2:19" ht="30" customHeight="1">
      <c r="B56" s="33"/>
      <c r="C56" s="114"/>
      <c r="D56" s="185" t="str">
        <f>IF($A56="","",VLOOKUP($A56,'10%中性'!$A$5:$L$500,4))</f>
        <v/>
      </c>
      <c r="E56" s="143" t="str">
        <f>IF($A56="","",VLOOKUP($A56,'10%中性'!$A$5:$L$500,6))</f>
        <v/>
      </c>
      <c r="F56" s="143" t="str">
        <f>IF($A56="","",VLOOKUP($A56,'10%中性'!$A$5:$L$500,12))</f>
        <v/>
      </c>
      <c r="G56" s="156" t="str">
        <f>IF($A56="","",VLOOKUP($A56,'10%中性'!$A$5:$L$500,11))</f>
        <v/>
      </c>
      <c r="H56" s="112" t="str">
        <f t="shared" si="1"/>
        <v/>
      </c>
      <c r="I56" s="393"/>
      <c r="J56" s="394"/>
      <c r="K56" s="394"/>
      <c r="L56" s="394"/>
      <c r="M56" s="394"/>
      <c r="N56" s="394"/>
      <c r="O56" s="394"/>
      <c r="P56" s="394"/>
      <c r="Q56" s="395"/>
      <c r="R56" s="402"/>
      <c r="S56" s="403"/>
    </row>
    <row r="57" spans="2:19" ht="30" customHeight="1">
      <c r="B57" s="33"/>
      <c r="C57" s="114"/>
      <c r="D57" s="185" t="str">
        <f>IF($A57="","",VLOOKUP($A57,'10%中性'!$A$5:$L$500,4))</f>
        <v/>
      </c>
      <c r="E57" s="143" t="str">
        <f>IF($A57="","",VLOOKUP($A57,'10%中性'!$A$5:$L$500,6))</f>
        <v/>
      </c>
      <c r="F57" s="143" t="str">
        <f>IF($A57="","",VLOOKUP($A57,'10%中性'!$A$5:$L$500,12))</f>
        <v/>
      </c>
      <c r="G57" s="156" t="str">
        <f>IF($A57="","",VLOOKUP($A57,'10%中性'!$A$5:$L$500,11))</f>
        <v/>
      </c>
      <c r="H57" s="112" t="str">
        <f t="shared" si="1"/>
        <v/>
      </c>
      <c r="I57" s="393"/>
      <c r="J57" s="394"/>
      <c r="K57" s="394"/>
      <c r="L57" s="394"/>
      <c r="M57" s="394"/>
      <c r="N57" s="394"/>
      <c r="O57" s="394"/>
      <c r="P57" s="394"/>
      <c r="Q57" s="395"/>
      <c r="R57" s="402"/>
      <c r="S57" s="403"/>
    </row>
    <row r="58" spans="2:19" ht="30" customHeight="1">
      <c r="B58" s="33"/>
      <c r="C58" s="115"/>
      <c r="D58" s="185" t="str">
        <f>IF($A58="","",VLOOKUP($A58,'10%中性'!$A$5:$L$500,4))</f>
        <v/>
      </c>
      <c r="E58" s="143" t="str">
        <f>IF($A58="","",VLOOKUP($A58,'10%中性'!$A$5:$L$500,6))</f>
        <v/>
      </c>
      <c r="F58" s="143" t="str">
        <f>IF($A58="","",VLOOKUP($A58,'10%中性'!$A$5:$L$500,12))</f>
        <v/>
      </c>
      <c r="G58" s="156" t="str">
        <f>IF($A58="","",VLOOKUP($A58,'10%中性'!$A$5:$L$500,11))</f>
        <v/>
      </c>
      <c r="H58" s="112" t="str">
        <f t="shared" si="1"/>
        <v/>
      </c>
      <c r="I58" s="393"/>
      <c r="J58" s="394"/>
      <c r="K58" s="394"/>
      <c r="L58" s="394"/>
      <c r="M58" s="394"/>
      <c r="N58" s="394"/>
      <c r="O58" s="394"/>
      <c r="P58" s="394"/>
      <c r="Q58" s="395"/>
      <c r="R58" s="402"/>
      <c r="S58" s="403"/>
    </row>
    <row r="59" spans="2:19" ht="30" customHeight="1">
      <c r="B59" s="33"/>
      <c r="C59" s="116"/>
      <c r="D59" s="185" t="str">
        <f>IF($A59="","",VLOOKUP($A59,'10%中性'!$A$5:$L$500,4))</f>
        <v/>
      </c>
      <c r="E59" s="143" t="str">
        <f>IF($A59="","",VLOOKUP($A59,'10%中性'!$A$5:$L$500,6))</f>
        <v/>
      </c>
      <c r="F59" s="143" t="str">
        <f>IF($A59="","",VLOOKUP($A59,'10%中性'!$A$5:$L$500,12))</f>
        <v/>
      </c>
      <c r="G59" s="156" t="str">
        <f>IF($A59="","",VLOOKUP($A59,'10%中性'!$A$5:$L$500,11))</f>
        <v/>
      </c>
      <c r="H59" s="112" t="str">
        <f t="shared" si="1"/>
        <v/>
      </c>
      <c r="I59" s="393"/>
      <c r="J59" s="394"/>
      <c r="K59" s="394"/>
      <c r="L59" s="394"/>
      <c r="M59" s="394"/>
      <c r="N59" s="394"/>
      <c r="O59" s="394"/>
      <c r="P59" s="394"/>
      <c r="Q59" s="395"/>
      <c r="R59" s="402"/>
      <c r="S59" s="403"/>
    </row>
    <row r="60" spans="2:19" ht="30" customHeight="1">
      <c r="B60" s="33"/>
      <c r="C60" s="33"/>
      <c r="D60" s="185" t="str">
        <f>IF($A60="","",VLOOKUP($A60,'10%中性'!$A$5:$L$500,4))</f>
        <v/>
      </c>
      <c r="E60" s="143" t="str">
        <f>IF($A60="","",VLOOKUP($A60,'10%中性'!$A$5:$L$500,6))</f>
        <v/>
      </c>
      <c r="F60" s="143" t="str">
        <f>IF($A60="","",VLOOKUP($A60,'10%中性'!$A$5:$L$500,12))</f>
        <v/>
      </c>
      <c r="G60" s="156" t="str">
        <f>IF($A60="","",VLOOKUP($A60,'10%中性'!$A$5:$L$500,11))</f>
        <v/>
      </c>
      <c r="H60" s="112" t="str">
        <f t="shared" si="1"/>
        <v/>
      </c>
      <c r="I60" s="393"/>
      <c r="J60" s="394"/>
      <c r="K60" s="394"/>
      <c r="L60" s="394"/>
      <c r="M60" s="394"/>
      <c r="N60" s="394"/>
      <c r="O60" s="394"/>
      <c r="P60" s="394"/>
      <c r="Q60" s="395"/>
      <c r="R60" s="402"/>
      <c r="S60" s="403"/>
    </row>
    <row r="61" spans="2:19" ht="30" customHeight="1">
      <c r="B61" s="33"/>
      <c r="C61" s="33"/>
      <c r="D61" s="185" t="str">
        <f>IF($A61="","",VLOOKUP($A61,'10%中性'!$A$5:$L$500,4))</f>
        <v/>
      </c>
      <c r="E61" s="143" t="str">
        <f>IF($A61="","",VLOOKUP($A61,'10%中性'!$A$5:$L$500,6))</f>
        <v/>
      </c>
      <c r="F61" s="143" t="str">
        <f>IF($A61="","",VLOOKUP($A61,'10%中性'!$A$5:$L$500,12))</f>
        <v/>
      </c>
      <c r="G61" s="156" t="str">
        <f>IF($A61="","",VLOOKUP($A61,'10%中性'!$A$5:$L$500,11))</f>
        <v/>
      </c>
      <c r="H61" s="112" t="str">
        <f t="shared" si="1"/>
        <v/>
      </c>
      <c r="I61" s="393"/>
      <c r="J61" s="394"/>
      <c r="K61" s="394"/>
      <c r="L61" s="394"/>
      <c r="M61" s="394"/>
      <c r="N61" s="394"/>
      <c r="O61" s="394"/>
      <c r="P61" s="394"/>
      <c r="Q61" s="395"/>
      <c r="R61" s="402"/>
      <c r="S61" s="403"/>
    </row>
    <row r="62" spans="2:19" ht="30" customHeight="1">
      <c r="B62" s="33"/>
      <c r="C62" s="33"/>
      <c r="D62" s="185" t="str">
        <f>IF($A62="","",VLOOKUP($A62,'10%中性'!$A$5:$L$500,4))</f>
        <v/>
      </c>
      <c r="E62" s="143" t="str">
        <f>IF($A62="","",VLOOKUP($A62,'10%中性'!$A$5:$L$500,6))</f>
        <v/>
      </c>
      <c r="F62" s="143" t="str">
        <f>IF($A62="","",VLOOKUP($A62,'10%中性'!$A$5:$L$500,12))</f>
        <v/>
      </c>
      <c r="G62" s="156" t="str">
        <f>IF($A62="","",VLOOKUP($A62,'10%中性'!$A$5:$L$500,11))</f>
        <v/>
      </c>
      <c r="H62" s="112" t="str">
        <f t="shared" si="1"/>
        <v/>
      </c>
      <c r="I62" s="393"/>
      <c r="J62" s="394"/>
      <c r="K62" s="394"/>
      <c r="L62" s="394"/>
      <c r="M62" s="394"/>
      <c r="N62" s="394"/>
      <c r="O62" s="394"/>
      <c r="P62" s="394"/>
      <c r="Q62" s="395"/>
      <c r="R62" s="402"/>
      <c r="S62" s="403"/>
    </row>
    <row r="63" spans="2:19" ht="30" customHeight="1">
      <c r="B63" s="33"/>
      <c r="C63" s="33"/>
      <c r="D63" s="185" t="str">
        <f>IF($A63="","",VLOOKUP($A63,'10%中性'!$A$5:$L$500,4))</f>
        <v/>
      </c>
      <c r="E63" s="143" t="str">
        <f>IF($A63="","",VLOOKUP($A63,'10%中性'!$A$5:$L$500,6))</f>
        <v/>
      </c>
      <c r="F63" s="143" t="str">
        <f>IF($A63="","",VLOOKUP($A63,'10%中性'!$A$5:$L$500,12))</f>
        <v/>
      </c>
      <c r="G63" s="156" t="str">
        <f>IF($A63="","",VLOOKUP($A63,'10%中性'!$A$5:$L$500,11))</f>
        <v/>
      </c>
      <c r="H63" s="112" t="str">
        <f t="shared" si="1"/>
        <v/>
      </c>
      <c r="I63" s="393"/>
      <c r="J63" s="394"/>
      <c r="K63" s="394"/>
      <c r="L63" s="394"/>
      <c r="M63" s="394"/>
      <c r="N63" s="394"/>
      <c r="O63" s="394"/>
      <c r="P63" s="394"/>
      <c r="Q63" s="395"/>
      <c r="R63" s="402"/>
      <c r="S63" s="403"/>
    </row>
    <row r="64" spans="2:19" ht="30" customHeight="1">
      <c r="B64" s="33"/>
      <c r="C64" s="33"/>
      <c r="D64" s="185" t="str">
        <f>IF($A64="","",VLOOKUP($A64,'10%中性'!$A$5:$L$500,4))</f>
        <v/>
      </c>
      <c r="E64" s="143" t="str">
        <f>IF($A64="","",VLOOKUP($A64,'10%中性'!$A$5:$L$500,6))</f>
        <v/>
      </c>
      <c r="F64" s="143" t="str">
        <f>IF($A64="","",VLOOKUP($A64,'10%中性'!$A$5:$L$500,12))</f>
        <v/>
      </c>
      <c r="G64" s="156" t="str">
        <f>IF($A64="","",VLOOKUP($A64,'10%中性'!$A$5:$L$500,11))</f>
        <v/>
      </c>
      <c r="H64" s="112" t="str">
        <f t="shared" si="1"/>
        <v/>
      </c>
      <c r="I64" s="393"/>
      <c r="J64" s="394"/>
      <c r="K64" s="394"/>
      <c r="L64" s="394"/>
      <c r="M64" s="394"/>
      <c r="N64" s="394"/>
      <c r="O64" s="394"/>
      <c r="P64" s="394"/>
      <c r="Q64" s="395"/>
      <c r="R64" s="402"/>
      <c r="S64" s="403"/>
    </row>
    <row r="65" spans="2:18" ht="30" customHeight="1">
      <c r="B65" s="33"/>
      <c r="C65" s="33"/>
      <c r="D65" s="144" t="s">
        <v>121</v>
      </c>
      <c r="E65" s="110"/>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1</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I66:Q69"/>
    <mergeCell ref="D70:Q74"/>
    <mergeCell ref="I61:Q61"/>
    <mergeCell ref="I62:Q62"/>
    <mergeCell ref="I63:Q63"/>
    <mergeCell ref="I64:Q64"/>
    <mergeCell ref="I65:Q65"/>
    <mergeCell ref="D66:D69"/>
    <mergeCell ref="E66:E69"/>
    <mergeCell ref="F66:F69"/>
    <mergeCell ref="G66:G69"/>
    <mergeCell ref="H66:H69"/>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D33:Q37"/>
    <mergeCell ref="E38:G41"/>
    <mergeCell ref="D42:D45"/>
    <mergeCell ref="E42:E45"/>
    <mergeCell ref="F42:F45"/>
    <mergeCell ref="G42:G45"/>
    <mergeCell ref="H42:H45"/>
    <mergeCell ref="I42:Q45"/>
    <mergeCell ref="D29:D32"/>
    <mergeCell ref="E29:E32"/>
    <mergeCell ref="F29:F32"/>
    <mergeCell ref="G29:G32"/>
    <mergeCell ref="H29:H32"/>
    <mergeCell ref="I29:Q32"/>
    <mergeCell ref="I23:Q23"/>
    <mergeCell ref="I24:Q24"/>
    <mergeCell ref="I25:Q25"/>
    <mergeCell ref="I26:Q26"/>
    <mergeCell ref="I27:Q27"/>
    <mergeCell ref="I28:Q2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H5:H8"/>
    <mergeCell ref="E1:G4"/>
    <mergeCell ref="D5:D8"/>
    <mergeCell ref="E5:E8"/>
    <mergeCell ref="F5:F8"/>
    <mergeCell ref="G5:G8"/>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807C-D6DE-4030-95EA-6B3247EDAB7A}">
  <sheetPr>
    <tabColor rgb="FFC00000"/>
  </sheetPr>
  <dimension ref="A1:L260"/>
  <sheetViews>
    <sheetView view="pageBreakPreview" topLeftCell="A239" zoomScale="90" zoomScaleNormal="100" zoomScaleSheetLayoutView="90" workbookViewId="0">
      <selection activeCell="B245" sqref="B5:J245"/>
    </sheetView>
  </sheetViews>
  <sheetFormatPr defaultRowHeight="48.75" customHeight="1"/>
  <cols>
    <col min="1" max="1" width="6.875" style="15" customWidth="1"/>
    <col min="2" max="2" width="2.625" style="15" customWidth="1"/>
    <col min="3" max="3" width="13.875" style="15" customWidth="1"/>
    <col min="4" max="4" width="28.25" style="54" customWidth="1"/>
    <col min="5" max="6" width="8.625" style="15" customWidth="1"/>
    <col min="7" max="7" width="7.375" style="15" customWidth="1"/>
    <col min="8" max="8" width="37.375" style="55" customWidth="1"/>
    <col min="9" max="9" width="17.75" style="56" customWidth="1"/>
    <col min="10" max="10" width="19.125" style="12" customWidth="1"/>
    <col min="11" max="16384" width="9" style="12"/>
  </cols>
  <sheetData>
    <row r="1" spans="1:12" ht="30" customHeight="1">
      <c r="A1" s="435" t="s">
        <v>10</v>
      </c>
      <c r="B1" s="435"/>
      <c r="C1" s="435"/>
      <c r="D1" s="435"/>
      <c r="E1" s="435"/>
      <c r="F1" s="435"/>
      <c r="G1" s="435"/>
      <c r="H1" s="435"/>
      <c r="I1" s="435"/>
      <c r="J1" s="435"/>
    </row>
    <row r="2" spans="1:12" ht="22.5" customHeight="1">
      <c r="J2" s="12" t="s">
        <v>6</v>
      </c>
    </row>
    <row r="3" spans="1:12" ht="21.95" customHeight="1">
      <c r="A3" s="57" t="s">
        <v>5</v>
      </c>
      <c r="B3" s="452" t="s">
        <v>5</v>
      </c>
      <c r="C3" s="453"/>
      <c r="D3" s="58" t="s">
        <v>5</v>
      </c>
      <c r="E3" s="57" t="s">
        <v>5</v>
      </c>
      <c r="F3" s="57" t="s">
        <v>5</v>
      </c>
      <c r="G3" s="59" t="s">
        <v>30</v>
      </c>
      <c r="H3" s="450" t="s">
        <v>5</v>
      </c>
      <c r="I3" s="451"/>
      <c r="J3" s="19" t="s">
        <v>5</v>
      </c>
      <c r="K3" s="440" t="s">
        <v>149</v>
      </c>
      <c r="L3" s="442" t="s">
        <v>147</v>
      </c>
    </row>
    <row r="4" spans="1:12" s="61" customFormat="1" ht="21.95" customHeight="1">
      <c r="A4" s="4" t="s">
        <v>12</v>
      </c>
      <c r="B4" s="454" t="s">
        <v>13</v>
      </c>
      <c r="C4" s="455"/>
      <c r="D4" s="60" t="s">
        <v>14</v>
      </c>
      <c r="E4" s="4" t="s">
        <v>15</v>
      </c>
      <c r="F4" s="4" t="s">
        <v>16</v>
      </c>
      <c r="G4" s="4" t="s">
        <v>20</v>
      </c>
      <c r="H4" s="436" t="s">
        <v>17</v>
      </c>
      <c r="I4" s="437"/>
      <c r="J4" s="4" t="s">
        <v>18</v>
      </c>
      <c r="K4" s="441"/>
      <c r="L4" s="443"/>
    </row>
    <row r="5" spans="1:12" s="61" customFormat="1" ht="45" customHeight="1">
      <c r="A5" s="5">
        <v>1</v>
      </c>
      <c r="B5" s="333" t="s">
        <v>163</v>
      </c>
      <c r="C5" s="290">
        <v>4987481148550</v>
      </c>
      <c r="D5" s="225" t="s">
        <v>363</v>
      </c>
      <c r="E5" s="190" t="s">
        <v>133</v>
      </c>
      <c r="F5" s="192" t="s">
        <v>0</v>
      </c>
      <c r="G5" s="192">
        <v>8</v>
      </c>
      <c r="H5" s="225" t="s">
        <v>364</v>
      </c>
      <c r="I5" s="251" t="s">
        <v>365</v>
      </c>
      <c r="J5" s="205"/>
      <c r="K5" s="7">
        <v>1</v>
      </c>
      <c r="L5" s="10"/>
    </row>
    <row r="6" spans="1:12" s="61" customFormat="1" ht="45" customHeight="1">
      <c r="A6" s="5">
        <v>2</v>
      </c>
      <c r="B6" s="333" t="s">
        <v>163</v>
      </c>
      <c r="C6" s="290">
        <v>4987481151796</v>
      </c>
      <c r="D6" s="225" t="s">
        <v>366</v>
      </c>
      <c r="E6" s="190" t="s">
        <v>133</v>
      </c>
      <c r="F6" s="192" t="s">
        <v>0</v>
      </c>
      <c r="G6" s="192">
        <v>2</v>
      </c>
      <c r="H6" s="225" t="s">
        <v>367</v>
      </c>
      <c r="I6" s="252" t="s">
        <v>365</v>
      </c>
      <c r="J6" s="205"/>
      <c r="K6" s="7">
        <v>2</v>
      </c>
      <c r="L6" s="10"/>
    </row>
    <row r="7" spans="1:12" s="61" customFormat="1" ht="45" customHeight="1">
      <c r="A7" s="5">
        <v>3</v>
      </c>
      <c r="B7" s="333" t="s">
        <v>163</v>
      </c>
      <c r="C7" s="290">
        <v>4987481152182</v>
      </c>
      <c r="D7" s="225" t="s">
        <v>368</v>
      </c>
      <c r="E7" s="190" t="s">
        <v>133</v>
      </c>
      <c r="F7" s="192" t="s">
        <v>0</v>
      </c>
      <c r="G7" s="192">
        <v>3</v>
      </c>
      <c r="H7" s="225" t="s">
        <v>369</v>
      </c>
      <c r="I7" s="252" t="s">
        <v>365</v>
      </c>
      <c r="J7" s="205"/>
      <c r="K7" s="7">
        <v>3</v>
      </c>
      <c r="L7" s="10"/>
    </row>
    <row r="8" spans="1:12" s="61" customFormat="1" ht="45" customHeight="1">
      <c r="A8" s="5">
        <v>4</v>
      </c>
      <c r="B8" s="333" t="s">
        <v>163</v>
      </c>
      <c r="C8" s="291">
        <v>4987481142084</v>
      </c>
      <c r="D8" s="225" t="s">
        <v>370</v>
      </c>
      <c r="E8" s="190" t="s">
        <v>133</v>
      </c>
      <c r="F8" s="192" t="s">
        <v>0</v>
      </c>
      <c r="G8" s="192">
        <v>3</v>
      </c>
      <c r="H8" s="225" t="s">
        <v>371</v>
      </c>
      <c r="I8" s="252" t="s">
        <v>365</v>
      </c>
      <c r="J8" s="206"/>
      <c r="K8" s="7">
        <v>4</v>
      </c>
      <c r="L8" s="10"/>
    </row>
    <row r="9" spans="1:12" ht="45" customHeight="1">
      <c r="A9" s="5">
        <v>5</v>
      </c>
      <c r="B9" s="333" t="s">
        <v>163</v>
      </c>
      <c r="C9" s="291">
        <v>4987481142091</v>
      </c>
      <c r="D9" s="225" t="s">
        <v>372</v>
      </c>
      <c r="E9" s="190" t="s">
        <v>133</v>
      </c>
      <c r="F9" s="192" t="s">
        <v>0</v>
      </c>
      <c r="G9" s="192">
        <v>3</v>
      </c>
      <c r="H9" s="225" t="s">
        <v>373</v>
      </c>
      <c r="I9" s="252" t="s">
        <v>365</v>
      </c>
      <c r="J9" s="207"/>
      <c r="K9" s="7">
        <v>5</v>
      </c>
      <c r="L9" s="66"/>
    </row>
    <row r="10" spans="1:12" ht="45" customHeight="1">
      <c r="A10" s="5">
        <v>6</v>
      </c>
      <c r="B10" s="333" t="s">
        <v>163</v>
      </c>
      <c r="C10" s="291">
        <v>4987481142077</v>
      </c>
      <c r="D10" s="225" t="s">
        <v>374</v>
      </c>
      <c r="E10" s="190" t="s">
        <v>133</v>
      </c>
      <c r="F10" s="192" t="s">
        <v>0</v>
      </c>
      <c r="G10" s="192">
        <v>6</v>
      </c>
      <c r="H10" s="225" t="s">
        <v>375</v>
      </c>
      <c r="I10" s="252" t="s">
        <v>365</v>
      </c>
      <c r="J10" s="208"/>
      <c r="K10" s="7">
        <v>6</v>
      </c>
      <c r="L10" s="66"/>
    </row>
    <row r="11" spans="1:12" ht="45" customHeight="1">
      <c r="A11" s="5">
        <v>7</v>
      </c>
      <c r="B11" s="333" t="s">
        <v>163</v>
      </c>
      <c r="C11" s="291">
        <v>4987481143265</v>
      </c>
      <c r="D11" s="225" t="s">
        <v>376</v>
      </c>
      <c r="E11" s="190" t="s">
        <v>133</v>
      </c>
      <c r="F11" s="192" t="s">
        <v>0</v>
      </c>
      <c r="G11" s="192">
        <v>8</v>
      </c>
      <c r="H11" s="225" t="s">
        <v>377</v>
      </c>
      <c r="I11" s="252" t="s">
        <v>365</v>
      </c>
      <c r="J11" s="207"/>
      <c r="K11" s="7">
        <v>7</v>
      </c>
      <c r="L11" s="66"/>
    </row>
    <row r="12" spans="1:12" ht="45" customHeight="1">
      <c r="A12" s="5">
        <v>8</v>
      </c>
      <c r="B12" s="333" t="s">
        <v>163</v>
      </c>
      <c r="C12" s="291">
        <v>4987481141933</v>
      </c>
      <c r="D12" s="225" t="s">
        <v>378</v>
      </c>
      <c r="E12" s="190" t="s">
        <v>133</v>
      </c>
      <c r="F12" s="192" t="s">
        <v>0</v>
      </c>
      <c r="G12" s="192">
        <v>8</v>
      </c>
      <c r="H12" s="225" t="s">
        <v>379</v>
      </c>
      <c r="I12" s="252" t="s">
        <v>365</v>
      </c>
      <c r="J12" s="207"/>
      <c r="K12" s="7">
        <v>8</v>
      </c>
      <c r="L12" s="66"/>
    </row>
    <row r="13" spans="1:12" ht="45" customHeight="1">
      <c r="A13" s="5">
        <v>9</v>
      </c>
      <c r="B13" s="333" t="s">
        <v>163</v>
      </c>
      <c r="C13" s="291">
        <v>4987481144309</v>
      </c>
      <c r="D13" s="225" t="s">
        <v>380</v>
      </c>
      <c r="E13" s="190" t="s">
        <v>133</v>
      </c>
      <c r="F13" s="192" t="s">
        <v>0</v>
      </c>
      <c r="G13" s="192">
        <v>4</v>
      </c>
      <c r="H13" s="225" t="s">
        <v>381</v>
      </c>
      <c r="I13" s="252" t="s">
        <v>365</v>
      </c>
      <c r="J13" s="207"/>
      <c r="K13" s="7">
        <v>9</v>
      </c>
      <c r="L13" s="66"/>
    </row>
    <row r="14" spans="1:12" ht="45" customHeight="1">
      <c r="A14" s="5">
        <v>10</v>
      </c>
      <c r="B14" s="333" t="s">
        <v>163</v>
      </c>
      <c r="C14" s="291">
        <v>4987481147355</v>
      </c>
      <c r="D14" s="225" t="s">
        <v>382</v>
      </c>
      <c r="E14" s="190" t="s">
        <v>133</v>
      </c>
      <c r="F14" s="192" t="s">
        <v>0</v>
      </c>
      <c r="G14" s="192">
        <v>5</v>
      </c>
      <c r="H14" s="225" t="s">
        <v>383</v>
      </c>
      <c r="I14" s="252" t="s">
        <v>365</v>
      </c>
      <c r="J14" s="207"/>
      <c r="K14" s="7">
        <v>10</v>
      </c>
      <c r="L14" s="66"/>
    </row>
    <row r="15" spans="1:12" ht="48.75" customHeight="1">
      <c r="A15" s="5">
        <v>11</v>
      </c>
      <c r="B15" s="333" t="s">
        <v>163</v>
      </c>
      <c r="C15" s="291">
        <v>4987481147362</v>
      </c>
      <c r="D15" s="225" t="s">
        <v>384</v>
      </c>
      <c r="E15" s="190" t="s">
        <v>133</v>
      </c>
      <c r="F15" s="192" t="s">
        <v>0</v>
      </c>
      <c r="G15" s="192">
        <v>5</v>
      </c>
      <c r="H15" s="225" t="s">
        <v>385</v>
      </c>
      <c r="I15" s="252" t="s">
        <v>365</v>
      </c>
      <c r="J15" s="207"/>
      <c r="K15" s="66"/>
      <c r="L15" s="66"/>
    </row>
    <row r="16" spans="1:12" ht="48.75" customHeight="1">
      <c r="A16" s="5">
        <v>12</v>
      </c>
      <c r="B16" s="333" t="s">
        <v>163</v>
      </c>
      <c r="C16" s="291">
        <v>4987481147386</v>
      </c>
      <c r="D16" s="225" t="s">
        <v>386</v>
      </c>
      <c r="E16" s="190" t="s">
        <v>133</v>
      </c>
      <c r="F16" s="192" t="s">
        <v>0</v>
      </c>
      <c r="G16" s="192">
        <v>5</v>
      </c>
      <c r="H16" s="225" t="s">
        <v>387</v>
      </c>
      <c r="I16" s="252" t="s">
        <v>365</v>
      </c>
      <c r="J16" s="206"/>
      <c r="K16" s="66"/>
      <c r="L16" s="66"/>
    </row>
    <row r="17" spans="1:12" ht="48.75" customHeight="1">
      <c r="A17" s="5">
        <v>13</v>
      </c>
      <c r="B17" s="333" t="s">
        <v>163</v>
      </c>
      <c r="C17" s="291">
        <v>4987481147393</v>
      </c>
      <c r="D17" s="225" t="s">
        <v>388</v>
      </c>
      <c r="E17" s="190" t="s">
        <v>133</v>
      </c>
      <c r="F17" s="192" t="s">
        <v>0</v>
      </c>
      <c r="G17" s="192">
        <v>5</v>
      </c>
      <c r="H17" s="225" t="s">
        <v>389</v>
      </c>
      <c r="I17" s="252" t="s">
        <v>365</v>
      </c>
      <c r="J17" s="207"/>
      <c r="K17" s="66"/>
      <c r="L17" s="66"/>
    </row>
    <row r="18" spans="1:12" ht="48.75" customHeight="1">
      <c r="A18" s="5">
        <v>14</v>
      </c>
      <c r="B18" s="333" t="s">
        <v>163</v>
      </c>
      <c r="C18" s="291">
        <v>4987481148543</v>
      </c>
      <c r="D18" s="225" t="s">
        <v>390</v>
      </c>
      <c r="E18" s="190" t="s">
        <v>133</v>
      </c>
      <c r="F18" s="192" t="s">
        <v>0</v>
      </c>
      <c r="G18" s="192">
        <v>4</v>
      </c>
      <c r="H18" s="225" t="s">
        <v>391</v>
      </c>
      <c r="I18" s="252" t="s">
        <v>365</v>
      </c>
      <c r="J18" s="207"/>
      <c r="K18" s="66"/>
      <c r="L18" s="66"/>
    </row>
    <row r="19" spans="1:12" ht="48.75" customHeight="1">
      <c r="A19" s="5">
        <v>15</v>
      </c>
      <c r="B19" s="333" t="s">
        <v>163</v>
      </c>
      <c r="C19" s="291">
        <v>4987481151468</v>
      </c>
      <c r="D19" s="225" t="s">
        <v>392</v>
      </c>
      <c r="E19" s="190" t="s">
        <v>133</v>
      </c>
      <c r="F19" s="192" t="s">
        <v>0</v>
      </c>
      <c r="G19" s="192">
        <v>4</v>
      </c>
      <c r="H19" s="225" t="s">
        <v>393</v>
      </c>
      <c r="I19" s="252" t="s">
        <v>365</v>
      </c>
      <c r="J19" s="207"/>
      <c r="K19" s="66"/>
      <c r="L19" s="66"/>
    </row>
    <row r="20" spans="1:12" ht="48.75" customHeight="1">
      <c r="A20" s="5">
        <v>16</v>
      </c>
      <c r="B20" s="333" t="s">
        <v>163</v>
      </c>
      <c r="C20" s="291">
        <v>4987481150508</v>
      </c>
      <c r="D20" s="225" t="s">
        <v>394</v>
      </c>
      <c r="E20" s="190" t="s">
        <v>133</v>
      </c>
      <c r="F20" s="192" t="s">
        <v>0</v>
      </c>
      <c r="G20" s="192">
        <v>4</v>
      </c>
      <c r="H20" s="225" t="s">
        <v>395</v>
      </c>
      <c r="I20" s="252" t="s">
        <v>365</v>
      </c>
      <c r="J20" s="207"/>
      <c r="K20" s="66"/>
      <c r="L20" s="66"/>
    </row>
    <row r="21" spans="1:12" ht="48.75" customHeight="1">
      <c r="A21" s="5">
        <v>17</v>
      </c>
      <c r="B21" s="333" t="s">
        <v>163</v>
      </c>
      <c r="C21" s="291">
        <v>4987481149564</v>
      </c>
      <c r="D21" s="246" t="s">
        <v>396</v>
      </c>
      <c r="E21" s="190" t="s">
        <v>133</v>
      </c>
      <c r="F21" s="191" t="s">
        <v>0</v>
      </c>
      <c r="G21" s="192">
        <v>4</v>
      </c>
      <c r="H21" s="225" t="s">
        <v>397</v>
      </c>
      <c r="I21" s="252" t="s">
        <v>365</v>
      </c>
      <c r="J21" s="207"/>
      <c r="K21" s="66"/>
      <c r="L21" s="66"/>
    </row>
    <row r="22" spans="1:12" ht="48.75" customHeight="1">
      <c r="A22" s="5">
        <v>18</v>
      </c>
      <c r="B22" s="333" t="s">
        <v>163</v>
      </c>
      <c r="C22" s="291">
        <v>4987481149588</v>
      </c>
      <c r="D22" s="246" t="s">
        <v>398</v>
      </c>
      <c r="E22" s="190" t="s">
        <v>133</v>
      </c>
      <c r="F22" s="191" t="s">
        <v>0</v>
      </c>
      <c r="G22" s="192">
        <v>4</v>
      </c>
      <c r="H22" s="225" t="s">
        <v>399</v>
      </c>
      <c r="I22" s="252" t="s">
        <v>365</v>
      </c>
      <c r="J22" s="209"/>
      <c r="K22" s="66"/>
      <c r="L22" s="66"/>
    </row>
    <row r="23" spans="1:12" ht="48.75" customHeight="1">
      <c r="A23" s="5">
        <v>19</v>
      </c>
      <c r="B23" s="333" t="s">
        <v>163</v>
      </c>
      <c r="C23" s="291">
        <v>4987481149724</v>
      </c>
      <c r="D23" s="246" t="s">
        <v>400</v>
      </c>
      <c r="E23" s="190" t="s">
        <v>133</v>
      </c>
      <c r="F23" s="191" t="s">
        <v>0</v>
      </c>
      <c r="G23" s="192">
        <v>4</v>
      </c>
      <c r="H23" s="225" t="s">
        <v>401</v>
      </c>
      <c r="I23" s="252" t="s">
        <v>365</v>
      </c>
      <c r="J23" s="207"/>
      <c r="K23" s="66"/>
      <c r="L23" s="66"/>
    </row>
    <row r="24" spans="1:12" ht="48.75" customHeight="1">
      <c r="A24" s="5">
        <v>20</v>
      </c>
      <c r="B24" s="333" t="s">
        <v>163</v>
      </c>
      <c r="C24" s="291">
        <v>4987481149632</v>
      </c>
      <c r="D24" s="246" t="s">
        <v>402</v>
      </c>
      <c r="E24" s="190" t="s">
        <v>133</v>
      </c>
      <c r="F24" s="191" t="s">
        <v>0</v>
      </c>
      <c r="G24" s="192">
        <v>4</v>
      </c>
      <c r="H24" s="225" t="s">
        <v>403</v>
      </c>
      <c r="I24" s="252" t="s">
        <v>365</v>
      </c>
      <c r="J24" s="208"/>
      <c r="K24" s="66"/>
      <c r="L24" s="66"/>
    </row>
    <row r="25" spans="1:12" ht="48.75" customHeight="1">
      <c r="A25" s="5">
        <v>21</v>
      </c>
      <c r="B25" s="333" t="s">
        <v>163</v>
      </c>
      <c r="C25" s="291">
        <v>4987481149687</v>
      </c>
      <c r="D25" s="225" t="s">
        <v>404</v>
      </c>
      <c r="E25" s="190" t="s">
        <v>133</v>
      </c>
      <c r="F25" s="192" t="s">
        <v>0</v>
      </c>
      <c r="G25" s="192">
        <v>4</v>
      </c>
      <c r="H25" s="225" t="s">
        <v>405</v>
      </c>
      <c r="I25" s="252" t="s">
        <v>365</v>
      </c>
      <c r="J25" s="207"/>
      <c r="K25" s="66"/>
      <c r="L25" s="66"/>
    </row>
    <row r="26" spans="1:12" ht="48.75" customHeight="1">
      <c r="A26" s="5">
        <v>22</v>
      </c>
      <c r="B26" s="333" t="s">
        <v>163</v>
      </c>
      <c r="C26" s="290">
        <v>4987481142534</v>
      </c>
      <c r="D26" s="225" t="s">
        <v>406</v>
      </c>
      <c r="E26" s="190" t="s">
        <v>133</v>
      </c>
      <c r="F26" s="192" t="s">
        <v>0</v>
      </c>
      <c r="G26" s="192">
        <v>2</v>
      </c>
      <c r="H26" s="225" t="s">
        <v>407</v>
      </c>
      <c r="I26" s="252" t="s">
        <v>365</v>
      </c>
      <c r="J26" s="208"/>
      <c r="K26" s="66"/>
      <c r="L26" s="66"/>
    </row>
    <row r="27" spans="1:12" ht="48.75" customHeight="1">
      <c r="A27" s="5">
        <v>23</v>
      </c>
      <c r="B27" s="333" t="s">
        <v>163</v>
      </c>
      <c r="C27" s="290">
        <v>4987481142541</v>
      </c>
      <c r="D27" s="225" t="s">
        <v>408</v>
      </c>
      <c r="E27" s="190" t="s">
        <v>133</v>
      </c>
      <c r="F27" s="192" t="s">
        <v>0</v>
      </c>
      <c r="G27" s="192">
        <v>2</v>
      </c>
      <c r="H27" s="225" t="s">
        <v>409</v>
      </c>
      <c r="I27" s="252" t="s">
        <v>365</v>
      </c>
      <c r="J27" s="207"/>
      <c r="K27" s="66"/>
      <c r="L27" s="66"/>
    </row>
    <row r="28" spans="1:12" ht="48.75" customHeight="1">
      <c r="A28" s="5">
        <v>24</v>
      </c>
      <c r="B28" s="333" t="s">
        <v>163</v>
      </c>
      <c r="C28" s="290">
        <v>4987481143715</v>
      </c>
      <c r="D28" s="225" t="s">
        <v>410</v>
      </c>
      <c r="E28" s="190" t="s">
        <v>133</v>
      </c>
      <c r="F28" s="192" t="s">
        <v>0</v>
      </c>
      <c r="G28" s="192">
        <v>2</v>
      </c>
      <c r="H28" s="225" t="s">
        <v>411</v>
      </c>
      <c r="I28" s="252" t="s">
        <v>365</v>
      </c>
      <c r="J28" s="207"/>
      <c r="K28" s="66"/>
      <c r="L28" s="66"/>
    </row>
    <row r="29" spans="1:12" ht="48.75" customHeight="1">
      <c r="A29" s="5">
        <v>25</v>
      </c>
      <c r="B29" s="333" t="s">
        <v>163</v>
      </c>
      <c r="C29" s="290">
        <v>4987481151345</v>
      </c>
      <c r="D29" s="225" t="s">
        <v>412</v>
      </c>
      <c r="E29" s="190" t="s">
        <v>133</v>
      </c>
      <c r="F29" s="192" t="s">
        <v>0</v>
      </c>
      <c r="G29" s="192">
        <v>2</v>
      </c>
      <c r="H29" s="225" t="s">
        <v>413</v>
      </c>
      <c r="I29" s="252" t="s">
        <v>365</v>
      </c>
      <c r="J29" s="207"/>
      <c r="K29" s="66"/>
      <c r="L29" s="66"/>
    </row>
    <row r="30" spans="1:12" ht="48.75" customHeight="1">
      <c r="A30" s="5">
        <v>26</v>
      </c>
      <c r="B30" s="333" t="s">
        <v>163</v>
      </c>
      <c r="C30" s="292">
        <v>4987559601888</v>
      </c>
      <c r="D30" s="225" t="s">
        <v>414</v>
      </c>
      <c r="E30" s="190" t="s">
        <v>133</v>
      </c>
      <c r="F30" s="228" t="s">
        <v>0</v>
      </c>
      <c r="G30" s="192">
        <v>2</v>
      </c>
      <c r="H30" s="253" t="s">
        <v>415</v>
      </c>
      <c r="I30" s="254" t="s">
        <v>416</v>
      </c>
      <c r="J30" s="208"/>
      <c r="K30" s="66"/>
      <c r="L30" s="66"/>
    </row>
    <row r="31" spans="1:12" ht="48.75" customHeight="1">
      <c r="A31" s="5">
        <v>27</v>
      </c>
      <c r="B31" s="333" t="s">
        <v>163</v>
      </c>
      <c r="C31" s="292">
        <v>4987559601871</v>
      </c>
      <c r="D31" s="225" t="s">
        <v>417</v>
      </c>
      <c r="E31" s="190" t="s">
        <v>133</v>
      </c>
      <c r="F31" s="228" t="s">
        <v>0</v>
      </c>
      <c r="G31" s="192">
        <v>2</v>
      </c>
      <c r="H31" s="253" t="s">
        <v>418</v>
      </c>
      <c r="I31" s="252" t="s">
        <v>416</v>
      </c>
      <c r="J31" s="208"/>
      <c r="K31" s="66"/>
      <c r="L31" s="66"/>
    </row>
    <row r="32" spans="1:12" ht="48.75" customHeight="1">
      <c r="A32" s="5">
        <v>28</v>
      </c>
      <c r="B32" s="333" t="s">
        <v>163</v>
      </c>
      <c r="C32" s="291">
        <v>4987326080984</v>
      </c>
      <c r="D32" s="193" t="s">
        <v>419</v>
      </c>
      <c r="E32" s="190" t="s">
        <v>133</v>
      </c>
      <c r="F32" s="192" t="s">
        <v>0</v>
      </c>
      <c r="G32" s="192">
        <v>3</v>
      </c>
      <c r="H32" s="225" t="s">
        <v>420</v>
      </c>
      <c r="I32" s="252" t="s">
        <v>421</v>
      </c>
      <c r="J32" s="208"/>
      <c r="K32" s="66"/>
      <c r="L32" s="66"/>
    </row>
    <row r="33" spans="1:12" ht="48.75" customHeight="1">
      <c r="A33" s="5">
        <v>29</v>
      </c>
      <c r="B33" s="333" t="s">
        <v>163</v>
      </c>
      <c r="C33" s="291">
        <v>4987326081004</v>
      </c>
      <c r="D33" s="193" t="s">
        <v>422</v>
      </c>
      <c r="E33" s="190" t="s">
        <v>133</v>
      </c>
      <c r="F33" s="192" t="s">
        <v>0</v>
      </c>
      <c r="G33" s="192">
        <v>3</v>
      </c>
      <c r="H33" s="225" t="s">
        <v>423</v>
      </c>
      <c r="I33" s="252" t="s">
        <v>421</v>
      </c>
      <c r="J33" s="207"/>
      <c r="K33" s="66"/>
      <c r="L33" s="66"/>
    </row>
    <row r="34" spans="1:12" ht="48.75" customHeight="1">
      <c r="A34" s="5">
        <v>30</v>
      </c>
      <c r="B34" s="333" t="s">
        <v>163</v>
      </c>
      <c r="C34" s="291">
        <v>4987295562344</v>
      </c>
      <c r="D34" s="193" t="s">
        <v>424</v>
      </c>
      <c r="E34" s="190" t="s">
        <v>133</v>
      </c>
      <c r="F34" s="192" t="s">
        <v>0</v>
      </c>
      <c r="G34" s="192">
        <v>5</v>
      </c>
      <c r="H34" s="225" t="s">
        <v>425</v>
      </c>
      <c r="I34" s="252" t="s">
        <v>426</v>
      </c>
      <c r="J34" s="208"/>
      <c r="K34" s="66"/>
      <c r="L34" s="66"/>
    </row>
    <row r="35" spans="1:12" ht="48.75" customHeight="1">
      <c r="A35" s="5">
        <v>31</v>
      </c>
      <c r="B35" s="333" t="s">
        <v>163</v>
      </c>
      <c r="C35" s="291">
        <v>1987295371762</v>
      </c>
      <c r="D35" s="193" t="s">
        <v>427</v>
      </c>
      <c r="E35" s="190" t="s">
        <v>133</v>
      </c>
      <c r="F35" s="192" t="s">
        <v>0</v>
      </c>
      <c r="G35" s="192">
        <v>5</v>
      </c>
      <c r="H35" s="225" t="s">
        <v>428</v>
      </c>
      <c r="I35" s="252" t="s">
        <v>426</v>
      </c>
      <c r="J35" s="207"/>
      <c r="K35" s="66"/>
      <c r="L35" s="66"/>
    </row>
    <row r="36" spans="1:12" ht="48.75" customHeight="1">
      <c r="A36" s="5">
        <v>32</v>
      </c>
      <c r="B36" s="333" t="s">
        <v>163</v>
      </c>
      <c r="C36" s="291">
        <v>4987559601772</v>
      </c>
      <c r="D36" s="189" t="s">
        <v>429</v>
      </c>
      <c r="E36" s="190" t="s">
        <v>133</v>
      </c>
      <c r="F36" s="191" t="s">
        <v>0</v>
      </c>
      <c r="G36" s="192">
        <v>2</v>
      </c>
      <c r="H36" s="255" t="s">
        <v>430</v>
      </c>
      <c r="I36" s="252" t="s">
        <v>416</v>
      </c>
      <c r="J36" s="205"/>
      <c r="K36" s="66"/>
      <c r="L36" s="66"/>
    </row>
    <row r="37" spans="1:12" ht="48.75" customHeight="1">
      <c r="A37" s="5">
        <v>33</v>
      </c>
      <c r="B37" s="333" t="s">
        <v>163</v>
      </c>
      <c r="C37" s="291">
        <v>4987559601789</v>
      </c>
      <c r="D37" s="189" t="s">
        <v>431</v>
      </c>
      <c r="E37" s="190" t="s">
        <v>133</v>
      </c>
      <c r="F37" s="191" t="s">
        <v>0</v>
      </c>
      <c r="G37" s="192">
        <v>2</v>
      </c>
      <c r="H37" s="255" t="s">
        <v>432</v>
      </c>
      <c r="I37" s="252" t="s">
        <v>416</v>
      </c>
      <c r="J37" s="205"/>
      <c r="K37" s="66"/>
      <c r="L37" s="66"/>
    </row>
    <row r="38" spans="1:12" ht="48.75" customHeight="1">
      <c r="A38" s="5">
        <v>34</v>
      </c>
      <c r="B38" s="333" t="s">
        <v>163</v>
      </c>
      <c r="C38" s="291">
        <v>4987559601796</v>
      </c>
      <c r="D38" s="189" t="s">
        <v>433</v>
      </c>
      <c r="E38" s="190" t="s">
        <v>133</v>
      </c>
      <c r="F38" s="191" t="s">
        <v>1</v>
      </c>
      <c r="G38" s="192">
        <v>3</v>
      </c>
      <c r="H38" s="255" t="s">
        <v>434</v>
      </c>
      <c r="I38" s="252" t="s">
        <v>416</v>
      </c>
      <c r="J38" s="205"/>
      <c r="K38" s="66"/>
      <c r="L38" s="66"/>
    </row>
    <row r="39" spans="1:12" ht="48.75" customHeight="1">
      <c r="A39" s="5">
        <v>35</v>
      </c>
      <c r="B39" s="333" t="s">
        <v>163</v>
      </c>
      <c r="C39" s="291">
        <v>4987559601802</v>
      </c>
      <c r="D39" s="193" t="s">
        <v>435</v>
      </c>
      <c r="E39" s="190" t="s">
        <v>133</v>
      </c>
      <c r="F39" s="192" t="s">
        <v>21</v>
      </c>
      <c r="G39" s="192">
        <v>9</v>
      </c>
      <c r="H39" s="255" t="s">
        <v>436</v>
      </c>
      <c r="I39" s="252" t="s">
        <v>416</v>
      </c>
      <c r="J39" s="206"/>
      <c r="K39" s="66"/>
      <c r="L39" s="66"/>
    </row>
    <row r="40" spans="1:12" ht="48.75" customHeight="1">
      <c r="A40" s="5">
        <v>36</v>
      </c>
      <c r="B40" s="333" t="s">
        <v>163</v>
      </c>
      <c r="C40" s="291">
        <v>4987559601826</v>
      </c>
      <c r="D40" s="189" t="s">
        <v>437</v>
      </c>
      <c r="E40" s="190" t="s">
        <v>133</v>
      </c>
      <c r="F40" s="191" t="s">
        <v>0</v>
      </c>
      <c r="G40" s="192">
        <v>2</v>
      </c>
      <c r="H40" s="255" t="s">
        <v>438</v>
      </c>
      <c r="I40" s="252" t="s">
        <v>416</v>
      </c>
      <c r="J40" s="206"/>
      <c r="K40" s="66"/>
      <c r="L40" s="66"/>
    </row>
    <row r="41" spans="1:12" ht="48.75" customHeight="1">
      <c r="A41" s="5">
        <v>37</v>
      </c>
      <c r="B41" s="333" t="s">
        <v>163</v>
      </c>
      <c r="C41" s="291">
        <v>4987559601833</v>
      </c>
      <c r="D41" s="189" t="s">
        <v>439</v>
      </c>
      <c r="E41" s="190" t="s">
        <v>133</v>
      </c>
      <c r="F41" s="191" t="s">
        <v>0</v>
      </c>
      <c r="G41" s="192">
        <v>2</v>
      </c>
      <c r="H41" s="255" t="s">
        <v>440</v>
      </c>
      <c r="I41" s="252" t="s">
        <v>416</v>
      </c>
      <c r="J41" s="206"/>
      <c r="K41" s="66"/>
      <c r="L41" s="66"/>
    </row>
    <row r="42" spans="1:12" ht="48.75" customHeight="1">
      <c r="A42" s="5">
        <v>38</v>
      </c>
      <c r="B42" s="333" t="s">
        <v>163</v>
      </c>
      <c r="C42" s="291">
        <v>4987270296905</v>
      </c>
      <c r="D42" s="193" t="s">
        <v>441</v>
      </c>
      <c r="E42" s="190" t="s">
        <v>133</v>
      </c>
      <c r="F42" s="192" t="s">
        <v>0</v>
      </c>
      <c r="G42" s="192">
        <v>9</v>
      </c>
      <c r="H42" s="255" t="s">
        <v>442</v>
      </c>
      <c r="I42" s="252" t="s">
        <v>443</v>
      </c>
      <c r="J42" s="207"/>
      <c r="K42" s="66"/>
      <c r="L42" s="66"/>
    </row>
    <row r="43" spans="1:12" ht="48.75" customHeight="1">
      <c r="A43" s="5">
        <v>39</v>
      </c>
      <c r="B43" s="333" t="s">
        <v>163</v>
      </c>
      <c r="C43" s="291">
        <v>4987326041671</v>
      </c>
      <c r="D43" s="189" t="s">
        <v>444</v>
      </c>
      <c r="E43" s="190" t="s">
        <v>133</v>
      </c>
      <c r="F43" s="191" t="s">
        <v>1</v>
      </c>
      <c r="G43" s="192">
        <v>4</v>
      </c>
      <c r="H43" s="255" t="s">
        <v>445</v>
      </c>
      <c r="I43" s="252" t="s">
        <v>421</v>
      </c>
      <c r="J43" s="206"/>
      <c r="K43" s="66"/>
      <c r="L43" s="66"/>
    </row>
    <row r="44" spans="1:12" ht="48.75" customHeight="1">
      <c r="A44" s="5">
        <v>40</v>
      </c>
      <c r="B44" s="333" t="s">
        <v>163</v>
      </c>
      <c r="C44" s="291">
        <v>4987326079261</v>
      </c>
      <c r="D44" s="193" t="s">
        <v>446</v>
      </c>
      <c r="E44" s="190" t="s">
        <v>133</v>
      </c>
      <c r="F44" s="192" t="s">
        <v>1</v>
      </c>
      <c r="G44" s="192">
        <v>3</v>
      </c>
      <c r="H44" s="255" t="s">
        <v>447</v>
      </c>
      <c r="I44" s="252" t="s">
        <v>421</v>
      </c>
      <c r="J44" s="206"/>
      <c r="K44" s="66"/>
      <c r="L44" s="66"/>
    </row>
    <row r="45" spans="1:12" ht="48.75" customHeight="1">
      <c r="A45" s="5">
        <v>41</v>
      </c>
      <c r="B45" s="333" t="s">
        <v>163</v>
      </c>
      <c r="C45" s="291">
        <v>4987326057764</v>
      </c>
      <c r="D45" s="189" t="s">
        <v>448</v>
      </c>
      <c r="E45" s="190" t="s">
        <v>133</v>
      </c>
      <c r="F45" s="191" t="s">
        <v>1</v>
      </c>
      <c r="G45" s="191">
        <v>17</v>
      </c>
      <c r="H45" s="255" t="s">
        <v>449</v>
      </c>
      <c r="I45" s="252" t="s">
        <v>421</v>
      </c>
      <c r="J45" s="207"/>
      <c r="K45" s="66"/>
      <c r="L45" s="66"/>
    </row>
    <row r="46" spans="1:12" ht="48.75" customHeight="1">
      <c r="A46" s="5">
        <v>42</v>
      </c>
      <c r="B46" s="333" t="s">
        <v>163</v>
      </c>
      <c r="C46" s="291">
        <v>4987562132706</v>
      </c>
      <c r="D46" s="189" t="s">
        <v>450</v>
      </c>
      <c r="E46" s="190" t="s">
        <v>133</v>
      </c>
      <c r="F46" s="191" t="s">
        <v>0</v>
      </c>
      <c r="G46" s="191">
        <v>2</v>
      </c>
      <c r="H46" s="255" t="s">
        <v>451</v>
      </c>
      <c r="I46" s="252" t="s">
        <v>452</v>
      </c>
      <c r="J46" s="206"/>
      <c r="K46" s="66"/>
      <c r="L46" s="66"/>
    </row>
    <row r="47" spans="1:12" ht="48.75" customHeight="1">
      <c r="A47" s="5">
        <v>43</v>
      </c>
      <c r="B47" s="333" t="s">
        <v>163</v>
      </c>
      <c r="C47" s="291">
        <v>4987326041695</v>
      </c>
      <c r="D47" s="189" t="s">
        <v>453</v>
      </c>
      <c r="E47" s="190" t="s">
        <v>133</v>
      </c>
      <c r="F47" s="191" t="s">
        <v>1</v>
      </c>
      <c r="G47" s="191">
        <v>3</v>
      </c>
      <c r="H47" s="255" t="s">
        <v>454</v>
      </c>
      <c r="I47" s="252" t="s">
        <v>421</v>
      </c>
      <c r="J47" s="207"/>
      <c r="K47" s="66"/>
      <c r="L47" s="66"/>
    </row>
    <row r="48" spans="1:12" ht="48.75" customHeight="1">
      <c r="A48" s="5">
        <v>44</v>
      </c>
      <c r="B48" s="333" t="s">
        <v>163</v>
      </c>
      <c r="C48" s="293" t="s">
        <v>455</v>
      </c>
      <c r="D48" s="225" t="s">
        <v>456</v>
      </c>
      <c r="E48" s="190" t="s">
        <v>133</v>
      </c>
      <c r="F48" s="192" t="s">
        <v>0</v>
      </c>
      <c r="G48" s="191">
        <v>8</v>
      </c>
      <c r="H48" s="225" t="s">
        <v>457</v>
      </c>
      <c r="I48" s="252" t="s">
        <v>458</v>
      </c>
      <c r="J48" s="207"/>
      <c r="K48" s="66"/>
      <c r="L48" s="66"/>
    </row>
    <row r="49" spans="1:12" ht="48.75" customHeight="1">
      <c r="A49" s="5">
        <v>45</v>
      </c>
      <c r="B49" s="333" t="s">
        <v>163</v>
      </c>
      <c r="C49" s="291">
        <v>4987326041701</v>
      </c>
      <c r="D49" s="246" t="s">
        <v>459</v>
      </c>
      <c r="E49" s="190" t="s">
        <v>133</v>
      </c>
      <c r="F49" s="191" t="s">
        <v>1</v>
      </c>
      <c r="G49" s="191">
        <v>4</v>
      </c>
      <c r="H49" s="225" t="s">
        <v>460</v>
      </c>
      <c r="I49" s="254" t="s">
        <v>421</v>
      </c>
      <c r="J49" s="209"/>
      <c r="K49" s="66"/>
      <c r="L49" s="66"/>
    </row>
    <row r="50" spans="1:12" ht="48.75" customHeight="1">
      <c r="A50" s="5">
        <v>46</v>
      </c>
      <c r="B50" s="333" t="s">
        <v>163</v>
      </c>
      <c r="C50" s="291">
        <v>4987026184685</v>
      </c>
      <c r="D50" s="193" t="s">
        <v>461</v>
      </c>
      <c r="E50" s="190" t="s">
        <v>133</v>
      </c>
      <c r="F50" s="192" t="s">
        <v>21</v>
      </c>
      <c r="G50" s="192">
        <v>12</v>
      </c>
      <c r="H50" s="255" t="s">
        <v>462</v>
      </c>
      <c r="I50" s="252" t="s">
        <v>463</v>
      </c>
      <c r="J50" s="209"/>
      <c r="K50" s="66"/>
      <c r="L50" s="66"/>
    </row>
    <row r="51" spans="1:12" ht="48.75" customHeight="1">
      <c r="A51" s="5">
        <v>47</v>
      </c>
      <c r="B51" s="333" t="s">
        <v>163</v>
      </c>
      <c r="C51" s="291">
        <v>4987026184692</v>
      </c>
      <c r="D51" s="200" t="s">
        <v>464</v>
      </c>
      <c r="E51" s="190" t="s">
        <v>133</v>
      </c>
      <c r="F51" s="192" t="s">
        <v>21</v>
      </c>
      <c r="G51" s="192">
        <v>9</v>
      </c>
      <c r="H51" s="255" t="s">
        <v>465</v>
      </c>
      <c r="I51" s="252" t="s">
        <v>463</v>
      </c>
      <c r="J51" s="207"/>
      <c r="K51" s="66"/>
      <c r="L51" s="66"/>
    </row>
    <row r="52" spans="1:12" ht="48.75" customHeight="1">
      <c r="A52" s="5">
        <v>48</v>
      </c>
      <c r="B52" s="333" t="s">
        <v>163</v>
      </c>
      <c r="C52" s="291">
        <v>4987026184708</v>
      </c>
      <c r="D52" s="193" t="s">
        <v>466</v>
      </c>
      <c r="E52" s="190" t="s">
        <v>133</v>
      </c>
      <c r="F52" s="192" t="s">
        <v>21</v>
      </c>
      <c r="G52" s="192">
        <v>7</v>
      </c>
      <c r="H52" s="255" t="s">
        <v>467</v>
      </c>
      <c r="I52" s="252" t="s">
        <v>463</v>
      </c>
      <c r="J52" s="207"/>
      <c r="K52" s="66"/>
      <c r="L52" s="66"/>
    </row>
    <row r="53" spans="1:12" ht="48.75" customHeight="1">
      <c r="A53" s="5">
        <v>49</v>
      </c>
      <c r="B53" s="333" t="s">
        <v>163</v>
      </c>
      <c r="C53" s="291">
        <v>4987458312557</v>
      </c>
      <c r="D53" s="189" t="s">
        <v>468</v>
      </c>
      <c r="E53" s="190" t="s">
        <v>133</v>
      </c>
      <c r="F53" s="191" t="s">
        <v>1</v>
      </c>
      <c r="G53" s="192">
        <v>4</v>
      </c>
      <c r="H53" s="255" t="s">
        <v>469</v>
      </c>
      <c r="I53" s="252" t="s">
        <v>470</v>
      </c>
      <c r="J53" s="208"/>
      <c r="K53" s="66"/>
      <c r="L53" s="66"/>
    </row>
    <row r="54" spans="1:12" ht="48.75" customHeight="1">
      <c r="A54" s="5">
        <v>50</v>
      </c>
      <c r="B54" s="333" t="s">
        <v>163</v>
      </c>
      <c r="C54" s="294">
        <v>4987026020990</v>
      </c>
      <c r="D54" s="247" t="s">
        <v>471</v>
      </c>
      <c r="E54" s="190" t="s">
        <v>133</v>
      </c>
      <c r="F54" s="190" t="s">
        <v>0</v>
      </c>
      <c r="G54" s="192">
        <v>3</v>
      </c>
      <c r="H54" s="256" t="s">
        <v>472</v>
      </c>
      <c r="I54" s="251" t="s">
        <v>463</v>
      </c>
      <c r="J54" s="207"/>
      <c r="K54" s="66"/>
      <c r="L54" s="66"/>
    </row>
    <row r="55" spans="1:12" ht="48.75" customHeight="1">
      <c r="A55" s="5">
        <v>51</v>
      </c>
      <c r="B55" s="333" t="s">
        <v>163</v>
      </c>
      <c r="C55" s="291">
        <v>4987026184715</v>
      </c>
      <c r="D55" s="189" t="s">
        <v>473</v>
      </c>
      <c r="E55" s="190" t="s">
        <v>133</v>
      </c>
      <c r="F55" s="191" t="s">
        <v>0</v>
      </c>
      <c r="G55" s="192">
        <v>6</v>
      </c>
      <c r="H55" s="255" t="s">
        <v>474</v>
      </c>
      <c r="I55" s="252" t="s">
        <v>463</v>
      </c>
      <c r="J55" s="207"/>
      <c r="K55" s="66"/>
      <c r="L55" s="66"/>
    </row>
    <row r="56" spans="1:12" ht="48.75" customHeight="1">
      <c r="A56" s="5">
        <v>52</v>
      </c>
      <c r="B56" s="333" t="s">
        <v>163</v>
      </c>
      <c r="C56" s="291">
        <v>4987551764819</v>
      </c>
      <c r="D56" s="189" t="s">
        <v>475</v>
      </c>
      <c r="E56" s="190" t="s">
        <v>133</v>
      </c>
      <c r="F56" s="191" t="s">
        <v>1</v>
      </c>
      <c r="G56" s="191">
        <v>4</v>
      </c>
      <c r="H56" s="255" t="s">
        <v>476</v>
      </c>
      <c r="I56" s="252" t="s">
        <v>470</v>
      </c>
      <c r="J56" s="208"/>
      <c r="K56" s="66"/>
      <c r="L56" s="66"/>
    </row>
    <row r="57" spans="1:12" ht="48.75" customHeight="1">
      <c r="A57" s="5">
        <v>53</v>
      </c>
      <c r="B57" s="333" t="s">
        <v>163</v>
      </c>
      <c r="C57" s="291">
        <v>4987551714555</v>
      </c>
      <c r="D57" s="189" t="s">
        <v>477</v>
      </c>
      <c r="E57" s="190" t="s">
        <v>133</v>
      </c>
      <c r="F57" s="191" t="s">
        <v>1</v>
      </c>
      <c r="G57" s="191">
        <v>32</v>
      </c>
      <c r="H57" s="255" t="s">
        <v>478</v>
      </c>
      <c r="I57" s="252" t="s">
        <v>470</v>
      </c>
      <c r="J57" s="207"/>
      <c r="K57" s="66"/>
      <c r="L57" s="66"/>
    </row>
    <row r="58" spans="1:12" ht="48.75" customHeight="1">
      <c r="A58" s="5">
        <v>54</v>
      </c>
      <c r="B58" s="333" t="s">
        <v>163</v>
      </c>
      <c r="C58" s="291">
        <v>4987551791037</v>
      </c>
      <c r="D58" s="189" t="s">
        <v>479</v>
      </c>
      <c r="E58" s="190" t="s">
        <v>133</v>
      </c>
      <c r="F58" s="191" t="s">
        <v>1</v>
      </c>
      <c r="G58" s="191">
        <v>8</v>
      </c>
      <c r="H58" s="255" t="s">
        <v>480</v>
      </c>
      <c r="I58" s="252" t="s">
        <v>470</v>
      </c>
      <c r="J58" s="207"/>
      <c r="K58" s="66"/>
      <c r="L58" s="66"/>
    </row>
    <row r="59" spans="1:12" ht="48.75" customHeight="1">
      <c r="A59" s="5">
        <v>55</v>
      </c>
      <c r="B59" s="333" t="s">
        <v>163</v>
      </c>
      <c r="C59" s="295" t="s">
        <v>481</v>
      </c>
      <c r="D59" s="246" t="s">
        <v>482</v>
      </c>
      <c r="E59" s="190" t="s">
        <v>133</v>
      </c>
      <c r="F59" s="191" t="s">
        <v>1</v>
      </c>
      <c r="G59" s="191">
        <v>8</v>
      </c>
      <c r="H59" s="225" t="s">
        <v>483</v>
      </c>
      <c r="I59" s="252" t="s">
        <v>470</v>
      </c>
      <c r="J59" s="207"/>
      <c r="K59" s="66"/>
      <c r="L59" s="66"/>
    </row>
    <row r="60" spans="1:12" ht="48.75" customHeight="1">
      <c r="A60" s="5">
        <v>56</v>
      </c>
      <c r="B60" s="333" t="s">
        <v>163</v>
      </c>
      <c r="C60" s="291" t="s">
        <v>484</v>
      </c>
      <c r="D60" s="246" t="s">
        <v>485</v>
      </c>
      <c r="E60" s="190" t="s">
        <v>133</v>
      </c>
      <c r="F60" s="191" t="s">
        <v>0</v>
      </c>
      <c r="G60" s="191">
        <v>8</v>
      </c>
      <c r="H60" s="203" t="s">
        <v>486</v>
      </c>
      <c r="I60" s="254" t="s">
        <v>487</v>
      </c>
      <c r="J60" s="207"/>
      <c r="K60" s="66"/>
      <c r="L60" s="66"/>
    </row>
    <row r="61" spans="1:12" ht="48.75" customHeight="1">
      <c r="A61" s="5">
        <v>57</v>
      </c>
      <c r="B61" s="333" t="s">
        <v>163</v>
      </c>
      <c r="C61" s="290">
        <v>4560221424871</v>
      </c>
      <c r="D61" s="246" t="s">
        <v>488</v>
      </c>
      <c r="E61" s="190" t="s">
        <v>133</v>
      </c>
      <c r="F61" s="191" t="s">
        <v>0</v>
      </c>
      <c r="G61" s="191">
        <v>4</v>
      </c>
      <c r="H61" s="255" t="s">
        <v>489</v>
      </c>
      <c r="I61" s="254" t="s">
        <v>487</v>
      </c>
      <c r="J61" s="209"/>
      <c r="K61" s="66"/>
      <c r="L61" s="66"/>
    </row>
    <row r="62" spans="1:12" ht="48.75" customHeight="1">
      <c r="A62" s="5">
        <v>58</v>
      </c>
      <c r="B62" s="333" t="s">
        <v>163</v>
      </c>
      <c r="C62" s="290">
        <v>4987270297445</v>
      </c>
      <c r="D62" s="246" t="s">
        <v>490</v>
      </c>
      <c r="E62" s="190" t="s">
        <v>133</v>
      </c>
      <c r="F62" s="191" t="s">
        <v>0</v>
      </c>
      <c r="G62" s="191">
        <v>3</v>
      </c>
      <c r="H62" s="255" t="s">
        <v>491</v>
      </c>
      <c r="I62" s="254" t="s">
        <v>443</v>
      </c>
      <c r="J62" s="209"/>
      <c r="K62" s="66"/>
      <c r="L62" s="66"/>
    </row>
    <row r="63" spans="1:12" ht="48.75" customHeight="1">
      <c r="A63" s="5">
        <v>59</v>
      </c>
      <c r="B63" s="333" t="s">
        <v>163</v>
      </c>
      <c r="C63" s="290">
        <v>4987270260111</v>
      </c>
      <c r="D63" s="246" t="s">
        <v>492</v>
      </c>
      <c r="E63" s="190" t="s">
        <v>133</v>
      </c>
      <c r="F63" s="191" t="s">
        <v>0</v>
      </c>
      <c r="G63" s="191">
        <v>2</v>
      </c>
      <c r="H63" s="225" t="s">
        <v>493</v>
      </c>
      <c r="I63" s="252" t="s">
        <v>443</v>
      </c>
      <c r="J63" s="208"/>
      <c r="K63" s="66"/>
      <c r="L63" s="66"/>
    </row>
    <row r="64" spans="1:12" ht="48.75" customHeight="1">
      <c r="A64" s="5">
        <v>60</v>
      </c>
      <c r="B64" s="334" t="s">
        <v>163</v>
      </c>
      <c r="C64" s="335">
        <v>4987481045729</v>
      </c>
      <c r="D64" s="321" t="s">
        <v>494</v>
      </c>
      <c r="E64" s="336" t="s">
        <v>133</v>
      </c>
      <c r="F64" s="316" t="s">
        <v>0</v>
      </c>
      <c r="G64" s="316">
        <v>2</v>
      </c>
      <c r="H64" s="321" t="s">
        <v>495</v>
      </c>
      <c r="I64" s="323" t="s">
        <v>365</v>
      </c>
      <c r="J64" s="207"/>
      <c r="K64" s="66"/>
      <c r="L64" s="66"/>
    </row>
    <row r="65" spans="1:12" ht="48.75" customHeight="1">
      <c r="A65" s="5">
        <v>61</v>
      </c>
      <c r="B65" s="334" t="s">
        <v>163</v>
      </c>
      <c r="C65" s="337">
        <v>4987481045576</v>
      </c>
      <c r="D65" s="318" t="s">
        <v>496</v>
      </c>
      <c r="E65" s="336" t="s">
        <v>133</v>
      </c>
      <c r="F65" s="319" t="s">
        <v>0</v>
      </c>
      <c r="G65" s="319">
        <v>5</v>
      </c>
      <c r="H65" s="321" t="s">
        <v>497</v>
      </c>
      <c r="I65" s="323" t="s">
        <v>365</v>
      </c>
      <c r="J65" s="206"/>
      <c r="K65" s="66"/>
      <c r="L65" s="66"/>
    </row>
    <row r="66" spans="1:12" ht="48.75" customHeight="1">
      <c r="A66" s="5">
        <v>62</v>
      </c>
      <c r="B66" s="334" t="s">
        <v>163</v>
      </c>
      <c r="C66" s="337">
        <v>4987481045552</v>
      </c>
      <c r="D66" s="318" t="s">
        <v>498</v>
      </c>
      <c r="E66" s="336" t="s">
        <v>133</v>
      </c>
      <c r="F66" s="319" t="s">
        <v>0</v>
      </c>
      <c r="G66" s="319">
        <v>4</v>
      </c>
      <c r="H66" s="321" t="s">
        <v>499</v>
      </c>
      <c r="I66" s="323" t="s">
        <v>365</v>
      </c>
      <c r="J66" s="208"/>
      <c r="K66" s="66"/>
      <c r="L66" s="66"/>
    </row>
    <row r="67" spans="1:12" ht="48.75" customHeight="1">
      <c r="A67" s="5">
        <v>63</v>
      </c>
      <c r="B67" s="334" t="s">
        <v>163</v>
      </c>
      <c r="C67" s="337">
        <v>4987481045545</v>
      </c>
      <c r="D67" s="318" t="s">
        <v>500</v>
      </c>
      <c r="E67" s="336" t="s">
        <v>133</v>
      </c>
      <c r="F67" s="319" t="s">
        <v>0</v>
      </c>
      <c r="G67" s="319">
        <v>4</v>
      </c>
      <c r="H67" s="321" t="s">
        <v>501</v>
      </c>
      <c r="I67" s="323" t="s">
        <v>365</v>
      </c>
      <c r="J67" s="208"/>
      <c r="K67" s="66"/>
      <c r="L67" s="66"/>
    </row>
    <row r="68" spans="1:12" ht="48.75" customHeight="1">
      <c r="A68" s="5">
        <v>64</v>
      </c>
      <c r="B68" s="334" t="s">
        <v>163</v>
      </c>
      <c r="C68" s="337">
        <v>4987481045644</v>
      </c>
      <c r="D68" s="318" t="s">
        <v>502</v>
      </c>
      <c r="E68" s="336" t="s">
        <v>133</v>
      </c>
      <c r="F68" s="319" t="s">
        <v>0</v>
      </c>
      <c r="G68" s="319">
        <v>4</v>
      </c>
      <c r="H68" s="321" t="s">
        <v>503</v>
      </c>
      <c r="I68" s="323" t="s">
        <v>365</v>
      </c>
      <c r="J68" s="207"/>
      <c r="K68" s="66"/>
      <c r="L68" s="66"/>
    </row>
    <row r="69" spans="1:12" ht="48.75" customHeight="1">
      <c r="A69" s="5">
        <v>65</v>
      </c>
      <c r="B69" s="334" t="s">
        <v>163</v>
      </c>
      <c r="C69" s="335">
        <v>4987481045590</v>
      </c>
      <c r="D69" s="321" t="s">
        <v>504</v>
      </c>
      <c r="E69" s="336" t="s">
        <v>133</v>
      </c>
      <c r="F69" s="316" t="s">
        <v>0</v>
      </c>
      <c r="G69" s="316">
        <v>4</v>
      </c>
      <c r="H69" s="321" t="s">
        <v>505</v>
      </c>
      <c r="I69" s="323" t="s">
        <v>365</v>
      </c>
      <c r="J69" s="207"/>
      <c r="K69" s="66"/>
      <c r="L69" s="66"/>
    </row>
    <row r="70" spans="1:12" ht="48.75" customHeight="1">
      <c r="A70" s="5">
        <v>66</v>
      </c>
      <c r="B70" s="334" t="s">
        <v>163</v>
      </c>
      <c r="C70" s="335">
        <v>4987481045569</v>
      </c>
      <c r="D70" s="321" t="s">
        <v>506</v>
      </c>
      <c r="E70" s="336" t="s">
        <v>133</v>
      </c>
      <c r="F70" s="316" t="s">
        <v>0</v>
      </c>
      <c r="G70" s="316">
        <v>3</v>
      </c>
      <c r="H70" s="321" t="s">
        <v>507</v>
      </c>
      <c r="I70" s="323" t="s">
        <v>365</v>
      </c>
      <c r="J70" s="208"/>
      <c r="K70" s="66"/>
      <c r="L70" s="66"/>
    </row>
    <row r="71" spans="1:12" ht="48.75" customHeight="1">
      <c r="A71" s="5">
        <v>67</v>
      </c>
      <c r="B71" s="334" t="s">
        <v>163</v>
      </c>
      <c r="C71" s="337">
        <v>4987481045712</v>
      </c>
      <c r="D71" s="318" t="s">
        <v>508</v>
      </c>
      <c r="E71" s="336" t="s">
        <v>133</v>
      </c>
      <c r="F71" s="319" t="s">
        <v>0</v>
      </c>
      <c r="G71" s="319">
        <v>2</v>
      </c>
      <c r="H71" s="321" t="s">
        <v>509</v>
      </c>
      <c r="I71" s="323" t="s">
        <v>365</v>
      </c>
      <c r="J71" s="207"/>
      <c r="K71" s="66"/>
      <c r="L71" s="66"/>
    </row>
    <row r="72" spans="1:12" ht="48.75" customHeight="1">
      <c r="A72" s="5">
        <v>68</v>
      </c>
      <c r="B72" s="334" t="s">
        <v>163</v>
      </c>
      <c r="C72" s="337">
        <v>4987481045606</v>
      </c>
      <c r="D72" s="318" t="s">
        <v>510</v>
      </c>
      <c r="E72" s="336" t="s">
        <v>133</v>
      </c>
      <c r="F72" s="319" t="s">
        <v>0</v>
      </c>
      <c r="G72" s="319">
        <v>2</v>
      </c>
      <c r="H72" s="321" t="s">
        <v>511</v>
      </c>
      <c r="I72" s="323" t="s">
        <v>365</v>
      </c>
      <c r="J72" s="207"/>
      <c r="K72" s="66"/>
      <c r="L72" s="66"/>
    </row>
    <row r="73" spans="1:12" ht="48.75" customHeight="1">
      <c r="A73" s="5">
        <v>69</v>
      </c>
      <c r="B73" s="334" t="s">
        <v>163</v>
      </c>
      <c r="C73" s="335">
        <v>4987481045583</v>
      </c>
      <c r="D73" s="321" t="s">
        <v>512</v>
      </c>
      <c r="E73" s="336" t="s">
        <v>133</v>
      </c>
      <c r="F73" s="316" t="s">
        <v>0</v>
      </c>
      <c r="G73" s="316">
        <v>3</v>
      </c>
      <c r="H73" s="321" t="s">
        <v>513</v>
      </c>
      <c r="I73" s="323" t="s">
        <v>365</v>
      </c>
      <c r="J73" s="207"/>
      <c r="K73" s="66"/>
      <c r="L73" s="66"/>
    </row>
    <row r="74" spans="1:12" ht="48.75" customHeight="1">
      <c r="A74" s="5">
        <v>70</v>
      </c>
      <c r="B74" s="334" t="s">
        <v>163</v>
      </c>
      <c r="C74" s="335">
        <v>4987481045804</v>
      </c>
      <c r="D74" s="321" t="s">
        <v>514</v>
      </c>
      <c r="E74" s="336" t="s">
        <v>133</v>
      </c>
      <c r="F74" s="316" t="s">
        <v>0</v>
      </c>
      <c r="G74" s="316">
        <v>2</v>
      </c>
      <c r="H74" s="321" t="s">
        <v>515</v>
      </c>
      <c r="I74" s="323" t="s">
        <v>365</v>
      </c>
      <c r="J74" s="207"/>
      <c r="K74" s="66"/>
      <c r="L74" s="66"/>
    </row>
    <row r="75" spans="1:12" ht="48.75" customHeight="1">
      <c r="A75" s="5">
        <v>71</v>
      </c>
      <c r="B75" s="333" t="s">
        <v>163</v>
      </c>
      <c r="C75" s="290">
        <v>4987559823006</v>
      </c>
      <c r="D75" s="225" t="s">
        <v>516</v>
      </c>
      <c r="E75" s="190" t="s">
        <v>133</v>
      </c>
      <c r="F75" s="192" t="s">
        <v>1</v>
      </c>
      <c r="G75" s="191">
        <v>27</v>
      </c>
      <c r="H75" s="257" t="s">
        <v>517</v>
      </c>
      <c r="I75" s="252" t="s">
        <v>416</v>
      </c>
      <c r="J75" s="207"/>
      <c r="K75" s="66"/>
      <c r="L75" s="66"/>
    </row>
    <row r="76" spans="1:12" ht="48.75" customHeight="1">
      <c r="A76" s="5">
        <v>72</v>
      </c>
      <c r="B76" s="333" t="s">
        <v>163</v>
      </c>
      <c r="C76" s="290">
        <v>4987026194769</v>
      </c>
      <c r="D76" s="225" t="s">
        <v>518</v>
      </c>
      <c r="E76" s="190" t="s">
        <v>133</v>
      </c>
      <c r="F76" s="192" t="s">
        <v>0</v>
      </c>
      <c r="G76" s="191">
        <v>2</v>
      </c>
      <c r="H76" s="257" t="s">
        <v>519</v>
      </c>
      <c r="I76" s="252" t="s">
        <v>463</v>
      </c>
      <c r="J76" s="206"/>
      <c r="K76" s="66"/>
      <c r="L76" s="66"/>
    </row>
    <row r="77" spans="1:12" ht="48.75" customHeight="1">
      <c r="A77" s="5">
        <v>73</v>
      </c>
      <c r="B77" s="334" t="s">
        <v>163</v>
      </c>
      <c r="C77" s="335">
        <v>4560165145504</v>
      </c>
      <c r="D77" s="321" t="s">
        <v>520</v>
      </c>
      <c r="E77" s="336" t="s">
        <v>133</v>
      </c>
      <c r="F77" s="319" t="s">
        <v>1</v>
      </c>
      <c r="G77" s="319">
        <v>24</v>
      </c>
      <c r="H77" s="338" t="s">
        <v>521</v>
      </c>
      <c r="I77" s="323" t="s">
        <v>470</v>
      </c>
      <c r="J77" s="206"/>
      <c r="K77" s="66"/>
      <c r="L77" s="66"/>
    </row>
    <row r="78" spans="1:12" ht="48.75" customHeight="1">
      <c r="A78" s="5">
        <v>74</v>
      </c>
      <c r="B78" s="334" t="s">
        <v>163</v>
      </c>
      <c r="C78" s="335">
        <v>4580485505789</v>
      </c>
      <c r="D78" s="339" t="s">
        <v>522</v>
      </c>
      <c r="E78" s="336" t="s">
        <v>133</v>
      </c>
      <c r="F78" s="319" t="s">
        <v>1</v>
      </c>
      <c r="G78" s="319">
        <v>80</v>
      </c>
      <c r="H78" s="338" t="s">
        <v>523</v>
      </c>
      <c r="I78" s="323" t="s">
        <v>470</v>
      </c>
      <c r="J78" s="206"/>
      <c r="K78" s="66"/>
      <c r="L78" s="66"/>
    </row>
    <row r="79" spans="1:12" ht="48.75" customHeight="1">
      <c r="A79" s="5">
        <v>75</v>
      </c>
      <c r="B79" s="334" t="s">
        <v>163</v>
      </c>
      <c r="C79" s="337">
        <v>4560165144064</v>
      </c>
      <c r="D79" s="318" t="s">
        <v>524</v>
      </c>
      <c r="E79" s="336" t="s">
        <v>133</v>
      </c>
      <c r="F79" s="319" t="s">
        <v>1</v>
      </c>
      <c r="G79" s="319">
        <v>24</v>
      </c>
      <c r="H79" s="321" t="s">
        <v>525</v>
      </c>
      <c r="I79" s="323" t="s">
        <v>470</v>
      </c>
      <c r="J79" s="207"/>
      <c r="K79" s="66"/>
      <c r="L79" s="66"/>
    </row>
    <row r="80" spans="1:12" ht="48.75" customHeight="1">
      <c r="A80" s="5">
        <v>76</v>
      </c>
      <c r="B80" s="333" t="s">
        <v>163</v>
      </c>
      <c r="C80" s="290">
        <v>4987502516146</v>
      </c>
      <c r="D80" s="225" t="s">
        <v>526</v>
      </c>
      <c r="E80" s="190" t="s">
        <v>133</v>
      </c>
      <c r="F80" s="192" t="s">
        <v>0</v>
      </c>
      <c r="G80" s="191">
        <v>4</v>
      </c>
      <c r="H80" s="255" t="s">
        <v>527</v>
      </c>
      <c r="I80" s="254" t="s">
        <v>528</v>
      </c>
      <c r="J80" s="207"/>
      <c r="K80" s="66"/>
      <c r="L80" s="66"/>
    </row>
    <row r="81" spans="1:12" ht="48.75" customHeight="1">
      <c r="A81" s="5">
        <v>77</v>
      </c>
      <c r="B81" s="333" t="s">
        <v>163</v>
      </c>
      <c r="C81" s="290">
        <v>4987270206805</v>
      </c>
      <c r="D81" s="225" t="s">
        <v>529</v>
      </c>
      <c r="E81" s="190" t="s">
        <v>133</v>
      </c>
      <c r="F81" s="192" t="s">
        <v>0</v>
      </c>
      <c r="G81" s="191">
        <v>2</v>
      </c>
      <c r="H81" s="255" t="s">
        <v>530</v>
      </c>
      <c r="I81" s="254" t="s">
        <v>443</v>
      </c>
      <c r="J81" s="206"/>
      <c r="K81" s="66"/>
      <c r="L81" s="66"/>
    </row>
    <row r="82" spans="1:12" ht="48.75" customHeight="1">
      <c r="A82" s="5">
        <v>78</v>
      </c>
      <c r="B82" s="333" t="s">
        <v>163</v>
      </c>
      <c r="C82" s="290">
        <v>4987026184678</v>
      </c>
      <c r="D82" s="225" t="s">
        <v>531</v>
      </c>
      <c r="E82" s="190" t="s">
        <v>133</v>
      </c>
      <c r="F82" s="192" t="s">
        <v>1</v>
      </c>
      <c r="G82" s="191">
        <v>2</v>
      </c>
      <c r="H82" s="255" t="s">
        <v>532</v>
      </c>
      <c r="I82" s="254" t="s">
        <v>463</v>
      </c>
      <c r="J82" s="205"/>
      <c r="K82" s="66"/>
      <c r="L82" s="66"/>
    </row>
    <row r="83" spans="1:12" ht="48.75" customHeight="1">
      <c r="A83" s="5">
        <v>79</v>
      </c>
      <c r="B83" s="333" t="s">
        <v>163</v>
      </c>
      <c r="C83" s="290">
        <v>4987326041749</v>
      </c>
      <c r="D83" s="225" t="s">
        <v>533</v>
      </c>
      <c r="E83" s="190" t="s">
        <v>133</v>
      </c>
      <c r="F83" s="192" t="s">
        <v>1</v>
      </c>
      <c r="G83" s="192">
        <v>4</v>
      </c>
      <c r="H83" s="255" t="s">
        <v>534</v>
      </c>
      <c r="I83" s="254" t="s">
        <v>421</v>
      </c>
      <c r="J83" s="206"/>
      <c r="K83" s="66"/>
      <c r="L83" s="66"/>
    </row>
    <row r="84" spans="1:12" ht="48.75" customHeight="1">
      <c r="A84" s="5">
        <v>80</v>
      </c>
      <c r="B84" s="334" t="s">
        <v>163</v>
      </c>
      <c r="C84" s="335">
        <v>4987326079308</v>
      </c>
      <c r="D84" s="321" t="s">
        <v>535</v>
      </c>
      <c r="E84" s="336" t="s">
        <v>133</v>
      </c>
      <c r="F84" s="316" t="s">
        <v>0</v>
      </c>
      <c r="G84" s="316">
        <v>4</v>
      </c>
      <c r="H84" s="321" t="s">
        <v>536</v>
      </c>
      <c r="I84" s="323" t="s">
        <v>421</v>
      </c>
      <c r="J84" s="210"/>
      <c r="K84" s="66"/>
      <c r="L84" s="66"/>
    </row>
    <row r="85" spans="1:12" ht="48.75" customHeight="1">
      <c r="A85" s="5">
        <v>81</v>
      </c>
      <c r="B85" s="333" t="s">
        <v>163</v>
      </c>
      <c r="C85" s="290">
        <v>4987562409945</v>
      </c>
      <c r="D85" s="225" t="s">
        <v>537</v>
      </c>
      <c r="E85" s="190" t="s">
        <v>133</v>
      </c>
      <c r="F85" s="192" t="s">
        <v>0</v>
      </c>
      <c r="G85" s="192">
        <v>6</v>
      </c>
      <c r="H85" s="225" t="s">
        <v>538</v>
      </c>
      <c r="I85" s="254" t="s">
        <v>452</v>
      </c>
      <c r="J85" s="210"/>
      <c r="K85" s="66"/>
      <c r="L85" s="66"/>
    </row>
    <row r="86" spans="1:12" ht="48.75" customHeight="1">
      <c r="A86" s="5">
        <v>82</v>
      </c>
      <c r="B86" s="333" t="s">
        <v>163</v>
      </c>
      <c r="C86" s="290">
        <v>4987427151002</v>
      </c>
      <c r="D86" s="225" t="s">
        <v>539</v>
      </c>
      <c r="E86" s="190" t="s">
        <v>133</v>
      </c>
      <c r="F86" s="192" t="s">
        <v>0</v>
      </c>
      <c r="G86" s="192">
        <v>13</v>
      </c>
      <c r="H86" s="255" t="s">
        <v>540</v>
      </c>
      <c r="I86" s="254" t="s">
        <v>541</v>
      </c>
      <c r="J86" s="210"/>
      <c r="K86" s="66"/>
      <c r="L86" s="66"/>
    </row>
    <row r="87" spans="1:12" ht="48.75" customHeight="1">
      <c r="A87" s="5">
        <v>83</v>
      </c>
      <c r="B87" s="333" t="s">
        <v>163</v>
      </c>
      <c r="C87" s="290">
        <v>4987551720471</v>
      </c>
      <c r="D87" s="225" t="s">
        <v>542</v>
      </c>
      <c r="E87" s="190" t="s">
        <v>133</v>
      </c>
      <c r="F87" s="192" t="s">
        <v>1</v>
      </c>
      <c r="G87" s="192">
        <v>8</v>
      </c>
      <c r="H87" s="200" t="s">
        <v>543</v>
      </c>
      <c r="I87" s="254" t="s">
        <v>470</v>
      </c>
      <c r="J87" s="206"/>
      <c r="K87" s="66"/>
      <c r="L87" s="66"/>
    </row>
    <row r="88" spans="1:12" ht="48.75" customHeight="1">
      <c r="A88" s="5">
        <v>84</v>
      </c>
      <c r="B88" s="333" t="s">
        <v>163</v>
      </c>
      <c r="C88" s="290" t="s">
        <v>544</v>
      </c>
      <c r="D88" s="225" t="s">
        <v>545</v>
      </c>
      <c r="E88" s="190" t="s">
        <v>133</v>
      </c>
      <c r="F88" s="192" t="s">
        <v>1</v>
      </c>
      <c r="G88" s="192">
        <v>8</v>
      </c>
      <c r="H88" s="200" t="s">
        <v>546</v>
      </c>
      <c r="I88" s="254" t="s">
        <v>470</v>
      </c>
      <c r="J88" s="206"/>
      <c r="K88" s="66"/>
      <c r="L88" s="66"/>
    </row>
    <row r="89" spans="1:12" ht="48.75" customHeight="1">
      <c r="A89" s="5">
        <v>85</v>
      </c>
      <c r="B89" s="333" t="s">
        <v>163</v>
      </c>
      <c r="C89" s="290">
        <v>4987559614383</v>
      </c>
      <c r="D89" s="225" t="s">
        <v>547</v>
      </c>
      <c r="E89" s="190" t="s">
        <v>133</v>
      </c>
      <c r="F89" s="192" t="s">
        <v>0</v>
      </c>
      <c r="G89" s="192">
        <v>22</v>
      </c>
      <c r="H89" s="225" t="s">
        <v>548</v>
      </c>
      <c r="I89" s="254" t="s">
        <v>416</v>
      </c>
      <c r="J89" s="208"/>
      <c r="K89" s="66"/>
      <c r="L89" s="66"/>
    </row>
    <row r="90" spans="1:12" ht="48.75" customHeight="1">
      <c r="A90" s="5">
        <v>86</v>
      </c>
      <c r="B90" s="333" t="s">
        <v>163</v>
      </c>
      <c r="C90" s="290">
        <v>4987026221663</v>
      </c>
      <c r="D90" s="225" t="s">
        <v>549</v>
      </c>
      <c r="E90" s="190" t="s">
        <v>133</v>
      </c>
      <c r="F90" s="192" t="s">
        <v>0</v>
      </c>
      <c r="G90" s="192">
        <v>4</v>
      </c>
      <c r="H90" s="200" t="s">
        <v>550</v>
      </c>
      <c r="I90" s="252" t="s">
        <v>463</v>
      </c>
      <c r="J90" s="207"/>
      <c r="K90" s="66"/>
      <c r="L90" s="66"/>
    </row>
    <row r="91" spans="1:12" ht="48.75" customHeight="1">
      <c r="A91" s="5">
        <v>87</v>
      </c>
      <c r="B91" s="333" t="s">
        <v>163</v>
      </c>
      <c r="C91" s="290">
        <v>4987026205519</v>
      </c>
      <c r="D91" s="225" t="s">
        <v>551</v>
      </c>
      <c r="E91" s="190" t="s">
        <v>133</v>
      </c>
      <c r="F91" s="192" t="s">
        <v>0</v>
      </c>
      <c r="G91" s="192">
        <v>4</v>
      </c>
      <c r="H91" s="200" t="s">
        <v>552</v>
      </c>
      <c r="I91" s="252" t="s">
        <v>463</v>
      </c>
      <c r="J91" s="206"/>
      <c r="K91" s="66"/>
      <c r="L91" s="66"/>
    </row>
    <row r="92" spans="1:12" ht="48.75" customHeight="1">
      <c r="A92" s="5">
        <v>88</v>
      </c>
      <c r="B92" s="333" t="s">
        <v>163</v>
      </c>
      <c r="C92" s="290">
        <v>4987026211442</v>
      </c>
      <c r="D92" s="225" t="s">
        <v>553</v>
      </c>
      <c r="E92" s="190" t="s">
        <v>133</v>
      </c>
      <c r="F92" s="192" t="s">
        <v>0</v>
      </c>
      <c r="G92" s="192">
        <v>4</v>
      </c>
      <c r="H92" s="200" t="s">
        <v>554</v>
      </c>
      <c r="I92" s="252" t="s">
        <v>463</v>
      </c>
      <c r="J92" s="207"/>
      <c r="K92" s="66"/>
      <c r="L92" s="66"/>
    </row>
    <row r="93" spans="1:12" ht="48.75" customHeight="1">
      <c r="A93" s="5">
        <v>89</v>
      </c>
      <c r="B93" s="333" t="s">
        <v>163</v>
      </c>
      <c r="C93" s="290">
        <v>4987501212506</v>
      </c>
      <c r="D93" s="225" t="s">
        <v>555</v>
      </c>
      <c r="E93" s="190" t="s">
        <v>133</v>
      </c>
      <c r="F93" s="228" t="s">
        <v>0</v>
      </c>
      <c r="G93" s="192">
        <v>32</v>
      </c>
      <c r="H93" s="200" t="s">
        <v>556</v>
      </c>
      <c r="I93" s="252" t="s">
        <v>557</v>
      </c>
      <c r="J93" s="207"/>
      <c r="K93" s="66"/>
      <c r="L93" s="66"/>
    </row>
    <row r="94" spans="1:12" ht="48.75" customHeight="1">
      <c r="A94" s="5">
        <v>90</v>
      </c>
      <c r="B94" s="333" t="s">
        <v>163</v>
      </c>
      <c r="C94" s="290">
        <v>4987501223502</v>
      </c>
      <c r="D94" s="225" t="s">
        <v>558</v>
      </c>
      <c r="E94" s="190" t="s">
        <v>133</v>
      </c>
      <c r="F94" s="228" t="s">
        <v>1</v>
      </c>
      <c r="G94" s="192">
        <v>40</v>
      </c>
      <c r="H94" s="200" t="s">
        <v>556</v>
      </c>
      <c r="I94" s="252" t="s">
        <v>557</v>
      </c>
      <c r="J94" s="206"/>
      <c r="K94" s="66"/>
      <c r="L94" s="66"/>
    </row>
    <row r="95" spans="1:12" ht="48.75" customHeight="1">
      <c r="A95" s="5">
        <v>91</v>
      </c>
      <c r="B95" s="333" t="s">
        <v>163</v>
      </c>
      <c r="C95" s="290">
        <v>4538612019593</v>
      </c>
      <c r="D95" s="225" t="s">
        <v>559</v>
      </c>
      <c r="E95" s="190" t="s">
        <v>133</v>
      </c>
      <c r="F95" s="192" t="s">
        <v>0</v>
      </c>
      <c r="G95" s="192">
        <v>8</v>
      </c>
      <c r="H95" s="225" t="s">
        <v>560</v>
      </c>
      <c r="I95" s="252" t="s">
        <v>561</v>
      </c>
      <c r="J95" s="207"/>
      <c r="K95" s="66"/>
      <c r="L95" s="66"/>
    </row>
    <row r="96" spans="1:12" ht="48.75" customHeight="1">
      <c r="A96" s="5">
        <v>92</v>
      </c>
      <c r="B96" s="333" t="s">
        <v>163</v>
      </c>
      <c r="C96" s="290">
        <v>4538612019692</v>
      </c>
      <c r="D96" s="225" t="s">
        <v>562</v>
      </c>
      <c r="E96" s="190" t="s">
        <v>133</v>
      </c>
      <c r="F96" s="192" t="s">
        <v>0</v>
      </c>
      <c r="G96" s="192">
        <v>5</v>
      </c>
      <c r="H96" s="225" t="s">
        <v>563</v>
      </c>
      <c r="I96" s="252" t="s">
        <v>561</v>
      </c>
      <c r="J96" s="207"/>
      <c r="K96" s="66"/>
      <c r="L96" s="66"/>
    </row>
    <row r="97" spans="1:12" ht="48.75" customHeight="1">
      <c r="A97" s="5">
        <v>93</v>
      </c>
      <c r="B97" s="333" t="s">
        <v>163</v>
      </c>
      <c r="C97" s="290">
        <v>4987562200764</v>
      </c>
      <c r="D97" s="225" t="s">
        <v>564</v>
      </c>
      <c r="E97" s="190" t="s">
        <v>133</v>
      </c>
      <c r="F97" s="228" t="s">
        <v>0</v>
      </c>
      <c r="G97" s="192">
        <v>4</v>
      </c>
      <c r="H97" s="200" t="s">
        <v>565</v>
      </c>
      <c r="I97" s="252" t="s">
        <v>452</v>
      </c>
      <c r="J97" s="209"/>
      <c r="K97" s="66"/>
      <c r="L97" s="66"/>
    </row>
    <row r="98" spans="1:12" ht="48.75" customHeight="1">
      <c r="A98" s="5">
        <v>94</v>
      </c>
      <c r="B98" s="333" t="s">
        <v>163</v>
      </c>
      <c r="C98" s="290">
        <v>4987481149106</v>
      </c>
      <c r="D98" s="225" t="s">
        <v>566</v>
      </c>
      <c r="E98" s="190" t="s">
        <v>133</v>
      </c>
      <c r="F98" s="228" t="s">
        <v>1</v>
      </c>
      <c r="G98" s="192">
        <v>6</v>
      </c>
      <c r="H98" s="200" t="s">
        <v>567</v>
      </c>
      <c r="I98" s="252" t="s">
        <v>470</v>
      </c>
      <c r="J98" s="207"/>
      <c r="K98" s="66"/>
      <c r="L98" s="66"/>
    </row>
    <row r="99" spans="1:12" ht="48.75" customHeight="1">
      <c r="A99" s="5">
        <v>95</v>
      </c>
      <c r="B99" s="333" t="s">
        <v>163</v>
      </c>
      <c r="C99" s="290">
        <v>4987427199202</v>
      </c>
      <c r="D99" s="225" t="s">
        <v>568</v>
      </c>
      <c r="E99" s="190" t="s">
        <v>133</v>
      </c>
      <c r="F99" s="228" t="s">
        <v>1</v>
      </c>
      <c r="G99" s="192">
        <v>2</v>
      </c>
      <c r="H99" s="200" t="s">
        <v>569</v>
      </c>
      <c r="I99" s="252" t="s">
        <v>541</v>
      </c>
      <c r="J99" s="206"/>
      <c r="K99" s="66"/>
      <c r="L99" s="66"/>
    </row>
    <row r="100" spans="1:12" ht="48.75" customHeight="1">
      <c r="A100" s="5">
        <v>96</v>
      </c>
      <c r="B100" s="333" t="s">
        <v>163</v>
      </c>
      <c r="C100" s="290">
        <v>4987427154003</v>
      </c>
      <c r="D100" s="225" t="s">
        <v>570</v>
      </c>
      <c r="E100" s="190" t="s">
        <v>133</v>
      </c>
      <c r="F100" s="228" t="s">
        <v>1</v>
      </c>
      <c r="G100" s="192">
        <v>13</v>
      </c>
      <c r="H100" s="200" t="s">
        <v>571</v>
      </c>
      <c r="I100" s="252" t="s">
        <v>541</v>
      </c>
      <c r="J100" s="207"/>
      <c r="K100" s="66"/>
      <c r="L100" s="66"/>
    </row>
    <row r="101" spans="1:12" ht="48.75" customHeight="1">
      <c r="A101" s="5">
        <v>97</v>
      </c>
      <c r="B101" s="333" t="s">
        <v>163</v>
      </c>
      <c r="C101" s="290">
        <v>4987427153006</v>
      </c>
      <c r="D101" s="225" t="s">
        <v>572</v>
      </c>
      <c r="E101" s="190" t="s">
        <v>133</v>
      </c>
      <c r="F101" s="192" t="s">
        <v>1</v>
      </c>
      <c r="G101" s="192">
        <v>13</v>
      </c>
      <c r="H101" s="225" t="s">
        <v>573</v>
      </c>
      <c r="I101" s="252" t="s">
        <v>541</v>
      </c>
      <c r="J101" s="207"/>
      <c r="K101" s="66"/>
      <c r="L101" s="66"/>
    </row>
    <row r="102" spans="1:12" ht="48.75" customHeight="1">
      <c r="A102" s="5">
        <v>98</v>
      </c>
      <c r="B102" s="333" t="s">
        <v>163</v>
      </c>
      <c r="C102" s="290">
        <v>4987427182006</v>
      </c>
      <c r="D102" s="225" t="s">
        <v>574</v>
      </c>
      <c r="E102" s="190" t="s">
        <v>133</v>
      </c>
      <c r="F102" s="192" t="s">
        <v>0</v>
      </c>
      <c r="G102" s="192">
        <v>3</v>
      </c>
      <c r="H102" s="225" t="s">
        <v>575</v>
      </c>
      <c r="I102" s="252" t="s">
        <v>541</v>
      </c>
      <c r="J102" s="206"/>
      <c r="K102" s="66"/>
      <c r="L102" s="66"/>
    </row>
    <row r="103" spans="1:12" ht="48.75" customHeight="1">
      <c r="A103" s="5">
        <v>99</v>
      </c>
      <c r="B103" s="333" t="s">
        <v>163</v>
      </c>
      <c r="C103" s="290">
        <v>4987427184000</v>
      </c>
      <c r="D103" s="246" t="s">
        <v>576</v>
      </c>
      <c r="E103" s="190" t="s">
        <v>133</v>
      </c>
      <c r="F103" s="191" t="s">
        <v>0</v>
      </c>
      <c r="G103" s="191">
        <v>4</v>
      </c>
      <c r="H103" s="225" t="s">
        <v>577</v>
      </c>
      <c r="I103" s="252" t="s">
        <v>541</v>
      </c>
      <c r="J103" s="206"/>
      <c r="K103" s="66"/>
      <c r="L103" s="66"/>
    </row>
    <row r="104" spans="1:12" ht="48.75" customHeight="1">
      <c r="A104" s="5">
        <v>100</v>
      </c>
      <c r="B104" s="333" t="s">
        <v>163</v>
      </c>
      <c r="C104" s="290">
        <v>4987427180002</v>
      </c>
      <c r="D104" s="225" t="s">
        <v>578</v>
      </c>
      <c r="E104" s="190" t="s">
        <v>133</v>
      </c>
      <c r="F104" s="192" t="s">
        <v>0</v>
      </c>
      <c r="G104" s="192">
        <v>6</v>
      </c>
      <c r="H104" s="225" t="s">
        <v>579</v>
      </c>
      <c r="I104" s="252" t="s">
        <v>541</v>
      </c>
      <c r="J104" s="207"/>
      <c r="K104" s="66"/>
      <c r="L104" s="66"/>
    </row>
    <row r="105" spans="1:12" ht="48.75" customHeight="1">
      <c r="A105" s="5">
        <v>101</v>
      </c>
      <c r="B105" s="333" t="s">
        <v>163</v>
      </c>
      <c r="C105" s="290">
        <v>4987518507213</v>
      </c>
      <c r="D105" s="246" t="s">
        <v>580</v>
      </c>
      <c r="E105" s="190" t="s">
        <v>133</v>
      </c>
      <c r="F105" s="191" t="s">
        <v>0</v>
      </c>
      <c r="G105" s="192">
        <v>4</v>
      </c>
      <c r="H105" s="225" t="s">
        <v>581</v>
      </c>
      <c r="I105" s="252" t="s">
        <v>582</v>
      </c>
      <c r="J105" s="207"/>
      <c r="K105" s="66"/>
      <c r="L105" s="66"/>
    </row>
    <row r="106" spans="1:12" ht="48.75" customHeight="1">
      <c r="A106" s="5">
        <v>102</v>
      </c>
      <c r="B106" s="333" t="s">
        <v>163</v>
      </c>
      <c r="C106" s="290">
        <v>4987518507237</v>
      </c>
      <c r="D106" s="246" t="s">
        <v>583</v>
      </c>
      <c r="E106" s="190" t="s">
        <v>133</v>
      </c>
      <c r="F106" s="191" t="s">
        <v>0</v>
      </c>
      <c r="G106" s="192">
        <v>4</v>
      </c>
      <c r="H106" s="225" t="s">
        <v>584</v>
      </c>
      <c r="I106" s="252" t="s">
        <v>582</v>
      </c>
      <c r="J106" s="207"/>
      <c r="K106" s="66"/>
      <c r="L106" s="66"/>
    </row>
    <row r="107" spans="1:12" ht="48.75" customHeight="1">
      <c r="A107" s="5">
        <v>103</v>
      </c>
      <c r="B107" s="333" t="s">
        <v>163</v>
      </c>
      <c r="C107" s="290">
        <v>4987518507992</v>
      </c>
      <c r="D107" s="246" t="s">
        <v>585</v>
      </c>
      <c r="E107" s="190" t="s">
        <v>133</v>
      </c>
      <c r="F107" s="191" t="s">
        <v>0</v>
      </c>
      <c r="G107" s="192">
        <v>4</v>
      </c>
      <c r="H107" s="225" t="s">
        <v>586</v>
      </c>
      <c r="I107" s="252" t="s">
        <v>582</v>
      </c>
      <c r="J107" s="207"/>
      <c r="K107" s="66"/>
      <c r="L107" s="66"/>
    </row>
    <row r="108" spans="1:12" ht="48.75" customHeight="1">
      <c r="A108" s="5">
        <v>104</v>
      </c>
      <c r="B108" s="333" t="s">
        <v>163</v>
      </c>
      <c r="C108" s="290">
        <v>4987518502072</v>
      </c>
      <c r="D108" s="225" t="s">
        <v>587</v>
      </c>
      <c r="E108" s="190" t="s">
        <v>133</v>
      </c>
      <c r="F108" s="191" t="s">
        <v>0</v>
      </c>
      <c r="G108" s="192">
        <v>8</v>
      </c>
      <c r="H108" s="225" t="s">
        <v>588</v>
      </c>
      <c r="I108" s="252" t="s">
        <v>582</v>
      </c>
      <c r="J108" s="207"/>
      <c r="K108" s="66"/>
      <c r="L108" s="66"/>
    </row>
    <row r="109" spans="1:12" ht="48.75" customHeight="1">
      <c r="A109" s="5">
        <v>105</v>
      </c>
      <c r="B109" s="333" t="s">
        <v>163</v>
      </c>
      <c r="C109" s="290">
        <v>4987518507015</v>
      </c>
      <c r="D109" s="225" t="s">
        <v>589</v>
      </c>
      <c r="E109" s="190" t="s">
        <v>133</v>
      </c>
      <c r="F109" s="191" t="s">
        <v>0</v>
      </c>
      <c r="G109" s="192">
        <v>12</v>
      </c>
      <c r="H109" s="225" t="s">
        <v>590</v>
      </c>
      <c r="I109" s="252" t="s">
        <v>582</v>
      </c>
      <c r="J109" s="206"/>
      <c r="K109" s="66"/>
      <c r="L109" s="66"/>
    </row>
    <row r="110" spans="1:12" ht="48.75" customHeight="1">
      <c r="A110" s="5">
        <v>106</v>
      </c>
      <c r="B110" s="333" t="s">
        <v>163</v>
      </c>
      <c r="C110" s="290">
        <v>4987518506926</v>
      </c>
      <c r="D110" s="225" t="s">
        <v>591</v>
      </c>
      <c r="E110" s="190" t="s">
        <v>133</v>
      </c>
      <c r="F110" s="191" t="s">
        <v>0</v>
      </c>
      <c r="G110" s="192">
        <v>5</v>
      </c>
      <c r="H110" s="225" t="s">
        <v>592</v>
      </c>
      <c r="I110" s="252" t="s">
        <v>582</v>
      </c>
      <c r="J110" s="206"/>
      <c r="K110" s="66"/>
      <c r="L110" s="66"/>
    </row>
    <row r="111" spans="1:12" ht="48.75" customHeight="1">
      <c r="A111" s="5">
        <v>107</v>
      </c>
      <c r="B111" s="333" t="s">
        <v>163</v>
      </c>
      <c r="C111" s="290">
        <v>4987518506995</v>
      </c>
      <c r="D111" s="225" t="s">
        <v>593</v>
      </c>
      <c r="E111" s="190" t="s">
        <v>133</v>
      </c>
      <c r="F111" s="191" t="s">
        <v>0</v>
      </c>
      <c r="G111" s="191">
        <v>5</v>
      </c>
      <c r="H111" s="225" t="s">
        <v>594</v>
      </c>
      <c r="I111" s="252" t="s">
        <v>582</v>
      </c>
      <c r="J111" s="210"/>
      <c r="K111" s="66"/>
      <c r="L111" s="66"/>
    </row>
    <row r="112" spans="1:12" ht="48.75" customHeight="1">
      <c r="A112" s="5">
        <v>108</v>
      </c>
      <c r="B112" s="333" t="s">
        <v>163</v>
      </c>
      <c r="C112" s="292">
        <v>4987562200757</v>
      </c>
      <c r="D112" s="224" t="s">
        <v>595</v>
      </c>
      <c r="E112" s="190" t="s">
        <v>133</v>
      </c>
      <c r="F112" s="235" t="s">
        <v>1</v>
      </c>
      <c r="G112" s="191">
        <v>4</v>
      </c>
      <c r="H112" s="253" t="s">
        <v>596</v>
      </c>
      <c r="I112" s="252" t="s">
        <v>452</v>
      </c>
      <c r="J112" s="208"/>
      <c r="K112" s="66"/>
      <c r="L112" s="66"/>
    </row>
    <row r="113" spans="1:12" ht="48.75" customHeight="1">
      <c r="A113" s="5">
        <v>109</v>
      </c>
      <c r="B113" s="333" t="s">
        <v>163</v>
      </c>
      <c r="C113" s="291">
        <v>4987562430451</v>
      </c>
      <c r="D113" s="193" t="s">
        <v>597</v>
      </c>
      <c r="E113" s="190" t="s">
        <v>133</v>
      </c>
      <c r="F113" s="191" t="s">
        <v>0</v>
      </c>
      <c r="G113" s="191">
        <v>4</v>
      </c>
      <c r="H113" s="225" t="s">
        <v>598</v>
      </c>
      <c r="I113" s="252" t="s">
        <v>452</v>
      </c>
      <c r="J113" s="207"/>
      <c r="K113" s="66"/>
      <c r="L113" s="66"/>
    </row>
    <row r="114" spans="1:12" ht="48.75" customHeight="1">
      <c r="A114" s="5">
        <v>110</v>
      </c>
      <c r="B114" s="334" t="s">
        <v>163</v>
      </c>
      <c r="C114" s="337">
        <v>4987326077892</v>
      </c>
      <c r="D114" s="318" t="s">
        <v>599</v>
      </c>
      <c r="E114" s="336" t="s">
        <v>133</v>
      </c>
      <c r="F114" s="319" t="s">
        <v>0</v>
      </c>
      <c r="G114" s="319">
        <v>6</v>
      </c>
      <c r="H114" s="321" t="s">
        <v>600</v>
      </c>
      <c r="I114" s="323" t="s">
        <v>421</v>
      </c>
      <c r="J114" s="207"/>
      <c r="K114" s="66"/>
      <c r="L114" s="66"/>
    </row>
    <row r="115" spans="1:12" ht="48.75" customHeight="1">
      <c r="A115" s="5">
        <v>111</v>
      </c>
      <c r="B115" s="334" t="s">
        <v>163</v>
      </c>
      <c r="C115" s="335">
        <v>4987326077991</v>
      </c>
      <c r="D115" s="321" t="s">
        <v>601</v>
      </c>
      <c r="E115" s="336" t="s">
        <v>133</v>
      </c>
      <c r="F115" s="316" t="s">
        <v>0</v>
      </c>
      <c r="G115" s="316">
        <v>2</v>
      </c>
      <c r="H115" s="321" t="s">
        <v>602</v>
      </c>
      <c r="I115" s="323" t="s">
        <v>421</v>
      </c>
      <c r="J115" s="207"/>
      <c r="K115" s="66"/>
      <c r="L115" s="66"/>
    </row>
    <row r="116" spans="1:12" ht="48.75" customHeight="1">
      <c r="A116" s="5">
        <v>112</v>
      </c>
      <c r="B116" s="334" t="s">
        <v>163</v>
      </c>
      <c r="C116" s="335">
        <v>4987326077922</v>
      </c>
      <c r="D116" s="321" t="s">
        <v>603</v>
      </c>
      <c r="E116" s="336" t="s">
        <v>133</v>
      </c>
      <c r="F116" s="316" t="s">
        <v>0</v>
      </c>
      <c r="G116" s="316">
        <v>3</v>
      </c>
      <c r="H116" s="321" t="s">
        <v>604</v>
      </c>
      <c r="I116" s="323" t="s">
        <v>421</v>
      </c>
      <c r="J116" s="207"/>
      <c r="K116" s="66"/>
      <c r="L116" s="66"/>
    </row>
    <row r="117" spans="1:12" ht="48.75" customHeight="1">
      <c r="A117" s="5">
        <v>113</v>
      </c>
      <c r="B117" s="334" t="s">
        <v>163</v>
      </c>
      <c r="C117" s="335">
        <v>4987326078004</v>
      </c>
      <c r="D117" s="321" t="s">
        <v>605</v>
      </c>
      <c r="E117" s="336" t="s">
        <v>133</v>
      </c>
      <c r="F117" s="316" t="s">
        <v>0</v>
      </c>
      <c r="G117" s="316">
        <v>2</v>
      </c>
      <c r="H117" s="321" t="s">
        <v>606</v>
      </c>
      <c r="I117" s="323" t="s">
        <v>421</v>
      </c>
      <c r="J117" s="208"/>
      <c r="K117" s="66"/>
      <c r="L117" s="66"/>
    </row>
    <row r="118" spans="1:12" ht="48.75" customHeight="1">
      <c r="A118" s="5">
        <v>114</v>
      </c>
      <c r="B118" s="333" t="s">
        <v>163</v>
      </c>
      <c r="C118" s="291">
        <v>4987537700305</v>
      </c>
      <c r="D118" s="225" t="s">
        <v>607</v>
      </c>
      <c r="E118" s="190" t="s">
        <v>133</v>
      </c>
      <c r="F118" s="192" t="s">
        <v>0</v>
      </c>
      <c r="G118" s="192">
        <v>2</v>
      </c>
      <c r="H118" s="225" t="s">
        <v>608</v>
      </c>
      <c r="I118" s="254" t="s">
        <v>609</v>
      </c>
      <c r="J118" s="207"/>
      <c r="K118" s="66"/>
      <c r="L118" s="66"/>
    </row>
    <row r="119" spans="1:12" ht="48.75" customHeight="1">
      <c r="A119" s="5">
        <v>115</v>
      </c>
      <c r="B119" s="333" t="s">
        <v>163</v>
      </c>
      <c r="C119" s="290">
        <v>4987537678505</v>
      </c>
      <c r="D119" s="225" t="s">
        <v>610</v>
      </c>
      <c r="E119" s="190" t="s">
        <v>133</v>
      </c>
      <c r="F119" s="191" t="s">
        <v>0</v>
      </c>
      <c r="G119" s="191">
        <v>2</v>
      </c>
      <c r="H119" s="225" t="s">
        <v>611</v>
      </c>
      <c r="I119" s="252" t="s">
        <v>609</v>
      </c>
      <c r="J119" s="207"/>
      <c r="K119" s="66"/>
      <c r="L119" s="66"/>
    </row>
    <row r="120" spans="1:12" ht="48.75" customHeight="1">
      <c r="A120" s="5">
        <v>116</v>
      </c>
      <c r="B120" s="333" t="s">
        <v>163</v>
      </c>
      <c r="C120" s="290">
        <v>4987537683509</v>
      </c>
      <c r="D120" s="246" t="s">
        <v>612</v>
      </c>
      <c r="E120" s="190" t="s">
        <v>133</v>
      </c>
      <c r="F120" s="191" t="s">
        <v>0</v>
      </c>
      <c r="G120" s="191">
        <v>2</v>
      </c>
      <c r="H120" s="225" t="s">
        <v>613</v>
      </c>
      <c r="I120" s="252" t="s">
        <v>609</v>
      </c>
      <c r="J120" s="208"/>
      <c r="K120" s="66"/>
      <c r="L120" s="66"/>
    </row>
    <row r="121" spans="1:12" ht="48.75" customHeight="1">
      <c r="A121" s="5">
        <v>117</v>
      </c>
      <c r="B121" s="333" t="s">
        <v>163</v>
      </c>
      <c r="C121" s="291">
        <v>4987537672503</v>
      </c>
      <c r="D121" s="246" t="s">
        <v>614</v>
      </c>
      <c r="E121" s="190" t="s">
        <v>133</v>
      </c>
      <c r="F121" s="191" t="s">
        <v>0</v>
      </c>
      <c r="G121" s="191">
        <v>2</v>
      </c>
      <c r="H121" s="225" t="s">
        <v>615</v>
      </c>
      <c r="I121" s="252" t="s">
        <v>609</v>
      </c>
      <c r="J121" s="207"/>
      <c r="K121" s="66"/>
      <c r="L121" s="66"/>
    </row>
    <row r="122" spans="1:12" ht="48.75" customHeight="1">
      <c r="A122" s="5">
        <v>118</v>
      </c>
      <c r="B122" s="333" t="s">
        <v>163</v>
      </c>
      <c r="C122" s="290">
        <v>4987537700008</v>
      </c>
      <c r="D122" s="246" t="s">
        <v>616</v>
      </c>
      <c r="E122" s="190" t="s">
        <v>133</v>
      </c>
      <c r="F122" s="191" t="s">
        <v>0</v>
      </c>
      <c r="G122" s="191">
        <v>5</v>
      </c>
      <c r="H122" s="225" t="s">
        <v>617</v>
      </c>
      <c r="I122" s="252" t="s">
        <v>609</v>
      </c>
      <c r="J122" s="209"/>
      <c r="K122" s="66"/>
      <c r="L122" s="66"/>
    </row>
    <row r="123" spans="1:12" ht="48.75" customHeight="1">
      <c r="A123" s="5">
        <v>119</v>
      </c>
      <c r="B123" s="333" t="s">
        <v>163</v>
      </c>
      <c r="C123" s="290">
        <v>4987537700206</v>
      </c>
      <c r="D123" s="246" t="s">
        <v>618</v>
      </c>
      <c r="E123" s="190" t="s">
        <v>133</v>
      </c>
      <c r="F123" s="191" t="s">
        <v>0</v>
      </c>
      <c r="G123" s="191">
        <v>5</v>
      </c>
      <c r="H123" s="225" t="s">
        <v>619</v>
      </c>
      <c r="I123" s="252" t="s">
        <v>609</v>
      </c>
      <c r="J123" s="207"/>
      <c r="K123" s="66"/>
      <c r="L123" s="66"/>
    </row>
    <row r="124" spans="1:12" ht="48.75" customHeight="1">
      <c r="A124" s="5">
        <v>120</v>
      </c>
      <c r="B124" s="333" t="s">
        <v>163</v>
      </c>
      <c r="C124" s="290">
        <v>4987503326119</v>
      </c>
      <c r="D124" s="225" t="s">
        <v>620</v>
      </c>
      <c r="E124" s="190" t="s">
        <v>133</v>
      </c>
      <c r="F124" s="192" t="s">
        <v>0</v>
      </c>
      <c r="G124" s="192">
        <v>40</v>
      </c>
      <c r="H124" s="225" t="s">
        <v>621</v>
      </c>
      <c r="I124" s="252" t="s">
        <v>622</v>
      </c>
      <c r="J124" s="207"/>
      <c r="K124" s="66"/>
      <c r="L124" s="66"/>
    </row>
    <row r="125" spans="1:12" ht="48.75" customHeight="1">
      <c r="A125" s="5">
        <v>121</v>
      </c>
      <c r="B125" s="333" t="s">
        <v>163</v>
      </c>
      <c r="C125" s="290">
        <v>4987503326188</v>
      </c>
      <c r="D125" s="225" t="s">
        <v>623</v>
      </c>
      <c r="E125" s="190" t="s">
        <v>133</v>
      </c>
      <c r="F125" s="192" t="s">
        <v>0</v>
      </c>
      <c r="G125" s="192">
        <v>72</v>
      </c>
      <c r="H125" s="225" t="s">
        <v>624</v>
      </c>
      <c r="I125" s="252" t="s">
        <v>622</v>
      </c>
      <c r="J125" s="207"/>
      <c r="K125" s="66"/>
      <c r="L125" s="66"/>
    </row>
    <row r="126" spans="1:12" ht="48.75" customHeight="1">
      <c r="A126" s="5">
        <v>122</v>
      </c>
      <c r="B126" s="340" t="s">
        <v>163</v>
      </c>
      <c r="C126" s="290">
        <v>4987518497620</v>
      </c>
      <c r="D126" s="225" t="s">
        <v>625</v>
      </c>
      <c r="E126" s="190" t="s">
        <v>133</v>
      </c>
      <c r="F126" s="191" t="s">
        <v>1</v>
      </c>
      <c r="G126" s="191">
        <v>8</v>
      </c>
      <c r="H126" s="225" t="s">
        <v>626</v>
      </c>
      <c r="I126" s="252" t="s">
        <v>470</v>
      </c>
      <c r="J126" s="206"/>
      <c r="K126" s="66"/>
      <c r="L126" s="66"/>
    </row>
    <row r="127" spans="1:12" ht="48.75" customHeight="1">
      <c r="A127" s="5">
        <v>123</v>
      </c>
      <c r="B127" s="333" t="s">
        <v>163</v>
      </c>
      <c r="C127" s="290">
        <v>4987518497613</v>
      </c>
      <c r="D127" s="225" t="s">
        <v>625</v>
      </c>
      <c r="E127" s="190" t="s">
        <v>133</v>
      </c>
      <c r="F127" s="192" t="s">
        <v>1</v>
      </c>
      <c r="G127" s="192">
        <v>8</v>
      </c>
      <c r="H127" s="225" t="s">
        <v>627</v>
      </c>
      <c r="I127" s="252" t="s">
        <v>470</v>
      </c>
      <c r="J127" s="205"/>
      <c r="K127" s="66"/>
      <c r="L127" s="66"/>
    </row>
    <row r="128" spans="1:12" ht="48.75" customHeight="1">
      <c r="A128" s="5">
        <v>124</v>
      </c>
      <c r="B128" s="333" t="s">
        <v>163</v>
      </c>
      <c r="C128" s="290">
        <v>4987559820890</v>
      </c>
      <c r="D128" s="225" t="s">
        <v>628</v>
      </c>
      <c r="E128" s="190" t="s">
        <v>133</v>
      </c>
      <c r="F128" s="192" t="s">
        <v>1</v>
      </c>
      <c r="G128" s="192">
        <v>48</v>
      </c>
      <c r="H128" s="225" t="s">
        <v>629</v>
      </c>
      <c r="I128" s="252" t="s">
        <v>416</v>
      </c>
      <c r="J128" s="207"/>
      <c r="K128" s="66"/>
      <c r="L128" s="66"/>
    </row>
    <row r="129" spans="1:12" ht="48.75" customHeight="1">
      <c r="A129" s="5">
        <v>125</v>
      </c>
      <c r="B129" s="333" t="s">
        <v>163</v>
      </c>
      <c r="C129" s="290">
        <v>4987026188324</v>
      </c>
      <c r="D129" s="225" t="s">
        <v>630</v>
      </c>
      <c r="E129" s="190" t="s">
        <v>133</v>
      </c>
      <c r="F129" s="192" t="s">
        <v>1</v>
      </c>
      <c r="G129" s="192">
        <v>12</v>
      </c>
      <c r="H129" s="225" t="s">
        <v>631</v>
      </c>
      <c r="I129" s="252" t="s">
        <v>463</v>
      </c>
      <c r="J129" s="208"/>
      <c r="K129" s="66"/>
      <c r="L129" s="66"/>
    </row>
    <row r="130" spans="1:12" ht="48.75" customHeight="1">
      <c r="A130" s="5">
        <v>126</v>
      </c>
      <c r="B130" s="333" t="s">
        <v>163</v>
      </c>
      <c r="C130" s="290">
        <v>4987026188331</v>
      </c>
      <c r="D130" s="246" t="s">
        <v>632</v>
      </c>
      <c r="E130" s="190" t="s">
        <v>133</v>
      </c>
      <c r="F130" s="191" t="s">
        <v>1</v>
      </c>
      <c r="G130" s="191">
        <v>12</v>
      </c>
      <c r="H130" s="257" t="s">
        <v>633</v>
      </c>
      <c r="I130" s="252" t="s">
        <v>463</v>
      </c>
      <c r="J130" s="208"/>
      <c r="K130" s="66"/>
      <c r="L130" s="66"/>
    </row>
    <row r="131" spans="1:12" ht="48.75" customHeight="1">
      <c r="A131" s="5">
        <v>127</v>
      </c>
      <c r="B131" s="333" t="s">
        <v>163</v>
      </c>
      <c r="C131" s="290">
        <v>4987554220374</v>
      </c>
      <c r="D131" s="225" t="s">
        <v>634</v>
      </c>
      <c r="E131" s="190" t="s">
        <v>133</v>
      </c>
      <c r="F131" s="192" t="s">
        <v>1</v>
      </c>
      <c r="G131" s="192">
        <v>4</v>
      </c>
      <c r="H131" s="225" t="s">
        <v>635</v>
      </c>
      <c r="I131" s="252" t="s">
        <v>636</v>
      </c>
      <c r="J131" s="206"/>
      <c r="K131" s="66"/>
      <c r="L131" s="66"/>
    </row>
    <row r="132" spans="1:12" ht="48.75" customHeight="1">
      <c r="A132" s="5">
        <v>128</v>
      </c>
      <c r="B132" s="333" t="s">
        <v>163</v>
      </c>
      <c r="C132" s="290" t="s">
        <v>637</v>
      </c>
      <c r="D132" s="225" t="s">
        <v>638</v>
      </c>
      <c r="E132" s="190" t="s">
        <v>133</v>
      </c>
      <c r="F132" s="192" t="s">
        <v>1</v>
      </c>
      <c r="G132" s="192">
        <v>6</v>
      </c>
      <c r="H132" s="225" t="s">
        <v>639</v>
      </c>
      <c r="I132" s="252" t="s">
        <v>470</v>
      </c>
      <c r="J132" s="206"/>
      <c r="K132" s="66"/>
      <c r="L132" s="66"/>
    </row>
    <row r="133" spans="1:12" ht="48.75" customHeight="1">
      <c r="A133" s="5">
        <v>129</v>
      </c>
      <c r="B133" s="333" t="s">
        <v>163</v>
      </c>
      <c r="C133" s="290">
        <v>4987562134809</v>
      </c>
      <c r="D133" s="225" t="s">
        <v>640</v>
      </c>
      <c r="E133" s="190" t="s">
        <v>133</v>
      </c>
      <c r="F133" s="192" t="s">
        <v>0</v>
      </c>
      <c r="G133" s="192">
        <v>16</v>
      </c>
      <c r="H133" s="225" t="s">
        <v>641</v>
      </c>
      <c r="I133" s="252" t="s">
        <v>452</v>
      </c>
      <c r="J133" s="207"/>
      <c r="K133" s="66"/>
      <c r="L133" s="66"/>
    </row>
    <row r="134" spans="1:12" ht="48.75" customHeight="1">
      <c r="A134" s="5">
        <v>130</v>
      </c>
      <c r="B134" s="333" t="s">
        <v>163</v>
      </c>
      <c r="C134" s="290">
        <v>4987427152009</v>
      </c>
      <c r="D134" s="225" t="s">
        <v>642</v>
      </c>
      <c r="E134" s="190" t="s">
        <v>133</v>
      </c>
      <c r="F134" s="192" t="s">
        <v>0</v>
      </c>
      <c r="G134" s="192">
        <v>13</v>
      </c>
      <c r="H134" s="225" t="s">
        <v>643</v>
      </c>
      <c r="I134" s="252" t="s">
        <v>541</v>
      </c>
      <c r="J134" s="207"/>
      <c r="K134" s="66"/>
      <c r="L134" s="66"/>
    </row>
    <row r="135" spans="1:12" ht="48.75" customHeight="1">
      <c r="A135" s="5">
        <v>131</v>
      </c>
      <c r="B135" s="333" t="s">
        <v>163</v>
      </c>
      <c r="C135" s="290">
        <v>4538612044052</v>
      </c>
      <c r="D135" s="225" t="s">
        <v>644</v>
      </c>
      <c r="E135" s="190" t="s">
        <v>133</v>
      </c>
      <c r="F135" s="192" t="s">
        <v>1</v>
      </c>
      <c r="G135" s="192">
        <v>4</v>
      </c>
      <c r="H135" s="225" t="s">
        <v>645</v>
      </c>
      <c r="I135" s="252" t="s">
        <v>561</v>
      </c>
      <c r="J135" s="207"/>
      <c r="K135" s="66"/>
      <c r="L135" s="66"/>
    </row>
    <row r="136" spans="1:12" ht="48.75" customHeight="1">
      <c r="A136" s="5">
        <v>132</v>
      </c>
      <c r="B136" s="333" t="s">
        <v>163</v>
      </c>
      <c r="C136" s="290">
        <v>4987026271101</v>
      </c>
      <c r="D136" s="225" t="s">
        <v>646</v>
      </c>
      <c r="E136" s="190" t="s">
        <v>133</v>
      </c>
      <c r="F136" s="192" t="s">
        <v>1</v>
      </c>
      <c r="G136" s="192">
        <v>5</v>
      </c>
      <c r="H136" s="225" t="s">
        <v>647</v>
      </c>
      <c r="I136" s="252" t="s">
        <v>470</v>
      </c>
      <c r="J136" s="209"/>
      <c r="K136" s="66"/>
      <c r="L136" s="66"/>
    </row>
    <row r="137" spans="1:12" ht="48.75" customHeight="1">
      <c r="A137" s="5">
        <v>133</v>
      </c>
      <c r="B137" s="334" t="s">
        <v>163</v>
      </c>
      <c r="C137" s="335">
        <v>4987326077854</v>
      </c>
      <c r="D137" s="321" t="s">
        <v>648</v>
      </c>
      <c r="E137" s="336" t="s">
        <v>133</v>
      </c>
      <c r="F137" s="316" t="s">
        <v>0</v>
      </c>
      <c r="G137" s="316">
        <v>5</v>
      </c>
      <c r="H137" s="321" t="s">
        <v>649</v>
      </c>
      <c r="I137" s="323" t="s">
        <v>421</v>
      </c>
      <c r="J137" s="208"/>
      <c r="K137" s="66"/>
      <c r="L137" s="66"/>
    </row>
    <row r="138" spans="1:12" ht="48.75" customHeight="1">
      <c r="A138" s="5">
        <v>134</v>
      </c>
      <c r="B138" s="334" t="s">
        <v>163</v>
      </c>
      <c r="C138" s="335">
        <v>4987326077915</v>
      </c>
      <c r="D138" s="321" t="s">
        <v>650</v>
      </c>
      <c r="E138" s="336" t="s">
        <v>133</v>
      </c>
      <c r="F138" s="316" t="s">
        <v>0</v>
      </c>
      <c r="G138" s="316">
        <v>2</v>
      </c>
      <c r="H138" s="321" t="s">
        <v>651</v>
      </c>
      <c r="I138" s="323" t="s">
        <v>421</v>
      </c>
      <c r="J138" s="207"/>
      <c r="K138" s="66"/>
      <c r="L138" s="66"/>
    </row>
    <row r="139" spans="1:12" ht="48.75" customHeight="1">
      <c r="A139" s="5">
        <v>135</v>
      </c>
      <c r="B139" s="334" t="s">
        <v>163</v>
      </c>
      <c r="C139" s="335">
        <v>4580485506441</v>
      </c>
      <c r="D139" s="321" t="s">
        <v>652</v>
      </c>
      <c r="E139" s="336" t="s">
        <v>133</v>
      </c>
      <c r="F139" s="316" t="s">
        <v>1</v>
      </c>
      <c r="G139" s="316">
        <v>20</v>
      </c>
      <c r="H139" s="341" t="s">
        <v>653</v>
      </c>
      <c r="I139" s="328" t="s">
        <v>470</v>
      </c>
      <c r="J139" s="207"/>
      <c r="K139" s="66"/>
      <c r="L139" s="66"/>
    </row>
    <row r="140" spans="1:12" ht="48.75" customHeight="1">
      <c r="A140" s="5">
        <v>136</v>
      </c>
      <c r="B140" s="334" t="s">
        <v>163</v>
      </c>
      <c r="C140" s="335">
        <v>4580485506410</v>
      </c>
      <c r="D140" s="339" t="s">
        <v>654</v>
      </c>
      <c r="E140" s="336" t="s">
        <v>133</v>
      </c>
      <c r="F140" s="316" t="s">
        <v>1</v>
      </c>
      <c r="G140" s="316">
        <v>12</v>
      </c>
      <c r="H140" s="338" t="s">
        <v>655</v>
      </c>
      <c r="I140" s="323" t="s">
        <v>470</v>
      </c>
      <c r="J140" s="207"/>
      <c r="K140" s="66"/>
      <c r="L140" s="66"/>
    </row>
    <row r="141" spans="1:12" ht="48.75" customHeight="1">
      <c r="A141" s="5">
        <v>137</v>
      </c>
      <c r="B141" s="333" t="s">
        <v>163</v>
      </c>
      <c r="C141" s="290">
        <v>5700699457196</v>
      </c>
      <c r="D141" s="246" t="s">
        <v>656</v>
      </c>
      <c r="E141" s="190" t="s">
        <v>133</v>
      </c>
      <c r="F141" s="191" t="s">
        <v>1</v>
      </c>
      <c r="G141" s="191">
        <v>4</v>
      </c>
      <c r="H141" s="225" t="s">
        <v>657</v>
      </c>
      <c r="I141" s="252" t="s">
        <v>658</v>
      </c>
      <c r="J141" s="208"/>
      <c r="K141" s="66"/>
      <c r="L141" s="66"/>
    </row>
    <row r="142" spans="1:12" ht="48.75" customHeight="1">
      <c r="A142" s="5">
        <v>138</v>
      </c>
      <c r="B142" s="333" t="s">
        <v>163</v>
      </c>
      <c r="C142" s="290">
        <v>4987559813601</v>
      </c>
      <c r="D142" s="225" t="s">
        <v>659</v>
      </c>
      <c r="E142" s="190" t="s">
        <v>133</v>
      </c>
      <c r="F142" s="192" t="s">
        <v>1</v>
      </c>
      <c r="G142" s="192">
        <v>8</v>
      </c>
      <c r="H142" s="225" t="s">
        <v>660</v>
      </c>
      <c r="I142" s="252" t="s">
        <v>416</v>
      </c>
      <c r="J142" s="208"/>
      <c r="K142" s="66"/>
      <c r="L142" s="66"/>
    </row>
    <row r="143" spans="1:12" ht="48.75" customHeight="1">
      <c r="A143" s="5">
        <v>139</v>
      </c>
      <c r="B143" s="333" t="s">
        <v>163</v>
      </c>
      <c r="C143" s="290" t="s">
        <v>661</v>
      </c>
      <c r="D143" s="225" t="s">
        <v>662</v>
      </c>
      <c r="E143" s="190" t="s">
        <v>133</v>
      </c>
      <c r="F143" s="192" t="s">
        <v>0</v>
      </c>
      <c r="G143" s="192">
        <v>2</v>
      </c>
      <c r="H143" s="225" t="s">
        <v>663</v>
      </c>
      <c r="I143" s="252" t="s">
        <v>664</v>
      </c>
      <c r="J143" s="207"/>
      <c r="K143" s="66"/>
      <c r="L143" s="66"/>
    </row>
    <row r="144" spans="1:12" ht="48.75" customHeight="1">
      <c r="A144" s="5">
        <v>140</v>
      </c>
      <c r="B144" s="333" t="s">
        <v>163</v>
      </c>
      <c r="C144" s="290">
        <v>4987295386100</v>
      </c>
      <c r="D144" s="225" t="s">
        <v>665</v>
      </c>
      <c r="E144" s="190" t="s">
        <v>133</v>
      </c>
      <c r="F144" s="192" t="s">
        <v>0</v>
      </c>
      <c r="G144" s="192">
        <v>8</v>
      </c>
      <c r="H144" s="225" t="s">
        <v>666</v>
      </c>
      <c r="I144" s="252" t="s">
        <v>426</v>
      </c>
      <c r="J144" s="207"/>
      <c r="K144" s="66"/>
      <c r="L144" s="66"/>
    </row>
    <row r="145" spans="1:12" ht="48.75" customHeight="1">
      <c r="A145" s="5">
        <v>141</v>
      </c>
      <c r="B145" s="333" t="s">
        <v>163</v>
      </c>
      <c r="C145" s="290">
        <v>4987295386155</v>
      </c>
      <c r="D145" s="225" t="s">
        <v>667</v>
      </c>
      <c r="E145" s="190" t="s">
        <v>133</v>
      </c>
      <c r="F145" s="192" t="s">
        <v>0</v>
      </c>
      <c r="G145" s="192">
        <v>8</v>
      </c>
      <c r="H145" s="225" t="s">
        <v>668</v>
      </c>
      <c r="I145" s="252" t="s">
        <v>426</v>
      </c>
      <c r="J145" s="207"/>
      <c r="K145" s="66"/>
      <c r="L145" s="66"/>
    </row>
    <row r="146" spans="1:12" ht="48.75" customHeight="1">
      <c r="A146" s="5">
        <v>142</v>
      </c>
      <c r="B146" s="333" t="s">
        <v>163</v>
      </c>
      <c r="C146" s="290">
        <v>4987295386605</v>
      </c>
      <c r="D146" s="225" t="s">
        <v>669</v>
      </c>
      <c r="E146" s="190" t="s">
        <v>133</v>
      </c>
      <c r="F146" s="192" t="s">
        <v>0</v>
      </c>
      <c r="G146" s="192">
        <v>6</v>
      </c>
      <c r="H146" s="225" t="s">
        <v>670</v>
      </c>
      <c r="I146" s="252" t="s">
        <v>426</v>
      </c>
      <c r="J146" s="207"/>
      <c r="K146" s="66"/>
      <c r="L146" s="66"/>
    </row>
    <row r="147" spans="1:12" ht="48.75" customHeight="1">
      <c r="A147" s="5">
        <v>143</v>
      </c>
      <c r="B147" s="333" t="s">
        <v>163</v>
      </c>
      <c r="C147" s="290">
        <v>4987295386650</v>
      </c>
      <c r="D147" s="225" t="s">
        <v>671</v>
      </c>
      <c r="E147" s="190" t="s">
        <v>133</v>
      </c>
      <c r="F147" s="192" t="s">
        <v>0</v>
      </c>
      <c r="G147" s="192">
        <v>6</v>
      </c>
      <c r="H147" s="225" t="s">
        <v>672</v>
      </c>
      <c r="I147" s="252" t="s">
        <v>426</v>
      </c>
      <c r="J147" s="208"/>
      <c r="K147" s="66"/>
      <c r="L147" s="66"/>
    </row>
    <row r="148" spans="1:12" ht="48.75" customHeight="1">
      <c r="A148" s="5">
        <v>144</v>
      </c>
      <c r="B148" s="333" t="s">
        <v>163</v>
      </c>
      <c r="C148" s="290">
        <v>4987518501525</v>
      </c>
      <c r="D148" s="225" t="s">
        <v>673</v>
      </c>
      <c r="E148" s="190" t="s">
        <v>133</v>
      </c>
      <c r="F148" s="192" t="s">
        <v>0</v>
      </c>
      <c r="G148" s="192">
        <v>8</v>
      </c>
      <c r="H148" s="225" t="s">
        <v>674</v>
      </c>
      <c r="I148" s="252" t="s">
        <v>582</v>
      </c>
      <c r="J148" s="207"/>
      <c r="K148" s="66"/>
      <c r="L148" s="66"/>
    </row>
    <row r="149" spans="1:12" ht="48.75" customHeight="1">
      <c r="A149" s="5">
        <v>145</v>
      </c>
      <c r="B149" s="333" t="s">
        <v>163</v>
      </c>
      <c r="C149" s="290">
        <v>4987562418343</v>
      </c>
      <c r="D149" s="246" t="s">
        <v>675</v>
      </c>
      <c r="E149" s="190" t="s">
        <v>133</v>
      </c>
      <c r="F149" s="191" t="s">
        <v>0</v>
      </c>
      <c r="G149" s="191">
        <v>7</v>
      </c>
      <c r="H149" s="225" t="s">
        <v>676</v>
      </c>
      <c r="I149" s="252" t="s">
        <v>452</v>
      </c>
      <c r="J149" s="207"/>
      <c r="K149" s="66"/>
      <c r="L149" s="66"/>
    </row>
    <row r="150" spans="1:12" ht="48.75" customHeight="1">
      <c r="A150" s="5">
        <v>146</v>
      </c>
      <c r="B150" s="333" t="s">
        <v>163</v>
      </c>
      <c r="C150" s="290">
        <v>4987502341540</v>
      </c>
      <c r="D150" s="225" t="s">
        <v>677</v>
      </c>
      <c r="E150" s="190" t="s">
        <v>133</v>
      </c>
      <c r="F150" s="192" t="s">
        <v>0</v>
      </c>
      <c r="G150" s="192">
        <v>4</v>
      </c>
      <c r="H150" s="225" t="s">
        <v>678</v>
      </c>
      <c r="I150" s="252" t="s">
        <v>528</v>
      </c>
      <c r="J150" s="207"/>
      <c r="K150" s="66"/>
      <c r="L150" s="66"/>
    </row>
    <row r="151" spans="1:12" ht="48.75" customHeight="1">
      <c r="A151" s="5">
        <v>147</v>
      </c>
      <c r="B151" s="333" t="s">
        <v>163</v>
      </c>
      <c r="C151" s="290">
        <v>4987502341571</v>
      </c>
      <c r="D151" s="225" t="s">
        <v>679</v>
      </c>
      <c r="E151" s="190" t="s">
        <v>133</v>
      </c>
      <c r="F151" s="192" t="s">
        <v>0</v>
      </c>
      <c r="G151" s="192">
        <v>2</v>
      </c>
      <c r="H151" s="225" t="s">
        <v>680</v>
      </c>
      <c r="I151" s="252" t="s">
        <v>528</v>
      </c>
      <c r="J151" s="207"/>
      <c r="K151" s="66"/>
      <c r="L151" s="66"/>
    </row>
    <row r="152" spans="1:12" ht="48.75" customHeight="1">
      <c r="A152" s="5">
        <v>148</v>
      </c>
      <c r="B152" s="333" t="s">
        <v>163</v>
      </c>
      <c r="C152" s="290">
        <v>4987502341670</v>
      </c>
      <c r="D152" s="225" t="s">
        <v>681</v>
      </c>
      <c r="E152" s="190" t="s">
        <v>133</v>
      </c>
      <c r="F152" s="192" t="s">
        <v>0</v>
      </c>
      <c r="G152" s="192">
        <v>4</v>
      </c>
      <c r="H152" s="225" t="s">
        <v>682</v>
      </c>
      <c r="I152" s="252" t="s">
        <v>528</v>
      </c>
      <c r="J152" s="207"/>
      <c r="K152" s="66"/>
      <c r="L152" s="66"/>
    </row>
    <row r="153" spans="1:12" ht="48.75" customHeight="1">
      <c r="A153" s="5">
        <v>149</v>
      </c>
      <c r="B153" s="333" t="s">
        <v>163</v>
      </c>
      <c r="C153" s="290">
        <v>4987026195919</v>
      </c>
      <c r="D153" s="225" t="s">
        <v>683</v>
      </c>
      <c r="E153" s="190" t="s">
        <v>133</v>
      </c>
      <c r="F153" s="192" t="s">
        <v>1</v>
      </c>
      <c r="G153" s="192">
        <v>5</v>
      </c>
      <c r="H153" s="225" t="s">
        <v>684</v>
      </c>
      <c r="I153" s="252" t="s">
        <v>470</v>
      </c>
      <c r="J153" s="208"/>
      <c r="K153" s="66"/>
      <c r="L153" s="66"/>
    </row>
    <row r="154" spans="1:12" ht="48.75" customHeight="1">
      <c r="A154" s="5">
        <v>150</v>
      </c>
      <c r="B154" s="333" t="s">
        <v>163</v>
      </c>
      <c r="C154" s="290">
        <v>4987752230199</v>
      </c>
      <c r="D154" s="225" t="s">
        <v>685</v>
      </c>
      <c r="E154" s="190" t="s">
        <v>133</v>
      </c>
      <c r="F154" s="192" t="s">
        <v>0</v>
      </c>
      <c r="G154" s="192">
        <v>4</v>
      </c>
      <c r="H154" s="225" t="s">
        <v>686</v>
      </c>
      <c r="I154" s="252" t="s">
        <v>687</v>
      </c>
      <c r="J154" s="208"/>
      <c r="K154" s="66"/>
      <c r="L154" s="66"/>
    </row>
    <row r="155" spans="1:12" ht="48.75" customHeight="1">
      <c r="A155" s="5">
        <v>151</v>
      </c>
      <c r="B155" s="333" t="s">
        <v>163</v>
      </c>
      <c r="C155" s="290">
        <v>4987752230045</v>
      </c>
      <c r="D155" s="225" t="s">
        <v>688</v>
      </c>
      <c r="E155" s="190" t="s">
        <v>133</v>
      </c>
      <c r="F155" s="192" t="s">
        <v>21</v>
      </c>
      <c r="G155" s="192">
        <v>2</v>
      </c>
      <c r="H155" s="225" t="s">
        <v>689</v>
      </c>
      <c r="I155" s="252" t="s">
        <v>687</v>
      </c>
      <c r="J155" s="207"/>
      <c r="K155" s="66"/>
      <c r="L155" s="66"/>
    </row>
    <row r="156" spans="1:12" ht="48.75" customHeight="1">
      <c r="A156" s="5">
        <v>152</v>
      </c>
      <c r="B156" s="333" t="s">
        <v>163</v>
      </c>
      <c r="C156" s="290">
        <v>4987752230052</v>
      </c>
      <c r="D156" s="225" t="s">
        <v>690</v>
      </c>
      <c r="E156" s="190" t="s">
        <v>133</v>
      </c>
      <c r="F156" s="192" t="s">
        <v>21</v>
      </c>
      <c r="G156" s="192">
        <v>3</v>
      </c>
      <c r="H156" s="225" t="s">
        <v>691</v>
      </c>
      <c r="I156" s="252" t="s">
        <v>687</v>
      </c>
      <c r="J156" s="207"/>
      <c r="K156" s="66"/>
      <c r="L156" s="66"/>
    </row>
    <row r="157" spans="1:12" ht="48.75" customHeight="1">
      <c r="A157" s="5">
        <v>153</v>
      </c>
      <c r="B157" s="333" t="s">
        <v>163</v>
      </c>
      <c r="C157" s="290">
        <v>4987458303142</v>
      </c>
      <c r="D157" s="225" t="s">
        <v>692</v>
      </c>
      <c r="E157" s="190" t="s">
        <v>133</v>
      </c>
      <c r="F157" s="192" t="s">
        <v>1</v>
      </c>
      <c r="G157" s="192">
        <v>8</v>
      </c>
      <c r="H157" s="225" t="s">
        <v>693</v>
      </c>
      <c r="I157" s="252" t="s">
        <v>470</v>
      </c>
      <c r="J157" s="209"/>
      <c r="K157" s="66"/>
      <c r="L157" s="66"/>
    </row>
    <row r="158" spans="1:12" ht="48.75" customHeight="1">
      <c r="A158" s="5">
        <v>154</v>
      </c>
      <c r="B158" s="334" t="s">
        <v>163</v>
      </c>
      <c r="C158" s="335">
        <v>4987481102620</v>
      </c>
      <c r="D158" s="321" t="s">
        <v>694</v>
      </c>
      <c r="E158" s="336" t="s">
        <v>133</v>
      </c>
      <c r="F158" s="316" t="s">
        <v>0</v>
      </c>
      <c r="G158" s="316">
        <v>4</v>
      </c>
      <c r="H158" s="321" t="s">
        <v>695</v>
      </c>
      <c r="I158" s="323" t="s">
        <v>365</v>
      </c>
      <c r="J158" s="207"/>
      <c r="K158" s="66"/>
      <c r="L158" s="66"/>
    </row>
    <row r="159" spans="1:12" ht="48.75" customHeight="1">
      <c r="A159" s="5">
        <v>155</v>
      </c>
      <c r="B159" s="333" t="s">
        <v>163</v>
      </c>
      <c r="C159" s="290">
        <v>4987274094743</v>
      </c>
      <c r="D159" s="225" t="s">
        <v>696</v>
      </c>
      <c r="E159" s="190" t="s">
        <v>133</v>
      </c>
      <c r="F159" s="192" t="s">
        <v>0</v>
      </c>
      <c r="G159" s="192">
        <v>2</v>
      </c>
      <c r="H159" s="225" t="s">
        <v>697</v>
      </c>
      <c r="I159" s="252" t="s">
        <v>698</v>
      </c>
      <c r="J159" s="208"/>
      <c r="K159" s="66"/>
      <c r="L159" s="66"/>
    </row>
    <row r="160" spans="1:12" ht="48.75" customHeight="1">
      <c r="A160" s="5">
        <v>156</v>
      </c>
      <c r="B160" s="333" t="s">
        <v>163</v>
      </c>
      <c r="C160" s="290">
        <v>4946247402305</v>
      </c>
      <c r="D160" s="225" t="s">
        <v>699</v>
      </c>
      <c r="E160" s="190" t="s">
        <v>133</v>
      </c>
      <c r="F160" s="192" t="s">
        <v>0</v>
      </c>
      <c r="G160" s="192">
        <v>20</v>
      </c>
      <c r="H160" s="225" t="s">
        <v>700</v>
      </c>
      <c r="I160" s="252" t="s">
        <v>701</v>
      </c>
      <c r="J160" s="209"/>
      <c r="K160" s="66"/>
      <c r="L160" s="66"/>
    </row>
    <row r="161" spans="1:12" ht="48.75" customHeight="1">
      <c r="A161" s="5">
        <v>157</v>
      </c>
      <c r="B161" s="333" t="s">
        <v>163</v>
      </c>
      <c r="C161" s="290">
        <v>4987350247933</v>
      </c>
      <c r="D161" s="246" t="s">
        <v>702</v>
      </c>
      <c r="E161" s="190" t="s">
        <v>133</v>
      </c>
      <c r="F161" s="191" t="s">
        <v>1</v>
      </c>
      <c r="G161" s="191">
        <v>20</v>
      </c>
      <c r="H161" s="225" t="s">
        <v>703</v>
      </c>
      <c r="I161" s="252" t="s">
        <v>470</v>
      </c>
      <c r="J161" s="207"/>
      <c r="K161" s="66"/>
      <c r="L161" s="66"/>
    </row>
    <row r="162" spans="1:12" ht="48.75" customHeight="1">
      <c r="A162" s="5">
        <v>158</v>
      </c>
      <c r="B162" s="334" t="s">
        <v>163</v>
      </c>
      <c r="C162" s="335">
        <v>4987481041660</v>
      </c>
      <c r="D162" s="321" t="s">
        <v>704</v>
      </c>
      <c r="E162" s="336" t="s">
        <v>133</v>
      </c>
      <c r="F162" s="316" t="s">
        <v>0</v>
      </c>
      <c r="G162" s="319">
        <v>3</v>
      </c>
      <c r="H162" s="321" t="s">
        <v>705</v>
      </c>
      <c r="I162" s="323" t="s">
        <v>365</v>
      </c>
      <c r="J162" s="207"/>
      <c r="K162" s="66"/>
      <c r="L162" s="66"/>
    </row>
    <row r="163" spans="1:12" ht="48.75" customHeight="1">
      <c r="A163" s="5">
        <v>159</v>
      </c>
      <c r="B163" s="334" t="s">
        <v>163</v>
      </c>
      <c r="C163" s="337">
        <v>4987481045316</v>
      </c>
      <c r="D163" s="318" t="s">
        <v>706</v>
      </c>
      <c r="E163" s="336" t="s">
        <v>133</v>
      </c>
      <c r="F163" s="319" t="s">
        <v>0</v>
      </c>
      <c r="G163" s="319">
        <v>6</v>
      </c>
      <c r="H163" s="321" t="s">
        <v>707</v>
      </c>
      <c r="I163" s="323" t="s">
        <v>365</v>
      </c>
      <c r="J163" s="209"/>
      <c r="K163" s="66"/>
      <c r="L163" s="66"/>
    </row>
    <row r="164" spans="1:12" ht="48.75" customHeight="1">
      <c r="A164" s="5">
        <v>160</v>
      </c>
      <c r="B164" s="333" t="s">
        <v>163</v>
      </c>
      <c r="C164" s="290" t="s">
        <v>708</v>
      </c>
      <c r="D164" s="246" t="s">
        <v>709</v>
      </c>
      <c r="E164" s="190" t="s">
        <v>133</v>
      </c>
      <c r="F164" s="191" t="s">
        <v>1</v>
      </c>
      <c r="G164" s="191">
        <v>5</v>
      </c>
      <c r="H164" s="225" t="s">
        <v>710</v>
      </c>
      <c r="I164" s="252" t="s">
        <v>470</v>
      </c>
      <c r="J164" s="207"/>
      <c r="K164" s="66"/>
      <c r="L164" s="66"/>
    </row>
    <row r="165" spans="1:12" ht="48.75" customHeight="1">
      <c r="A165" s="5">
        <v>161</v>
      </c>
      <c r="B165" s="333" t="s">
        <v>163</v>
      </c>
      <c r="C165" s="290">
        <v>4946247003717</v>
      </c>
      <c r="D165" s="246" t="s">
        <v>711</v>
      </c>
      <c r="E165" s="190" t="s">
        <v>133</v>
      </c>
      <c r="F165" s="191" t="s">
        <v>0</v>
      </c>
      <c r="G165" s="191">
        <v>5</v>
      </c>
      <c r="H165" s="225" t="s">
        <v>712</v>
      </c>
      <c r="I165" s="252" t="s">
        <v>713</v>
      </c>
      <c r="J165" s="207"/>
      <c r="K165" s="66"/>
      <c r="L165" s="66"/>
    </row>
    <row r="166" spans="1:12" ht="48.75" customHeight="1">
      <c r="A166" s="5">
        <v>162</v>
      </c>
      <c r="B166" s="333" t="s">
        <v>163</v>
      </c>
      <c r="C166" s="290">
        <v>4987562200771</v>
      </c>
      <c r="D166" s="246" t="s">
        <v>714</v>
      </c>
      <c r="E166" s="190" t="s">
        <v>133</v>
      </c>
      <c r="F166" s="191" t="s">
        <v>0</v>
      </c>
      <c r="G166" s="191">
        <v>3</v>
      </c>
      <c r="H166" s="225" t="s">
        <v>715</v>
      </c>
      <c r="I166" s="252" t="s">
        <v>452</v>
      </c>
      <c r="J166" s="207"/>
      <c r="K166" s="66"/>
      <c r="L166" s="66"/>
    </row>
    <row r="167" spans="1:12" ht="48.75" customHeight="1">
      <c r="A167" s="5">
        <v>163</v>
      </c>
      <c r="B167" s="333" t="s">
        <v>163</v>
      </c>
      <c r="C167" s="290">
        <v>4987295553755</v>
      </c>
      <c r="D167" s="246" t="s">
        <v>716</v>
      </c>
      <c r="E167" s="190" t="s">
        <v>133</v>
      </c>
      <c r="F167" s="191" t="s">
        <v>0</v>
      </c>
      <c r="G167" s="191">
        <v>8</v>
      </c>
      <c r="H167" s="225" t="s">
        <v>717</v>
      </c>
      <c r="I167" s="252" t="s">
        <v>426</v>
      </c>
      <c r="J167" s="207"/>
      <c r="K167" s="66"/>
      <c r="L167" s="66"/>
    </row>
    <row r="168" spans="1:12" ht="48.75" customHeight="1">
      <c r="A168" s="5">
        <v>164</v>
      </c>
      <c r="B168" s="333" t="s">
        <v>163</v>
      </c>
      <c r="C168" s="290">
        <v>4987295553786</v>
      </c>
      <c r="D168" s="246" t="s">
        <v>718</v>
      </c>
      <c r="E168" s="190" t="s">
        <v>133</v>
      </c>
      <c r="F168" s="191" t="s">
        <v>0</v>
      </c>
      <c r="G168" s="191">
        <v>5</v>
      </c>
      <c r="H168" s="225" t="s">
        <v>719</v>
      </c>
      <c r="I168" s="252" t="s">
        <v>426</v>
      </c>
      <c r="J168" s="207"/>
      <c r="K168" s="66"/>
      <c r="L168" s="66"/>
    </row>
    <row r="169" spans="1:12" ht="48.75" customHeight="1">
      <c r="A169" s="5">
        <v>165</v>
      </c>
      <c r="B169" s="333" t="s">
        <v>163</v>
      </c>
      <c r="C169" s="290">
        <v>4987295589426</v>
      </c>
      <c r="D169" s="225" t="s">
        <v>720</v>
      </c>
      <c r="E169" s="190" t="s">
        <v>133</v>
      </c>
      <c r="F169" s="192" t="s">
        <v>0</v>
      </c>
      <c r="G169" s="192">
        <v>8</v>
      </c>
      <c r="H169" s="225" t="s">
        <v>721</v>
      </c>
      <c r="I169" s="252" t="s">
        <v>426</v>
      </c>
      <c r="J169" s="208"/>
      <c r="K169" s="66"/>
      <c r="L169" s="66"/>
    </row>
    <row r="170" spans="1:12" ht="48.75" customHeight="1">
      <c r="A170" s="5">
        <v>166</v>
      </c>
      <c r="B170" s="333" t="s">
        <v>163</v>
      </c>
      <c r="C170" s="290">
        <v>4987295589600</v>
      </c>
      <c r="D170" s="246" t="s">
        <v>722</v>
      </c>
      <c r="E170" s="190" t="s">
        <v>133</v>
      </c>
      <c r="F170" s="191" t="s">
        <v>0</v>
      </c>
      <c r="G170" s="191">
        <v>8</v>
      </c>
      <c r="H170" s="225" t="s">
        <v>723</v>
      </c>
      <c r="I170" s="252" t="s">
        <v>426</v>
      </c>
      <c r="J170" s="207"/>
      <c r="K170" s="66"/>
      <c r="L170" s="66"/>
    </row>
    <row r="171" spans="1:12" ht="48.75" customHeight="1">
      <c r="A171" s="5">
        <v>167</v>
      </c>
      <c r="B171" s="333" t="s">
        <v>163</v>
      </c>
      <c r="C171" s="290">
        <v>4987295553953</v>
      </c>
      <c r="D171" s="246" t="s">
        <v>724</v>
      </c>
      <c r="E171" s="190" t="s">
        <v>133</v>
      </c>
      <c r="F171" s="191" t="s">
        <v>0</v>
      </c>
      <c r="G171" s="191">
        <v>12</v>
      </c>
      <c r="H171" s="257" t="s">
        <v>725</v>
      </c>
      <c r="I171" s="252" t="s">
        <v>426</v>
      </c>
      <c r="J171" s="207"/>
      <c r="K171" s="66"/>
      <c r="L171" s="66"/>
    </row>
    <row r="172" spans="1:12" ht="48.75" customHeight="1">
      <c r="A172" s="5">
        <v>168</v>
      </c>
      <c r="B172" s="333" t="s">
        <v>163</v>
      </c>
      <c r="C172" s="290">
        <v>4987026192239</v>
      </c>
      <c r="D172" s="246" t="s">
        <v>726</v>
      </c>
      <c r="E172" s="190" t="s">
        <v>133</v>
      </c>
      <c r="F172" s="191" t="s">
        <v>0</v>
      </c>
      <c r="G172" s="191">
        <v>24</v>
      </c>
      <c r="H172" s="257" t="s">
        <v>727</v>
      </c>
      <c r="I172" s="252" t="s">
        <v>463</v>
      </c>
      <c r="J172" s="207"/>
      <c r="K172" s="66"/>
      <c r="L172" s="66"/>
    </row>
    <row r="173" spans="1:12" ht="48.75" customHeight="1">
      <c r="A173" s="5">
        <v>169</v>
      </c>
      <c r="B173" s="333" t="s">
        <v>163</v>
      </c>
      <c r="C173" s="290">
        <v>4517715501808</v>
      </c>
      <c r="D173" s="246" t="s">
        <v>728</v>
      </c>
      <c r="E173" s="190" t="s">
        <v>133</v>
      </c>
      <c r="F173" s="191" t="s">
        <v>1</v>
      </c>
      <c r="G173" s="191">
        <v>8</v>
      </c>
      <c r="H173" s="225" t="s">
        <v>729</v>
      </c>
      <c r="I173" s="252" t="s">
        <v>730</v>
      </c>
      <c r="J173" s="207"/>
      <c r="K173" s="66"/>
      <c r="L173" s="66"/>
    </row>
    <row r="174" spans="1:12" ht="48.75" customHeight="1">
      <c r="A174" s="5">
        <v>170</v>
      </c>
      <c r="B174" s="333" t="s">
        <v>163</v>
      </c>
      <c r="C174" s="291">
        <v>4987270292679</v>
      </c>
      <c r="D174" s="193" t="s">
        <v>731</v>
      </c>
      <c r="E174" s="190" t="s">
        <v>133</v>
      </c>
      <c r="F174" s="192" t="s">
        <v>0</v>
      </c>
      <c r="G174" s="192">
        <v>7</v>
      </c>
      <c r="H174" s="255" t="s">
        <v>732</v>
      </c>
      <c r="I174" s="254" t="s">
        <v>443</v>
      </c>
      <c r="J174" s="207"/>
      <c r="K174" s="66"/>
      <c r="L174" s="66"/>
    </row>
    <row r="175" spans="1:12" ht="48.75" customHeight="1">
      <c r="A175" s="5">
        <v>171</v>
      </c>
      <c r="B175" s="333" t="s">
        <v>163</v>
      </c>
      <c r="C175" s="291">
        <v>4987270297605</v>
      </c>
      <c r="D175" s="193" t="s">
        <v>733</v>
      </c>
      <c r="E175" s="190" t="s">
        <v>133</v>
      </c>
      <c r="F175" s="192" t="s">
        <v>0</v>
      </c>
      <c r="G175" s="192">
        <v>4</v>
      </c>
      <c r="H175" s="255" t="s">
        <v>734</v>
      </c>
      <c r="I175" s="254" t="s">
        <v>443</v>
      </c>
      <c r="J175" s="207"/>
      <c r="K175" s="66"/>
      <c r="L175" s="66"/>
    </row>
    <row r="176" spans="1:12" ht="48.75" customHeight="1">
      <c r="A176" s="5">
        <v>172</v>
      </c>
      <c r="B176" s="333" t="s">
        <v>163</v>
      </c>
      <c r="C176" s="291">
        <v>4987270297582</v>
      </c>
      <c r="D176" s="193" t="s">
        <v>735</v>
      </c>
      <c r="E176" s="190" t="s">
        <v>133</v>
      </c>
      <c r="F176" s="192" t="s">
        <v>0</v>
      </c>
      <c r="G176" s="192">
        <v>5</v>
      </c>
      <c r="H176" s="255" t="s">
        <v>736</v>
      </c>
      <c r="I176" s="252" t="s">
        <v>443</v>
      </c>
      <c r="J176" s="207"/>
      <c r="K176" s="66"/>
      <c r="L176" s="66"/>
    </row>
    <row r="177" spans="1:12" ht="48.75" customHeight="1">
      <c r="A177" s="5">
        <v>173</v>
      </c>
      <c r="B177" s="333" t="s">
        <v>163</v>
      </c>
      <c r="C177" s="291">
        <v>4987270294703</v>
      </c>
      <c r="D177" s="246" t="s">
        <v>737</v>
      </c>
      <c r="E177" s="190" t="s">
        <v>133</v>
      </c>
      <c r="F177" s="191" t="s">
        <v>0</v>
      </c>
      <c r="G177" s="191">
        <v>4</v>
      </c>
      <c r="H177" s="225" t="s">
        <v>738</v>
      </c>
      <c r="I177" s="252" t="s">
        <v>443</v>
      </c>
      <c r="J177" s="207"/>
      <c r="K177" s="66"/>
      <c r="L177" s="66"/>
    </row>
    <row r="178" spans="1:12" ht="48.75" customHeight="1">
      <c r="A178" s="5">
        <v>174</v>
      </c>
      <c r="B178" s="333" t="s">
        <v>163</v>
      </c>
      <c r="C178" s="290">
        <v>4987270294680</v>
      </c>
      <c r="D178" s="225" t="s">
        <v>739</v>
      </c>
      <c r="E178" s="190" t="s">
        <v>133</v>
      </c>
      <c r="F178" s="192" t="s">
        <v>0</v>
      </c>
      <c r="G178" s="192">
        <v>5</v>
      </c>
      <c r="H178" s="225" t="s">
        <v>740</v>
      </c>
      <c r="I178" s="252" t="s">
        <v>443</v>
      </c>
      <c r="J178" s="207"/>
      <c r="K178" s="66"/>
      <c r="L178" s="66"/>
    </row>
    <row r="179" spans="1:12" ht="48.75" customHeight="1">
      <c r="A179" s="5">
        <v>175</v>
      </c>
      <c r="B179" s="333" t="s">
        <v>163</v>
      </c>
      <c r="C179" s="290">
        <v>4987270295601</v>
      </c>
      <c r="D179" s="225" t="s">
        <v>741</v>
      </c>
      <c r="E179" s="190" t="s">
        <v>133</v>
      </c>
      <c r="F179" s="192" t="s">
        <v>0</v>
      </c>
      <c r="G179" s="192">
        <v>4</v>
      </c>
      <c r="H179" s="225" t="s">
        <v>742</v>
      </c>
      <c r="I179" s="252" t="s">
        <v>443</v>
      </c>
      <c r="J179" s="207"/>
      <c r="K179" s="66"/>
      <c r="L179" s="66"/>
    </row>
    <row r="180" spans="1:12" ht="48.75" customHeight="1">
      <c r="A180" s="5">
        <v>176</v>
      </c>
      <c r="B180" s="333" t="s">
        <v>163</v>
      </c>
      <c r="C180" s="290">
        <v>4987270295618</v>
      </c>
      <c r="D180" s="225" t="s">
        <v>743</v>
      </c>
      <c r="E180" s="190" t="s">
        <v>133</v>
      </c>
      <c r="F180" s="192" t="s">
        <v>0</v>
      </c>
      <c r="G180" s="192">
        <v>2</v>
      </c>
      <c r="H180" s="225" t="s">
        <v>744</v>
      </c>
      <c r="I180" s="252" t="s">
        <v>443</v>
      </c>
      <c r="J180" s="207"/>
      <c r="K180" s="66"/>
      <c r="L180" s="66"/>
    </row>
    <row r="181" spans="1:12" ht="48.75" customHeight="1">
      <c r="A181" s="5">
        <v>177</v>
      </c>
      <c r="B181" s="333" t="s">
        <v>163</v>
      </c>
      <c r="C181" s="290">
        <v>4987270295434</v>
      </c>
      <c r="D181" s="246" t="s">
        <v>745</v>
      </c>
      <c r="E181" s="190" t="s">
        <v>133</v>
      </c>
      <c r="F181" s="191" t="s">
        <v>0</v>
      </c>
      <c r="G181" s="191">
        <v>2</v>
      </c>
      <c r="H181" s="225" t="s">
        <v>746</v>
      </c>
      <c r="I181" s="252" t="s">
        <v>443</v>
      </c>
      <c r="J181" s="207"/>
      <c r="K181" s="66"/>
      <c r="L181" s="66"/>
    </row>
    <row r="182" spans="1:12" ht="48.75" customHeight="1">
      <c r="A182" s="5">
        <v>178</v>
      </c>
      <c r="B182" s="333" t="s">
        <v>163</v>
      </c>
      <c r="C182" s="290">
        <v>4987270295410</v>
      </c>
      <c r="D182" s="225" t="s">
        <v>747</v>
      </c>
      <c r="E182" s="190" t="s">
        <v>133</v>
      </c>
      <c r="F182" s="192" t="s">
        <v>0</v>
      </c>
      <c r="G182" s="192">
        <v>6</v>
      </c>
      <c r="H182" s="225" t="s">
        <v>748</v>
      </c>
      <c r="I182" s="252" t="s">
        <v>443</v>
      </c>
      <c r="J182" s="207"/>
      <c r="K182" s="66"/>
      <c r="L182" s="66"/>
    </row>
    <row r="183" spans="1:12" ht="48.75" customHeight="1">
      <c r="A183" s="5">
        <v>179</v>
      </c>
      <c r="B183" s="333" t="s">
        <v>163</v>
      </c>
      <c r="C183" s="290">
        <v>4987270296851</v>
      </c>
      <c r="D183" s="225" t="s">
        <v>749</v>
      </c>
      <c r="E183" s="190" t="s">
        <v>133</v>
      </c>
      <c r="F183" s="192" t="s">
        <v>0</v>
      </c>
      <c r="G183" s="192">
        <v>20</v>
      </c>
      <c r="H183" s="225" t="s">
        <v>750</v>
      </c>
      <c r="I183" s="252" t="s">
        <v>443</v>
      </c>
      <c r="J183" s="207"/>
      <c r="K183" s="66"/>
      <c r="L183" s="66"/>
    </row>
    <row r="184" spans="1:12" ht="48.75" customHeight="1">
      <c r="A184" s="5">
        <v>180</v>
      </c>
      <c r="B184" s="333" t="s">
        <v>163</v>
      </c>
      <c r="C184" s="290">
        <v>4987270295960</v>
      </c>
      <c r="D184" s="246" t="s">
        <v>751</v>
      </c>
      <c r="E184" s="190" t="s">
        <v>133</v>
      </c>
      <c r="F184" s="191" t="s">
        <v>0</v>
      </c>
      <c r="G184" s="192">
        <v>8</v>
      </c>
      <c r="H184" s="225" t="s">
        <v>752</v>
      </c>
      <c r="I184" s="252" t="s">
        <v>443</v>
      </c>
      <c r="J184" s="207"/>
      <c r="K184" s="66"/>
      <c r="L184" s="66"/>
    </row>
    <row r="185" spans="1:12" ht="48.75" customHeight="1">
      <c r="A185" s="5">
        <v>181</v>
      </c>
      <c r="B185" s="333" t="s">
        <v>163</v>
      </c>
      <c r="C185" s="290">
        <v>4987270295335</v>
      </c>
      <c r="D185" s="225" t="s">
        <v>753</v>
      </c>
      <c r="E185" s="190" t="s">
        <v>133</v>
      </c>
      <c r="F185" s="192" t="s">
        <v>0</v>
      </c>
      <c r="G185" s="192">
        <v>8</v>
      </c>
      <c r="H185" s="225" t="s">
        <v>754</v>
      </c>
      <c r="I185" s="252" t="s">
        <v>443</v>
      </c>
      <c r="J185" s="207"/>
      <c r="K185" s="66"/>
      <c r="L185" s="66"/>
    </row>
    <row r="186" spans="1:12" ht="48.75" customHeight="1">
      <c r="A186" s="5">
        <v>182</v>
      </c>
      <c r="B186" s="333" t="s">
        <v>163</v>
      </c>
      <c r="C186" s="290">
        <v>4987270293195</v>
      </c>
      <c r="D186" s="246" t="s">
        <v>755</v>
      </c>
      <c r="E186" s="190" t="s">
        <v>133</v>
      </c>
      <c r="F186" s="191" t="s">
        <v>0</v>
      </c>
      <c r="G186" s="191">
        <v>4</v>
      </c>
      <c r="H186" s="225" t="s">
        <v>756</v>
      </c>
      <c r="I186" s="252" t="s">
        <v>443</v>
      </c>
      <c r="J186" s="207"/>
      <c r="K186" s="66"/>
      <c r="L186" s="66"/>
    </row>
    <row r="187" spans="1:12" ht="48.75" customHeight="1">
      <c r="A187" s="5">
        <v>183</v>
      </c>
      <c r="B187" s="333" t="s">
        <v>163</v>
      </c>
      <c r="C187" s="291">
        <v>4987270260302</v>
      </c>
      <c r="D187" s="225" t="s">
        <v>757</v>
      </c>
      <c r="E187" s="190" t="s">
        <v>133</v>
      </c>
      <c r="F187" s="192" t="s">
        <v>0</v>
      </c>
      <c r="G187" s="192">
        <v>4</v>
      </c>
      <c r="H187" s="225" t="s">
        <v>758</v>
      </c>
      <c r="I187" s="252" t="s">
        <v>443</v>
      </c>
      <c r="J187" s="207"/>
      <c r="K187" s="66"/>
      <c r="L187" s="66"/>
    </row>
    <row r="188" spans="1:12" ht="48.75" customHeight="1">
      <c r="A188" s="5">
        <v>184</v>
      </c>
      <c r="B188" s="333" t="s">
        <v>163</v>
      </c>
      <c r="C188" s="290">
        <v>4987270260289</v>
      </c>
      <c r="D188" s="225" t="s">
        <v>759</v>
      </c>
      <c r="E188" s="190" t="s">
        <v>133</v>
      </c>
      <c r="F188" s="192" t="s">
        <v>0</v>
      </c>
      <c r="G188" s="192">
        <v>6</v>
      </c>
      <c r="H188" s="225" t="s">
        <v>760</v>
      </c>
      <c r="I188" s="252" t="s">
        <v>443</v>
      </c>
      <c r="J188" s="207"/>
      <c r="K188" s="66"/>
      <c r="L188" s="66"/>
    </row>
    <row r="189" spans="1:12" ht="48.75" customHeight="1">
      <c r="A189" s="5">
        <v>185</v>
      </c>
      <c r="B189" s="333" t="s">
        <v>163</v>
      </c>
      <c r="C189" s="290">
        <v>4987270292778</v>
      </c>
      <c r="D189" s="225" t="s">
        <v>761</v>
      </c>
      <c r="E189" s="190" t="s">
        <v>133</v>
      </c>
      <c r="F189" s="192" t="s">
        <v>0</v>
      </c>
      <c r="G189" s="192">
        <v>3</v>
      </c>
      <c r="H189" s="225" t="s">
        <v>762</v>
      </c>
      <c r="I189" s="252" t="s">
        <v>443</v>
      </c>
      <c r="J189" s="207"/>
      <c r="K189" s="66"/>
      <c r="L189" s="66"/>
    </row>
    <row r="190" spans="1:12" ht="48.75" customHeight="1">
      <c r="A190" s="5">
        <v>186</v>
      </c>
      <c r="B190" s="333" t="s">
        <v>163</v>
      </c>
      <c r="C190" s="290">
        <v>4987270293188</v>
      </c>
      <c r="D190" s="225" t="s">
        <v>763</v>
      </c>
      <c r="E190" s="190" t="s">
        <v>133</v>
      </c>
      <c r="F190" s="192" t="s">
        <v>0</v>
      </c>
      <c r="G190" s="192">
        <v>4</v>
      </c>
      <c r="H190" s="225" t="s">
        <v>764</v>
      </c>
      <c r="I190" s="252" t="s">
        <v>443</v>
      </c>
      <c r="J190" s="207"/>
      <c r="K190" s="66"/>
      <c r="L190" s="66"/>
    </row>
    <row r="191" spans="1:12" ht="48.75" customHeight="1">
      <c r="A191" s="5">
        <v>187</v>
      </c>
      <c r="B191" s="333" t="s">
        <v>163</v>
      </c>
      <c r="C191" s="290">
        <v>4987270292846</v>
      </c>
      <c r="D191" s="225" t="s">
        <v>765</v>
      </c>
      <c r="E191" s="190" t="s">
        <v>133</v>
      </c>
      <c r="F191" s="192" t="s">
        <v>0</v>
      </c>
      <c r="G191" s="192">
        <v>8</v>
      </c>
      <c r="H191" s="225" t="s">
        <v>766</v>
      </c>
      <c r="I191" s="252" t="s">
        <v>443</v>
      </c>
      <c r="J191" s="211"/>
      <c r="K191" s="66"/>
      <c r="L191" s="66"/>
    </row>
    <row r="192" spans="1:12" ht="48.75" customHeight="1">
      <c r="A192" s="5">
        <v>188</v>
      </c>
      <c r="B192" s="333" t="s">
        <v>163</v>
      </c>
      <c r="C192" s="290">
        <v>4987270296899</v>
      </c>
      <c r="D192" s="225" t="s">
        <v>767</v>
      </c>
      <c r="E192" s="190" t="s">
        <v>133</v>
      </c>
      <c r="F192" s="192" t="s">
        <v>0</v>
      </c>
      <c r="G192" s="192">
        <v>4</v>
      </c>
      <c r="H192" s="225" t="s">
        <v>768</v>
      </c>
      <c r="I192" s="252" t="s">
        <v>443</v>
      </c>
      <c r="J192" s="209"/>
      <c r="K192" s="66"/>
      <c r="L192" s="66"/>
    </row>
    <row r="193" spans="1:12" ht="48.75" customHeight="1">
      <c r="A193" s="5">
        <v>189</v>
      </c>
      <c r="B193" s="333" t="s">
        <v>163</v>
      </c>
      <c r="C193" s="290">
        <v>4987270293027</v>
      </c>
      <c r="D193" s="225" t="s">
        <v>769</v>
      </c>
      <c r="E193" s="190" t="s">
        <v>133</v>
      </c>
      <c r="F193" s="192" t="s">
        <v>0</v>
      </c>
      <c r="G193" s="192">
        <v>4</v>
      </c>
      <c r="H193" s="225" t="s">
        <v>770</v>
      </c>
      <c r="I193" s="252" t="s">
        <v>443</v>
      </c>
      <c r="J193" s="209"/>
      <c r="K193" s="66"/>
      <c r="L193" s="66"/>
    </row>
    <row r="194" spans="1:12" ht="48.75" customHeight="1">
      <c r="A194" s="5">
        <v>190</v>
      </c>
      <c r="B194" s="333" t="s">
        <v>163</v>
      </c>
      <c r="C194" s="290">
        <v>4987270292655</v>
      </c>
      <c r="D194" s="225" t="s">
        <v>771</v>
      </c>
      <c r="E194" s="190" t="s">
        <v>133</v>
      </c>
      <c r="F194" s="192" t="s">
        <v>0</v>
      </c>
      <c r="G194" s="192">
        <v>6</v>
      </c>
      <c r="H194" s="225" t="s">
        <v>772</v>
      </c>
      <c r="I194" s="252" t="s">
        <v>443</v>
      </c>
      <c r="J194" s="209"/>
      <c r="K194" s="66"/>
      <c r="L194" s="66"/>
    </row>
    <row r="195" spans="1:12" ht="48.75" customHeight="1">
      <c r="A195" s="5">
        <v>191</v>
      </c>
      <c r="B195" s="333" t="s">
        <v>163</v>
      </c>
      <c r="C195" s="290">
        <v>4987270293034</v>
      </c>
      <c r="D195" s="225" t="s">
        <v>773</v>
      </c>
      <c r="E195" s="190" t="s">
        <v>133</v>
      </c>
      <c r="F195" s="192" t="s">
        <v>0</v>
      </c>
      <c r="G195" s="192">
        <v>4</v>
      </c>
      <c r="H195" s="225" t="s">
        <v>774</v>
      </c>
      <c r="I195" s="252" t="s">
        <v>443</v>
      </c>
      <c r="J195" s="209"/>
      <c r="K195" s="66"/>
      <c r="L195" s="66"/>
    </row>
    <row r="196" spans="1:12" ht="48.75" customHeight="1">
      <c r="A196" s="5">
        <v>192</v>
      </c>
      <c r="B196" s="333" t="s">
        <v>163</v>
      </c>
      <c r="C196" s="290">
        <v>4987270292662</v>
      </c>
      <c r="D196" s="225" t="s">
        <v>775</v>
      </c>
      <c r="E196" s="190" t="s">
        <v>133</v>
      </c>
      <c r="F196" s="192" t="s">
        <v>0</v>
      </c>
      <c r="G196" s="192">
        <v>6</v>
      </c>
      <c r="H196" s="225" t="s">
        <v>776</v>
      </c>
      <c r="I196" s="252" t="s">
        <v>443</v>
      </c>
      <c r="J196" s="209"/>
      <c r="K196" s="66"/>
      <c r="L196" s="66"/>
    </row>
    <row r="197" spans="1:12" ht="48.75" customHeight="1">
      <c r="A197" s="5">
        <v>193</v>
      </c>
      <c r="B197" s="333" t="s">
        <v>163</v>
      </c>
      <c r="C197" s="290">
        <v>4987270293041</v>
      </c>
      <c r="D197" s="225" t="s">
        <v>777</v>
      </c>
      <c r="E197" s="190" t="s">
        <v>133</v>
      </c>
      <c r="F197" s="192" t="s">
        <v>0</v>
      </c>
      <c r="G197" s="192">
        <v>4</v>
      </c>
      <c r="H197" s="225" t="s">
        <v>778</v>
      </c>
      <c r="I197" s="252" t="s">
        <v>443</v>
      </c>
      <c r="J197" s="209"/>
      <c r="K197" s="66"/>
      <c r="L197" s="66"/>
    </row>
    <row r="198" spans="1:12" ht="48.75" customHeight="1">
      <c r="A198" s="5">
        <v>194</v>
      </c>
      <c r="B198" s="333" t="s">
        <v>163</v>
      </c>
      <c r="C198" s="290">
        <v>4987270295304</v>
      </c>
      <c r="D198" s="225" t="s">
        <v>779</v>
      </c>
      <c r="E198" s="190" t="s">
        <v>133</v>
      </c>
      <c r="F198" s="192" t="s">
        <v>0</v>
      </c>
      <c r="G198" s="192">
        <v>2</v>
      </c>
      <c r="H198" s="225" t="s">
        <v>780</v>
      </c>
      <c r="I198" s="252" t="s">
        <v>443</v>
      </c>
      <c r="J198" s="209"/>
      <c r="K198" s="66"/>
      <c r="L198" s="66"/>
    </row>
    <row r="199" spans="1:12" ht="48.75" customHeight="1">
      <c r="A199" s="5">
        <v>195</v>
      </c>
      <c r="B199" s="333" t="s">
        <v>163</v>
      </c>
      <c r="C199" s="290">
        <v>4987270296837</v>
      </c>
      <c r="D199" s="225" t="s">
        <v>781</v>
      </c>
      <c r="E199" s="190" t="s">
        <v>133</v>
      </c>
      <c r="F199" s="192" t="s">
        <v>0</v>
      </c>
      <c r="G199" s="192">
        <v>5</v>
      </c>
      <c r="H199" s="225" t="s">
        <v>782</v>
      </c>
      <c r="I199" s="252" t="s">
        <v>443</v>
      </c>
      <c r="J199" s="209"/>
      <c r="K199" s="66"/>
      <c r="L199" s="66"/>
    </row>
    <row r="200" spans="1:12" ht="48.75" customHeight="1">
      <c r="A200" s="5">
        <v>196</v>
      </c>
      <c r="B200" s="333" t="s">
        <v>163</v>
      </c>
      <c r="C200" s="290">
        <v>4987270292853</v>
      </c>
      <c r="D200" s="225" t="s">
        <v>783</v>
      </c>
      <c r="E200" s="190" t="s">
        <v>133</v>
      </c>
      <c r="F200" s="192" t="s">
        <v>0</v>
      </c>
      <c r="G200" s="192">
        <v>7</v>
      </c>
      <c r="H200" s="225" t="s">
        <v>784</v>
      </c>
      <c r="I200" s="252" t="s">
        <v>443</v>
      </c>
      <c r="J200" s="209"/>
      <c r="K200" s="66"/>
      <c r="L200" s="66"/>
    </row>
    <row r="201" spans="1:12" ht="48.75" customHeight="1">
      <c r="A201" s="5">
        <v>197</v>
      </c>
      <c r="B201" s="333" t="s">
        <v>163</v>
      </c>
      <c r="C201" s="290">
        <v>4987270293256</v>
      </c>
      <c r="D201" s="225" t="s">
        <v>785</v>
      </c>
      <c r="E201" s="190" t="s">
        <v>133</v>
      </c>
      <c r="F201" s="192" t="s">
        <v>0</v>
      </c>
      <c r="G201" s="192">
        <v>4</v>
      </c>
      <c r="H201" s="225" t="s">
        <v>786</v>
      </c>
      <c r="I201" s="252" t="s">
        <v>443</v>
      </c>
      <c r="J201" s="209"/>
      <c r="K201" s="66"/>
      <c r="L201" s="66"/>
    </row>
    <row r="202" spans="1:12" ht="48.75" customHeight="1">
      <c r="A202" s="5">
        <v>198</v>
      </c>
      <c r="B202" s="333" t="s">
        <v>163</v>
      </c>
      <c r="C202" s="290">
        <v>4987270292938</v>
      </c>
      <c r="D202" s="246" t="s">
        <v>787</v>
      </c>
      <c r="E202" s="190" t="s">
        <v>133</v>
      </c>
      <c r="F202" s="191" t="s">
        <v>0</v>
      </c>
      <c r="G202" s="191">
        <v>16</v>
      </c>
      <c r="H202" s="225" t="s">
        <v>788</v>
      </c>
      <c r="I202" s="252" t="s">
        <v>443</v>
      </c>
      <c r="J202" s="209"/>
      <c r="K202" s="66"/>
      <c r="L202" s="66"/>
    </row>
    <row r="203" spans="1:12" ht="48.75" customHeight="1">
      <c r="A203" s="5">
        <v>199</v>
      </c>
      <c r="B203" s="333" t="s">
        <v>163</v>
      </c>
      <c r="C203" s="290">
        <v>4987270304945</v>
      </c>
      <c r="D203" s="225" t="s">
        <v>789</v>
      </c>
      <c r="E203" s="190" t="s">
        <v>133</v>
      </c>
      <c r="F203" s="192" t="s">
        <v>0</v>
      </c>
      <c r="G203" s="192">
        <v>8</v>
      </c>
      <c r="H203" s="225" t="s">
        <v>790</v>
      </c>
      <c r="I203" s="252" t="s">
        <v>443</v>
      </c>
      <c r="J203" s="209"/>
      <c r="K203" s="66"/>
      <c r="L203" s="66"/>
    </row>
    <row r="204" spans="1:12" ht="48.75" customHeight="1">
      <c r="A204" s="5">
        <v>200</v>
      </c>
      <c r="B204" s="333" t="s">
        <v>163</v>
      </c>
      <c r="C204" s="290">
        <v>4987270293287</v>
      </c>
      <c r="D204" s="225" t="s">
        <v>791</v>
      </c>
      <c r="E204" s="190" t="s">
        <v>133</v>
      </c>
      <c r="F204" s="192" t="s">
        <v>0</v>
      </c>
      <c r="G204" s="192">
        <v>4</v>
      </c>
      <c r="H204" s="225" t="s">
        <v>792</v>
      </c>
      <c r="I204" s="252" t="s">
        <v>443</v>
      </c>
      <c r="J204" s="209"/>
      <c r="K204" s="66"/>
      <c r="L204" s="66"/>
    </row>
    <row r="205" spans="1:12" ht="48.75" customHeight="1">
      <c r="A205" s="5">
        <v>201</v>
      </c>
      <c r="B205" s="333" t="s">
        <v>163</v>
      </c>
      <c r="C205" s="290">
        <v>4987270292969</v>
      </c>
      <c r="D205" s="225" t="s">
        <v>793</v>
      </c>
      <c r="E205" s="190" t="s">
        <v>133</v>
      </c>
      <c r="F205" s="192" t="s">
        <v>0</v>
      </c>
      <c r="G205" s="192">
        <v>6</v>
      </c>
      <c r="H205" s="225" t="s">
        <v>794</v>
      </c>
      <c r="I205" s="252" t="s">
        <v>443</v>
      </c>
      <c r="J205" s="209"/>
      <c r="K205" s="66"/>
      <c r="L205" s="66"/>
    </row>
    <row r="206" spans="1:12" ht="48.75" customHeight="1">
      <c r="A206" s="5">
        <v>202</v>
      </c>
      <c r="B206" s="333" t="s">
        <v>163</v>
      </c>
      <c r="C206" s="290">
        <v>4987270219973</v>
      </c>
      <c r="D206" s="246" t="s">
        <v>795</v>
      </c>
      <c r="E206" s="190" t="s">
        <v>133</v>
      </c>
      <c r="F206" s="191" t="s">
        <v>0</v>
      </c>
      <c r="G206" s="191">
        <v>4</v>
      </c>
      <c r="H206" s="225" t="s">
        <v>796</v>
      </c>
      <c r="I206" s="252" t="s">
        <v>443</v>
      </c>
      <c r="J206" s="209"/>
      <c r="K206" s="66"/>
      <c r="L206" s="66"/>
    </row>
    <row r="207" spans="1:12" ht="48.75" customHeight="1">
      <c r="A207" s="5">
        <v>203</v>
      </c>
      <c r="B207" s="333" t="s">
        <v>163</v>
      </c>
      <c r="C207" s="290">
        <v>4987270219935</v>
      </c>
      <c r="D207" s="246" t="s">
        <v>797</v>
      </c>
      <c r="E207" s="190" t="s">
        <v>133</v>
      </c>
      <c r="F207" s="191" t="s">
        <v>0</v>
      </c>
      <c r="G207" s="191">
        <v>2</v>
      </c>
      <c r="H207" s="225" t="s">
        <v>798</v>
      </c>
      <c r="I207" s="252" t="s">
        <v>443</v>
      </c>
      <c r="J207" s="209"/>
      <c r="K207" s="66"/>
      <c r="L207" s="66"/>
    </row>
    <row r="208" spans="1:12" ht="48.75" customHeight="1">
      <c r="A208" s="5">
        <v>204</v>
      </c>
      <c r="B208" s="333" t="s">
        <v>163</v>
      </c>
      <c r="C208" s="291">
        <v>4987270219942</v>
      </c>
      <c r="D208" s="225" t="s">
        <v>799</v>
      </c>
      <c r="E208" s="190" t="s">
        <v>133</v>
      </c>
      <c r="F208" s="192" t="s">
        <v>1</v>
      </c>
      <c r="G208" s="192">
        <v>12</v>
      </c>
      <c r="H208" s="225" t="s">
        <v>800</v>
      </c>
      <c r="I208" s="252" t="s">
        <v>443</v>
      </c>
      <c r="J208" s="207"/>
      <c r="K208" s="66"/>
      <c r="L208" s="66"/>
    </row>
    <row r="209" spans="1:12" ht="48.75" customHeight="1">
      <c r="A209" s="5">
        <v>205</v>
      </c>
      <c r="B209" s="333" t="s">
        <v>163</v>
      </c>
      <c r="C209" s="290" t="s">
        <v>801</v>
      </c>
      <c r="D209" s="246" t="s">
        <v>802</v>
      </c>
      <c r="E209" s="190" t="s">
        <v>133</v>
      </c>
      <c r="F209" s="191" t="s">
        <v>1</v>
      </c>
      <c r="G209" s="191">
        <v>16</v>
      </c>
      <c r="H209" s="225" t="s">
        <v>803</v>
      </c>
      <c r="I209" s="252" t="s">
        <v>470</v>
      </c>
      <c r="J209" s="207"/>
      <c r="K209" s="66"/>
      <c r="L209" s="66"/>
    </row>
    <row r="210" spans="1:12" ht="48.75" customHeight="1">
      <c r="A210" s="5">
        <v>206</v>
      </c>
      <c r="B210" s="333" t="s">
        <v>163</v>
      </c>
      <c r="C210" s="291" t="s">
        <v>804</v>
      </c>
      <c r="D210" s="246" t="s">
        <v>805</v>
      </c>
      <c r="E210" s="190" t="s">
        <v>133</v>
      </c>
      <c r="F210" s="191" t="s">
        <v>1</v>
      </c>
      <c r="G210" s="191">
        <v>16</v>
      </c>
      <c r="H210" s="225" t="s">
        <v>803</v>
      </c>
      <c r="I210" s="252" t="s">
        <v>470</v>
      </c>
      <c r="J210" s="207"/>
      <c r="K210" s="66"/>
      <c r="L210" s="66"/>
    </row>
    <row r="211" spans="1:12" ht="48.75" customHeight="1">
      <c r="A211" s="5">
        <v>207</v>
      </c>
      <c r="B211" s="333" t="s">
        <v>163</v>
      </c>
      <c r="C211" s="291" t="s">
        <v>806</v>
      </c>
      <c r="D211" s="225" t="s">
        <v>807</v>
      </c>
      <c r="E211" s="190" t="s">
        <v>133</v>
      </c>
      <c r="F211" s="192" t="s">
        <v>1</v>
      </c>
      <c r="G211" s="192">
        <v>5</v>
      </c>
      <c r="H211" s="225" t="s">
        <v>808</v>
      </c>
      <c r="I211" s="252" t="s">
        <v>470</v>
      </c>
      <c r="J211" s="207"/>
      <c r="K211" s="66"/>
      <c r="L211" s="66"/>
    </row>
    <row r="212" spans="1:12" ht="48.75" customHeight="1">
      <c r="A212" s="5">
        <v>208</v>
      </c>
      <c r="B212" s="334" t="s">
        <v>163</v>
      </c>
      <c r="C212" s="337">
        <v>4987481104174</v>
      </c>
      <c r="D212" s="318" t="s">
        <v>809</v>
      </c>
      <c r="E212" s="336" t="s">
        <v>133</v>
      </c>
      <c r="F212" s="319" t="s">
        <v>0</v>
      </c>
      <c r="G212" s="319">
        <v>5</v>
      </c>
      <c r="H212" s="321" t="s">
        <v>810</v>
      </c>
      <c r="I212" s="323" t="s">
        <v>365</v>
      </c>
      <c r="J212" s="208"/>
      <c r="K212" s="66"/>
      <c r="L212" s="66"/>
    </row>
    <row r="213" spans="1:12" ht="48.75" customHeight="1">
      <c r="A213" s="5">
        <v>209</v>
      </c>
      <c r="B213" s="333" t="s">
        <v>163</v>
      </c>
      <c r="C213" s="342" t="s">
        <v>811</v>
      </c>
      <c r="D213" s="246" t="s">
        <v>812</v>
      </c>
      <c r="E213" s="190" t="s">
        <v>133</v>
      </c>
      <c r="F213" s="191" t="s">
        <v>0</v>
      </c>
      <c r="G213" s="192">
        <v>16</v>
      </c>
      <c r="H213" s="225" t="s">
        <v>813</v>
      </c>
      <c r="I213" s="252" t="s">
        <v>365</v>
      </c>
      <c r="J213" s="208"/>
      <c r="K213" s="66"/>
      <c r="L213" s="66"/>
    </row>
    <row r="214" spans="1:12" ht="48.75" customHeight="1">
      <c r="A214" s="5">
        <v>210</v>
      </c>
      <c r="B214" s="333" t="s">
        <v>163</v>
      </c>
      <c r="C214" s="290">
        <v>4560165133464</v>
      </c>
      <c r="D214" s="246" t="s">
        <v>814</v>
      </c>
      <c r="E214" s="190" t="s">
        <v>133</v>
      </c>
      <c r="F214" s="191" t="s">
        <v>1</v>
      </c>
      <c r="G214" s="192">
        <v>4</v>
      </c>
      <c r="H214" s="225" t="s">
        <v>815</v>
      </c>
      <c r="I214" s="252" t="s">
        <v>470</v>
      </c>
      <c r="J214" s="208"/>
      <c r="K214" s="66"/>
      <c r="L214" s="66"/>
    </row>
    <row r="215" spans="1:12" ht="48.75" customHeight="1">
      <c r="A215" s="5">
        <v>211</v>
      </c>
      <c r="B215" s="333" t="s">
        <v>163</v>
      </c>
      <c r="C215" s="290">
        <v>4987458320217</v>
      </c>
      <c r="D215" s="225" t="s">
        <v>816</v>
      </c>
      <c r="E215" s="190" t="s">
        <v>133</v>
      </c>
      <c r="F215" s="192" t="s">
        <v>1</v>
      </c>
      <c r="G215" s="192">
        <v>5</v>
      </c>
      <c r="H215" s="225" t="s">
        <v>817</v>
      </c>
      <c r="I215" s="254" t="s">
        <v>470</v>
      </c>
      <c r="J215" s="209"/>
      <c r="K215" s="66"/>
      <c r="L215" s="66"/>
    </row>
    <row r="216" spans="1:12" ht="48.75" customHeight="1">
      <c r="A216" s="5">
        <v>212</v>
      </c>
      <c r="B216" s="334" t="s">
        <v>163</v>
      </c>
      <c r="C216" s="335">
        <v>4987481045767</v>
      </c>
      <c r="D216" s="321" t="s">
        <v>818</v>
      </c>
      <c r="E216" s="336" t="s">
        <v>133</v>
      </c>
      <c r="F216" s="316" t="s">
        <v>0</v>
      </c>
      <c r="G216" s="316">
        <v>3</v>
      </c>
      <c r="H216" s="321" t="s">
        <v>819</v>
      </c>
      <c r="I216" s="323" t="s">
        <v>365</v>
      </c>
      <c r="J216" s="209"/>
      <c r="K216" s="66"/>
      <c r="L216" s="66"/>
    </row>
    <row r="217" spans="1:12" ht="48.75" customHeight="1">
      <c r="A217" s="5">
        <v>213</v>
      </c>
      <c r="B217" s="334" t="s">
        <v>163</v>
      </c>
      <c r="C217" s="335">
        <v>4987481102255</v>
      </c>
      <c r="D217" s="321" t="s">
        <v>820</v>
      </c>
      <c r="E217" s="336" t="s">
        <v>133</v>
      </c>
      <c r="F217" s="316" t="s">
        <v>0</v>
      </c>
      <c r="G217" s="319">
        <v>3</v>
      </c>
      <c r="H217" s="321" t="s">
        <v>821</v>
      </c>
      <c r="I217" s="323" t="s">
        <v>365</v>
      </c>
      <c r="J217" s="207"/>
      <c r="K217" s="66"/>
      <c r="L217" s="66"/>
    </row>
    <row r="218" spans="1:12" ht="48.75" customHeight="1">
      <c r="A218" s="5">
        <v>214</v>
      </c>
      <c r="B218" s="334" t="s">
        <v>163</v>
      </c>
      <c r="C218" s="335">
        <v>4987481045774</v>
      </c>
      <c r="D218" s="321" t="s">
        <v>822</v>
      </c>
      <c r="E218" s="336" t="s">
        <v>133</v>
      </c>
      <c r="F218" s="316" t="s">
        <v>0</v>
      </c>
      <c r="G218" s="316">
        <v>3</v>
      </c>
      <c r="H218" s="321" t="s">
        <v>823</v>
      </c>
      <c r="I218" s="323" t="s">
        <v>365</v>
      </c>
      <c r="J218" s="209"/>
      <c r="K218" s="66"/>
      <c r="L218" s="66"/>
    </row>
    <row r="219" spans="1:12" ht="48.75" customHeight="1">
      <c r="A219" s="5">
        <v>215</v>
      </c>
      <c r="B219" s="333" t="s">
        <v>163</v>
      </c>
      <c r="C219" s="290">
        <v>4987350248039</v>
      </c>
      <c r="D219" s="225" t="s">
        <v>824</v>
      </c>
      <c r="E219" s="190" t="s">
        <v>133</v>
      </c>
      <c r="F219" s="192" t="s">
        <v>0</v>
      </c>
      <c r="G219" s="192">
        <v>4</v>
      </c>
      <c r="H219" s="225" t="s">
        <v>825</v>
      </c>
      <c r="I219" s="254" t="s">
        <v>470</v>
      </c>
      <c r="J219" s="209"/>
      <c r="K219" s="66"/>
      <c r="L219" s="66"/>
    </row>
    <row r="220" spans="1:12" ht="48.75" customHeight="1">
      <c r="A220" s="5">
        <v>216</v>
      </c>
      <c r="B220" s="334" t="s">
        <v>163</v>
      </c>
      <c r="C220" s="335">
        <v>4987752230342</v>
      </c>
      <c r="D220" s="321" t="s">
        <v>826</v>
      </c>
      <c r="E220" s="336" t="s">
        <v>133</v>
      </c>
      <c r="F220" s="316" t="s">
        <v>0</v>
      </c>
      <c r="G220" s="316">
        <v>6</v>
      </c>
      <c r="H220" s="321" t="s">
        <v>827</v>
      </c>
      <c r="I220" s="323" t="s">
        <v>687</v>
      </c>
      <c r="J220" s="209"/>
      <c r="K220" s="66"/>
      <c r="L220" s="66"/>
    </row>
    <row r="221" spans="1:12" ht="48.75" customHeight="1">
      <c r="A221" s="5">
        <v>217</v>
      </c>
      <c r="B221" s="334" t="s">
        <v>163</v>
      </c>
      <c r="C221" s="335">
        <v>4987752230366</v>
      </c>
      <c r="D221" s="321" t="s">
        <v>828</v>
      </c>
      <c r="E221" s="336" t="s">
        <v>133</v>
      </c>
      <c r="F221" s="316" t="s">
        <v>0</v>
      </c>
      <c r="G221" s="316">
        <v>6</v>
      </c>
      <c r="H221" s="321" t="s">
        <v>829</v>
      </c>
      <c r="I221" s="323" t="s">
        <v>687</v>
      </c>
      <c r="J221" s="209"/>
      <c r="K221" s="66"/>
      <c r="L221" s="66"/>
    </row>
    <row r="222" spans="1:12" ht="48.75" customHeight="1">
      <c r="A222" s="5">
        <v>218</v>
      </c>
      <c r="B222" s="334" t="s">
        <v>163</v>
      </c>
      <c r="C222" s="335">
        <v>4987752230359</v>
      </c>
      <c r="D222" s="321" t="s">
        <v>830</v>
      </c>
      <c r="E222" s="336" t="s">
        <v>133</v>
      </c>
      <c r="F222" s="316" t="s">
        <v>0</v>
      </c>
      <c r="G222" s="316">
        <v>6</v>
      </c>
      <c r="H222" s="321" t="s">
        <v>831</v>
      </c>
      <c r="I222" s="323" t="s">
        <v>687</v>
      </c>
      <c r="J222" s="209"/>
      <c r="K222" s="66"/>
      <c r="L222" s="66"/>
    </row>
    <row r="223" spans="1:12" ht="48.75" customHeight="1">
      <c r="A223" s="5">
        <v>219</v>
      </c>
      <c r="B223" s="334" t="s">
        <v>163</v>
      </c>
      <c r="C223" s="335">
        <v>4987752120131</v>
      </c>
      <c r="D223" s="321" t="s">
        <v>832</v>
      </c>
      <c r="E223" s="336" t="s">
        <v>133</v>
      </c>
      <c r="F223" s="316" t="s">
        <v>1</v>
      </c>
      <c r="G223" s="316">
        <v>8</v>
      </c>
      <c r="H223" s="321" t="s">
        <v>833</v>
      </c>
      <c r="I223" s="323" t="s">
        <v>687</v>
      </c>
      <c r="J223" s="209"/>
      <c r="K223" s="66"/>
      <c r="L223" s="66"/>
    </row>
    <row r="224" spans="1:12" ht="48.75" customHeight="1">
      <c r="A224" s="5">
        <v>220</v>
      </c>
      <c r="B224" s="334" t="s">
        <v>163</v>
      </c>
      <c r="C224" s="337">
        <v>4987752120162</v>
      </c>
      <c r="D224" s="318" t="s">
        <v>834</v>
      </c>
      <c r="E224" s="336" t="s">
        <v>133</v>
      </c>
      <c r="F224" s="319" t="s">
        <v>0</v>
      </c>
      <c r="G224" s="319">
        <v>6</v>
      </c>
      <c r="H224" s="321" t="s">
        <v>835</v>
      </c>
      <c r="I224" s="323" t="s">
        <v>687</v>
      </c>
      <c r="J224" s="209"/>
      <c r="K224" s="66"/>
      <c r="L224" s="66"/>
    </row>
    <row r="225" spans="1:12" ht="48.75" customHeight="1">
      <c r="A225" s="5">
        <v>221</v>
      </c>
      <c r="B225" s="334" t="str">
        <f>IF(C224="","",[3]表紙!$BD$5)</f>
        <v>QL</v>
      </c>
      <c r="C225" s="337">
        <v>4987752120155</v>
      </c>
      <c r="D225" s="318" t="s">
        <v>836</v>
      </c>
      <c r="E225" s="336" t="s">
        <v>133</v>
      </c>
      <c r="F225" s="319" t="s">
        <v>0</v>
      </c>
      <c r="G225" s="319">
        <v>6</v>
      </c>
      <c r="H225" s="321" t="s">
        <v>837</v>
      </c>
      <c r="I225" s="323" t="s">
        <v>687</v>
      </c>
      <c r="J225" s="209"/>
      <c r="K225" s="66"/>
      <c r="L225" s="66"/>
    </row>
    <row r="226" spans="1:12" ht="48.75" customHeight="1">
      <c r="A226" s="5">
        <v>222</v>
      </c>
      <c r="B226" s="334" t="s">
        <v>163</v>
      </c>
      <c r="C226" s="335">
        <v>4987752120124</v>
      </c>
      <c r="D226" s="321" t="s">
        <v>838</v>
      </c>
      <c r="E226" s="336" t="s">
        <v>133</v>
      </c>
      <c r="F226" s="316" t="s">
        <v>1</v>
      </c>
      <c r="G226" s="316">
        <v>16</v>
      </c>
      <c r="H226" s="321" t="s">
        <v>839</v>
      </c>
      <c r="I226" s="323" t="s">
        <v>687</v>
      </c>
      <c r="J226" s="209"/>
      <c r="K226" s="66"/>
      <c r="L226" s="66"/>
    </row>
    <row r="227" spans="1:12" ht="48.75" customHeight="1">
      <c r="A227" s="5">
        <v>223</v>
      </c>
      <c r="B227" s="334" t="s">
        <v>163</v>
      </c>
      <c r="C227" s="335">
        <v>4987752120148</v>
      </c>
      <c r="D227" s="318" t="s">
        <v>840</v>
      </c>
      <c r="E227" s="336" t="s">
        <v>133</v>
      </c>
      <c r="F227" s="319" t="s">
        <v>1</v>
      </c>
      <c r="G227" s="319">
        <v>16</v>
      </c>
      <c r="H227" s="321" t="s">
        <v>841</v>
      </c>
      <c r="I227" s="323" t="s">
        <v>687</v>
      </c>
      <c r="J227" s="209"/>
      <c r="K227" s="66"/>
      <c r="L227" s="66"/>
    </row>
    <row r="228" spans="1:12" ht="48.75" customHeight="1">
      <c r="A228" s="5">
        <v>224</v>
      </c>
      <c r="B228" s="334" t="s">
        <v>163</v>
      </c>
      <c r="C228" s="335">
        <v>4987752150022</v>
      </c>
      <c r="D228" s="318" t="s">
        <v>842</v>
      </c>
      <c r="E228" s="336" t="s">
        <v>133</v>
      </c>
      <c r="F228" s="319" t="s">
        <v>0</v>
      </c>
      <c r="G228" s="319">
        <v>8</v>
      </c>
      <c r="H228" s="321" t="s">
        <v>843</v>
      </c>
      <c r="I228" s="323" t="s">
        <v>687</v>
      </c>
      <c r="J228" s="209"/>
      <c r="K228" s="66"/>
      <c r="L228" s="66"/>
    </row>
    <row r="229" spans="1:12" ht="48.75" customHeight="1">
      <c r="A229" s="5">
        <v>225</v>
      </c>
      <c r="B229" s="334" t="s">
        <v>163</v>
      </c>
      <c r="C229" s="335">
        <v>4987752150039</v>
      </c>
      <c r="D229" s="318" t="s">
        <v>844</v>
      </c>
      <c r="E229" s="336" t="s">
        <v>133</v>
      </c>
      <c r="F229" s="319" t="s">
        <v>0</v>
      </c>
      <c r="G229" s="319">
        <v>6</v>
      </c>
      <c r="H229" s="321" t="s">
        <v>845</v>
      </c>
      <c r="I229" s="323" t="s">
        <v>687</v>
      </c>
      <c r="J229" s="209"/>
      <c r="K229" s="66"/>
      <c r="L229" s="66"/>
    </row>
    <row r="230" spans="1:12" ht="48.75" customHeight="1">
      <c r="A230" s="5">
        <v>226</v>
      </c>
      <c r="B230" s="334" t="s">
        <v>163</v>
      </c>
      <c r="C230" s="335">
        <v>4987752150046</v>
      </c>
      <c r="D230" s="318" t="s">
        <v>846</v>
      </c>
      <c r="E230" s="336" t="s">
        <v>133</v>
      </c>
      <c r="F230" s="319" t="s">
        <v>0</v>
      </c>
      <c r="G230" s="319">
        <v>2</v>
      </c>
      <c r="H230" s="321" t="s">
        <v>847</v>
      </c>
      <c r="I230" s="323" t="s">
        <v>687</v>
      </c>
      <c r="J230" s="209"/>
      <c r="K230" s="66"/>
      <c r="L230" s="66"/>
    </row>
    <row r="231" spans="1:12" ht="48.75" customHeight="1">
      <c r="A231" s="5">
        <v>227</v>
      </c>
      <c r="B231" s="334" t="s">
        <v>163</v>
      </c>
      <c r="C231" s="335">
        <v>4987752150053</v>
      </c>
      <c r="D231" s="318" t="s">
        <v>848</v>
      </c>
      <c r="E231" s="336" t="s">
        <v>133</v>
      </c>
      <c r="F231" s="319" t="s">
        <v>0</v>
      </c>
      <c r="G231" s="319">
        <v>2</v>
      </c>
      <c r="H231" s="321" t="s">
        <v>849</v>
      </c>
      <c r="I231" s="323" t="s">
        <v>687</v>
      </c>
      <c r="J231" s="209"/>
      <c r="K231" s="66"/>
      <c r="L231" s="66"/>
    </row>
    <row r="232" spans="1:12" ht="48.75" customHeight="1">
      <c r="A232" s="5">
        <v>228</v>
      </c>
      <c r="B232" s="334" t="s">
        <v>163</v>
      </c>
      <c r="C232" s="335">
        <v>4987752150015</v>
      </c>
      <c r="D232" s="321" t="s">
        <v>850</v>
      </c>
      <c r="E232" s="336" t="s">
        <v>133</v>
      </c>
      <c r="F232" s="316" t="s">
        <v>0</v>
      </c>
      <c r="G232" s="316">
        <v>8</v>
      </c>
      <c r="H232" s="321" t="s">
        <v>851</v>
      </c>
      <c r="I232" s="323" t="s">
        <v>687</v>
      </c>
      <c r="J232" s="209"/>
      <c r="K232" s="66"/>
      <c r="L232" s="66"/>
    </row>
    <row r="233" spans="1:12" ht="48.75" customHeight="1">
      <c r="A233" s="5">
        <v>229</v>
      </c>
      <c r="B233" s="334" t="s">
        <v>163</v>
      </c>
      <c r="C233" s="337">
        <v>4987752150121</v>
      </c>
      <c r="D233" s="318" t="s">
        <v>852</v>
      </c>
      <c r="E233" s="336" t="s">
        <v>133</v>
      </c>
      <c r="F233" s="319" t="s">
        <v>0</v>
      </c>
      <c r="G233" s="319">
        <v>9</v>
      </c>
      <c r="H233" s="321" t="s">
        <v>853</v>
      </c>
      <c r="I233" s="323" t="s">
        <v>687</v>
      </c>
      <c r="J233" s="209"/>
      <c r="K233" s="66"/>
      <c r="L233" s="66"/>
    </row>
    <row r="234" spans="1:12" ht="48.75" customHeight="1">
      <c r="A234" s="5">
        <v>230</v>
      </c>
      <c r="B234" s="333" t="s">
        <v>163</v>
      </c>
      <c r="C234" s="290" t="s">
        <v>854</v>
      </c>
      <c r="D234" s="246" t="s">
        <v>855</v>
      </c>
      <c r="E234" s="190" t="s">
        <v>133</v>
      </c>
      <c r="F234" s="191" t="s">
        <v>1</v>
      </c>
      <c r="G234" s="192">
        <v>16</v>
      </c>
      <c r="H234" s="225" t="s">
        <v>856</v>
      </c>
      <c r="I234" s="252" t="s">
        <v>470</v>
      </c>
      <c r="J234" s="209"/>
      <c r="K234" s="66"/>
      <c r="L234" s="66"/>
    </row>
    <row r="235" spans="1:12" ht="48.75" customHeight="1">
      <c r="A235" s="5">
        <v>231</v>
      </c>
      <c r="B235" s="333" t="s">
        <v>163</v>
      </c>
      <c r="C235" s="290">
        <v>4987518114190</v>
      </c>
      <c r="D235" s="246" t="s">
        <v>857</v>
      </c>
      <c r="E235" s="190" t="s">
        <v>133</v>
      </c>
      <c r="F235" s="191" t="s">
        <v>1</v>
      </c>
      <c r="G235" s="192">
        <v>64</v>
      </c>
      <c r="H235" s="225" t="s">
        <v>858</v>
      </c>
      <c r="I235" s="252" t="s">
        <v>470</v>
      </c>
      <c r="J235" s="209"/>
      <c r="K235" s="66"/>
      <c r="L235" s="66"/>
    </row>
    <row r="236" spans="1:12" ht="48.75" customHeight="1">
      <c r="A236" s="5">
        <v>232</v>
      </c>
      <c r="B236" s="333" t="s">
        <v>163</v>
      </c>
      <c r="C236" s="290">
        <v>4987035494515</v>
      </c>
      <c r="D236" s="246" t="s">
        <v>859</v>
      </c>
      <c r="E236" s="190" t="s">
        <v>133</v>
      </c>
      <c r="F236" s="191" t="s">
        <v>0</v>
      </c>
      <c r="G236" s="191">
        <v>7</v>
      </c>
      <c r="H236" s="225" t="s">
        <v>860</v>
      </c>
      <c r="I236" s="252" t="s">
        <v>470</v>
      </c>
      <c r="J236" s="209"/>
      <c r="K236" s="66"/>
      <c r="L236" s="66"/>
    </row>
    <row r="237" spans="1:12" ht="48.75" customHeight="1">
      <c r="A237" s="5">
        <v>233</v>
      </c>
      <c r="B237" s="333" t="s">
        <v>163</v>
      </c>
      <c r="C237" s="290">
        <v>4987270100103</v>
      </c>
      <c r="D237" s="246" t="s">
        <v>861</v>
      </c>
      <c r="E237" s="190" t="s">
        <v>133</v>
      </c>
      <c r="F237" s="191" t="s">
        <v>1</v>
      </c>
      <c r="G237" s="191">
        <v>2</v>
      </c>
      <c r="H237" s="225" t="s">
        <v>862</v>
      </c>
      <c r="I237" s="252" t="s">
        <v>470</v>
      </c>
      <c r="J237" s="209"/>
      <c r="K237" s="66"/>
      <c r="L237" s="66"/>
    </row>
    <row r="238" spans="1:12" ht="48.75" customHeight="1">
      <c r="A238" s="5">
        <v>234</v>
      </c>
      <c r="B238" s="333" t="s">
        <v>163</v>
      </c>
      <c r="C238" s="290">
        <v>4560165532632</v>
      </c>
      <c r="D238" s="246" t="s">
        <v>863</v>
      </c>
      <c r="E238" s="190" t="s">
        <v>133</v>
      </c>
      <c r="F238" s="191" t="s">
        <v>0</v>
      </c>
      <c r="G238" s="191">
        <v>12</v>
      </c>
      <c r="H238" s="225" t="s">
        <v>864</v>
      </c>
      <c r="I238" s="252" t="s">
        <v>561</v>
      </c>
      <c r="J238" s="209"/>
      <c r="K238" s="66"/>
      <c r="L238" s="66"/>
    </row>
    <row r="239" spans="1:12" ht="48.75" customHeight="1">
      <c r="A239" s="5">
        <v>235</v>
      </c>
      <c r="B239" s="334" t="s">
        <v>163</v>
      </c>
      <c r="C239" s="337">
        <v>4987752304234</v>
      </c>
      <c r="D239" s="318" t="s">
        <v>865</v>
      </c>
      <c r="E239" s="336" t="s">
        <v>133</v>
      </c>
      <c r="F239" s="319" t="s">
        <v>0</v>
      </c>
      <c r="G239" s="319">
        <v>3</v>
      </c>
      <c r="H239" s="321" t="s">
        <v>866</v>
      </c>
      <c r="I239" s="323" t="s">
        <v>687</v>
      </c>
      <c r="J239" s="209"/>
      <c r="K239" s="66"/>
      <c r="L239" s="66"/>
    </row>
    <row r="240" spans="1:12" ht="48.75" customHeight="1">
      <c r="A240" s="5">
        <v>236</v>
      </c>
      <c r="B240" s="333" t="s">
        <v>163</v>
      </c>
      <c r="C240" s="291">
        <v>4987551710403</v>
      </c>
      <c r="D240" s="225" t="s">
        <v>867</v>
      </c>
      <c r="E240" s="190" t="s">
        <v>133</v>
      </c>
      <c r="F240" s="192" t="s">
        <v>0</v>
      </c>
      <c r="G240" s="192">
        <v>5</v>
      </c>
      <c r="H240" s="225" t="s">
        <v>868</v>
      </c>
      <c r="I240" s="252" t="s">
        <v>470</v>
      </c>
      <c r="J240" s="209"/>
      <c r="K240" s="66"/>
      <c r="L240" s="66"/>
    </row>
    <row r="241" spans="1:12" ht="48.75" customHeight="1">
      <c r="A241" s="5">
        <v>237</v>
      </c>
      <c r="B241" s="333" t="s">
        <v>163</v>
      </c>
      <c r="C241" s="290" t="s">
        <v>869</v>
      </c>
      <c r="D241" s="246" t="s">
        <v>867</v>
      </c>
      <c r="E241" s="190" t="s">
        <v>133</v>
      </c>
      <c r="F241" s="191" t="s">
        <v>1</v>
      </c>
      <c r="G241" s="192">
        <v>8</v>
      </c>
      <c r="H241" s="225" t="s">
        <v>870</v>
      </c>
      <c r="I241" s="252" t="s">
        <v>470</v>
      </c>
      <c r="J241" s="209"/>
      <c r="K241" s="66"/>
      <c r="L241" s="66"/>
    </row>
    <row r="242" spans="1:12" ht="48.75" customHeight="1">
      <c r="A242" s="5">
        <v>238</v>
      </c>
      <c r="B242" s="333" t="s">
        <v>163</v>
      </c>
      <c r="C242" s="291">
        <v>4987295575771</v>
      </c>
      <c r="D242" s="225" t="s">
        <v>871</v>
      </c>
      <c r="E242" s="190" t="s">
        <v>133</v>
      </c>
      <c r="F242" s="192" t="s">
        <v>1</v>
      </c>
      <c r="G242" s="192">
        <v>6</v>
      </c>
      <c r="H242" s="225" t="s">
        <v>872</v>
      </c>
      <c r="I242" s="252" t="s">
        <v>470</v>
      </c>
      <c r="J242" s="209"/>
      <c r="K242" s="66"/>
      <c r="L242" s="66"/>
    </row>
    <row r="243" spans="1:12" ht="48.75" customHeight="1">
      <c r="A243" s="5">
        <v>239</v>
      </c>
      <c r="B243" s="333" t="s">
        <v>163</v>
      </c>
      <c r="C243" s="290">
        <v>5700699442529</v>
      </c>
      <c r="D243" s="246" t="s">
        <v>873</v>
      </c>
      <c r="E243" s="190" t="s">
        <v>133</v>
      </c>
      <c r="F243" s="191" t="s">
        <v>1</v>
      </c>
      <c r="G243" s="191">
        <v>6</v>
      </c>
      <c r="H243" s="225" t="s">
        <v>874</v>
      </c>
      <c r="I243" s="252" t="s">
        <v>658</v>
      </c>
      <c r="J243" s="209"/>
      <c r="K243" s="66"/>
      <c r="L243" s="66"/>
    </row>
    <row r="244" spans="1:12" ht="48.75" customHeight="1">
      <c r="A244" s="5">
        <v>240</v>
      </c>
      <c r="B244" s="333" t="s">
        <v>163</v>
      </c>
      <c r="C244" s="291">
        <v>4987026020976</v>
      </c>
      <c r="D244" s="225" t="s">
        <v>875</v>
      </c>
      <c r="E244" s="190" t="s">
        <v>133</v>
      </c>
      <c r="F244" s="192" t="s">
        <v>21</v>
      </c>
      <c r="G244" s="192">
        <v>8</v>
      </c>
      <c r="H244" s="225" t="s">
        <v>876</v>
      </c>
      <c r="I244" s="252" t="s">
        <v>463</v>
      </c>
      <c r="J244" s="209"/>
      <c r="K244" s="66"/>
      <c r="L244" s="66"/>
    </row>
    <row r="245" spans="1:12" ht="48.75" customHeight="1">
      <c r="A245" s="5">
        <v>241</v>
      </c>
      <c r="B245" s="333" t="s">
        <v>163</v>
      </c>
      <c r="C245" s="291" t="s">
        <v>877</v>
      </c>
      <c r="D245" s="225" t="s">
        <v>878</v>
      </c>
      <c r="E245" s="190" t="s">
        <v>133</v>
      </c>
      <c r="F245" s="192" t="s">
        <v>1</v>
      </c>
      <c r="G245" s="192">
        <v>6</v>
      </c>
      <c r="H245" s="225" t="s">
        <v>879</v>
      </c>
      <c r="I245" s="252" t="s">
        <v>470</v>
      </c>
      <c r="J245" s="66"/>
      <c r="K245" s="311"/>
      <c r="L245" s="66"/>
    </row>
    <row r="246" spans="1:12" ht="48.75" customHeight="1">
      <c r="A246" s="5"/>
      <c r="B246" s="331"/>
      <c r="C246" s="290"/>
      <c r="D246" s="246"/>
      <c r="E246" s="190"/>
      <c r="F246" s="191"/>
      <c r="G246" s="191"/>
      <c r="H246" s="225"/>
      <c r="I246" s="252"/>
      <c r="J246" s="66"/>
      <c r="K246" s="311"/>
      <c r="L246" s="66"/>
    </row>
    <row r="247" spans="1:12" ht="48.75" customHeight="1">
      <c r="A247" s="5"/>
      <c r="B247" s="331"/>
      <c r="C247" s="290"/>
      <c r="D247" s="246"/>
      <c r="E247" s="190"/>
      <c r="F247" s="191"/>
      <c r="G247" s="191"/>
      <c r="H247" s="225"/>
      <c r="I247" s="252"/>
      <c r="J247" s="66"/>
      <c r="K247" s="311"/>
      <c r="L247" s="66"/>
    </row>
    <row r="248" spans="1:12" ht="48.75" customHeight="1">
      <c r="A248" s="5"/>
      <c r="B248" s="331"/>
      <c r="C248" s="291"/>
      <c r="D248" s="225"/>
      <c r="E248" s="194"/>
      <c r="F248" s="192"/>
      <c r="G248" s="192"/>
      <c r="H248" s="225"/>
      <c r="I248" s="252"/>
      <c r="J248" s="66"/>
      <c r="K248" s="311"/>
      <c r="L248" s="66"/>
    </row>
    <row r="249" spans="1:12" ht="48.75" customHeight="1">
      <c r="A249" s="5"/>
      <c r="B249" s="331"/>
      <c r="C249" s="290"/>
      <c r="D249" s="246"/>
      <c r="E249" s="190"/>
      <c r="F249" s="191"/>
      <c r="G249" s="191"/>
      <c r="H249" s="248"/>
      <c r="I249" s="252"/>
      <c r="J249" s="66"/>
      <c r="K249" s="311"/>
      <c r="L249" s="66"/>
    </row>
    <row r="250" spans="1:12" ht="48.75" customHeight="1">
      <c r="A250" s="5"/>
      <c r="B250" s="331"/>
      <c r="C250" s="297"/>
      <c r="D250" s="225"/>
      <c r="E250" s="190"/>
      <c r="F250" s="191"/>
      <c r="G250" s="191"/>
      <c r="H250" s="248"/>
      <c r="I250" s="252"/>
      <c r="J250" s="66"/>
      <c r="K250" s="311"/>
      <c r="L250" s="66"/>
    </row>
    <row r="251" spans="1:12" ht="48.75" customHeight="1">
      <c r="A251" s="5"/>
      <c r="B251" s="331"/>
      <c r="C251" s="290"/>
      <c r="D251" s="246"/>
      <c r="E251" s="190"/>
      <c r="F251" s="191"/>
      <c r="G251" s="191"/>
      <c r="H251" s="248"/>
      <c r="I251" s="252"/>
      <c r="J251" s="66"/>
      <c r="K251" s="311"/>
      <c r="L251" s="66"/>
    </row>
    <row r="252" spans="1:12" ht="48.75" customHeight="1">
      <c r="A252" s="5"/>
      <c r="B252" s="331"/>
      <c r="C252" s="290"/>
      <c r="D252" s="246"/>
      <c r="E252" s="190"/>
      <c r="F252" s="191"/>
      <c r="G252" s="191"/>
      <c r="H252" s="248"/>
      <c r="I252" s="252"/>
      <c r="J252" s="66"/>
      <c r="K252" s="311"/>
      <c r="L252" s="66"/>
    </row>
    <row r="253" spans="1:12" ht="48.75" customHeight="1">
      <c r="A253" s="5"/>
      <c r="B253" s="331"/>
      <c r="C253" s="290"/>
      <c r="D253" s="246"/>
      <c r="E253" s="190"/>
      <c r="F253" s="191"/>
      <c r="G253" s="191"/>
      <c r="H253" s="248"/>
      <c r="I253" s="252"/>
      <c r="J253" s="66"/>
      <c r="K253" s="311"/>
      <c r="L253" s="66"/>
    </row>
    <row r="254" spans="1:12" ht="48.75" customHeight="1">
      <c r="A254" s="5"/>
      <c r="B254" s="331"/>
      <c r="C254" s="296"/>
      <c r="D254" s="248"/>
      <c r="E254" s="249"/>
      <c r="F254" s="250"/>
      <c r="G254" s="250"/>
      <c r="H254" s="248"/>
      <c r="I254" s="258"/>
      <c r="J254" s="66"/>
      <c r="K254" s="311"/>
      <c r="L254" s="66"/>
    </row>
    <row r="255" spans="1:12" ht="48.75" customHeight="1">
      <c r="A255" s="5"/>
      <c r="B255" s="331"/>
      <c r="C255" s="291"/>
      <c r="D255" s="225"/>
      <c r="E255" s="194"/>
      <c r="F255" s="192"/>
      <c r="G255" s="192"/>
      <c r="H255" s="225"/>
      <c r="I255" s="252"/>
      <c r="J255" s="66"/>
    </row>
    <row r="256" spans="1:12" ht="48.75" customHeight="1">
      <c r="A256" s="5"/>
      <c r="B256" s="331"/>
      <c r="C256" s="291"/>
      <c r="D256" s="193"/>
      <c r="E256" s="194"/>
      <c r="F256" s="192"/>
      <c r="G256" s="192"/>
      <c r="H256" s="255"/>
      <c r="I256" s="252"/>
      <c r="J256" s="66"/>
    </row>
    <row r="257" spans="1:10" ht="48.75" customHeight="1">
      <c r="A257" s="5"/>
      <c r="B257" s="331"/>
      <c r="C257" s="297"/>
      <c r="D257" s="246"/>
      <c r="E257" s="190"/>
      <c r="F257" s="191"/>
      <c r="G257" s="191"/>
      <c r="H257" s="248"/>
      <c r="I257" s="252"/>
      <c r="J257" s="66"/>
    </row>
    <row r="258" spans="1:10" ht="48.75" customHeight="1">
      <c r="A258" s="62"/>
      <c r="B258" s="332"/>
      <c r="C258" s="290"/>
      <c r="D258" s="246"/>
      <c r="E258" s="190"/>
      <c r="F258" s="191"/>
      <c r="G258" s="191"/>
      <c r="H258" s="246"/>
      <c r="I258" s="252"/>
      <c r="J258" s="66"/>
    </row>
    <row r="259" spans="1:10" ht="48.75" customHeight="1">
      <c r="A259" s="62"/>
      <c r="B259" s="332"/>
      <c r="C259" s="290"/>
      <c r="D259" s="246"/>
      <c r="E259" s="190"/>
      <c r="F259" s="191"/>
      <c r="G259" s="191"/>
      <c r="H259" s="246"/>
      <c r="I259" s="252"/>
      <c r="J259" s="66"/>
    </row>
    <row r="260" spans="1:10" ht="48.75" customHeight="1">
      <c r="A260" s="62"/>
      <c r="B260" s="332"/>
      <c r="C260" s="290"/>
      <c r="D260" s="246"/>
      <c r="E260" s="190"/>
      <c r="F260" s="191"/>
      <c r="G260" s="191"/>
      <c r="H260" s="246"/>
      <c r="I260" s="252"/>
      <c r="J260" s="66"/>
    </row>
  </sheetData>
  <autoFilter ref="A4:J185" xr:uid="{00000000-0009-0000-0000-000002000000}">
    <filterColumn colId="7" showButton="0"/>
    <sortState ref="A5:J218">
      <sortCondition ref="D4:D186"/>
    </sortState>
  </autoFilter>
  <mergeCells count="7">
    <mergeCell ref="A1:J1"/>
    <mergeCell ref="H3:I3"/>
    <mergeCell ref="H4:I4"/>
    <mergeCell ref="K3:K4"/>
    <mergeCell ref="L3:L4"/>
    <mergeCell ref="B3:C3"/>
    <mergeCell ref="B4:C4"/>
  </mergeCells>
  <phoneticPr fontId="5"/>
  <conditionalFormatting sqref="D18 H16">
    <cfRule type="expression" dxfId="17" priority="8">
      <formula>$H16=3</formula>
    </cfRule>
  </conditionalFormatting>
  <conditionalFormatting sqref="D17">
    <cfRule type="expression" dxfId="16" priority="9">
      <formula>$H17=3</formula>
    </cfRule>
  </conditionalFormatting>
  <conditionalFormatting sqref="H17">
    <cfRule type="expression" dxfId="15" priority="6">
      <formula>$H17=3</formula>
    </cfRule>
  </conditionalFormatting>
  <conditionalFormatting sqref="H18">
    <cfRule type="expression" dxfId="14" priority="5">
      <formula>$H18=3</formula>
    </cfRule>
  </conditionalFormatting>
  <conditionalFormatting sqref="H19:H20">
    <cfRule type="expression" dxfId="13" priority="7">
      <formula>$H19=3</formula>
    </cfRule>
  </conditionalFormatting>
  <conditionalFormatting sqref="D16">
    <cfRule type="expression" dxfId="12" priority="4">
      <formula>$H16=3</formula>
    </cfRule>
  </conditionalFormatting>
  <conditionalFormatting sqref="D16">
    <cfRule type="expression" dxfId="11" priority="3">
      <formula>$H16=3</formula>
    </cfRule>
  </conditionalFormatting>
  <conditionalFormatting sqref="H16">
    <cfRule type="expression" dxfId="10" priority="1">
      <formula>$H16=3</formula>
    </cfRule>
  </conditionalFormatting>
  <conditionalFormatting sqref="H16">
    <cfRule type="expression" dxfId="9" priority="2">
      <formula>$H16=3</formula>
    </cfRule>
  </conditionalFormatting>
  <pageMargins left="0.39370078740157483" right="0.39370078740157483" top="0.55118110236220474" bottom="0.15748031496062992" header="0.35433070866141736" footer="0.15748031496062992"/>
  <pageSetup paperSize="9" scale="96" orientation="landscape" r:id="rId1"/>
  <headerFooter alignWithMargins="0"/>
  <rowBreaks count="11" manualBreakCount="11">
    <brk id="14" max="8" man="1"/>
    <brk id="24" max="8" man="1"/>
    <brk id="34" max="8" man="1"/>
    <brk id="44" max="8" man="1"/>
    <brk id="54" max="8" man="1"/>
    <brk id="64" max="8" man="1"/>
    <brk id="84" max="8" man="1"/>
    <brk id="94" max="8" man="1"/>
    <brk id="104" max="8" man="1"/>
    <brk id="114" max="8" man="1"/>
    <brk id="124"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2628-BD3D-4BA8-9D01-B7C23705CEFA}">
  <sheetPr>
    <tabColor rgb="FFC00000"/>
  </sheetPr>
  <dimension ref="A1:K289"/>
  <sheetViews>
    <sheetView topLeftCell="A264" zoomScaleNormal="100" workbookViewId="0">
      <selection activeCell="B272" sqref="B271:B272"/>
    </sheetView>
  </sheetViews>
  <sheetFormatPr defaultRowHeight="13.5"/>
  <cols>
    <col min="1" max="1" width="5.5" style="120" customWidth="1"/>
    <col min="2" max="2" width="34.625" style="278" customWidth="1"/>
    <col min="3" max="3" width="1.625" style="133" customWidth="1"/>
    <col min="4" max="4" width="7.125" style="122" customWidth="1"/>
    <col min="5" max="5" width="9.5" style="123" customWidth="1"/>
    <col min="6" max="6" width="10.25" style="138"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1" s="119" customFormat="1" ht="45" customHeight="1">
      <c r="A1" s="118"/>
      <c r="B1" s="383" t="s">
        <v>111</v>
      </c>
      <c r="C1" s="383"/>
      <c r="D1" s="383"/>
      <c r="E1" s="383"/>
      <c r="F1" s="383"/>
      <c r="G1" s="383"/>
      <c r="H1" s="383"/>
    </row>
    <row r="2" spans="1:11" s="121" customFormat="1" ht="18" customHeight="1">
      <c r="A2" s="120"/>
      <c r="B2" s="277"/>
      <c r="D2" s="122"/>
      <c r="E2" s="123"/>
      <c r="F2" s="124"/>
    </row>
    <row r="3" spans="1:11" s="118" customFormat="1" ht="30" customHeight="1">
      <c r="A3" s="125" t="s">
        <v>112</v>
      </c>
      <c r="B3" s="384" t="s">
        <v>113</v>
      </c>
      <c r="C3" s="385"/>
      <c r="D3" s="126" t="s">
        <v>114</v>
      </c>
      <c r="E3" s="127" t="s">
        <v>115</v>
      </c>
      <c r="F3" s="128" t="s">
        <v>116</v>
      </c>
      <c r="G3" s="125" t="s">
        <v>117</v>
      </c>
      <c r="H3" s="126" t="s">
        <v>118</v>
      </c>
    </row>
    <row r="4" spans="1:11" ht="30" customHeight="1">
      <c r="A4" s="126">
        <v>1</v>
      </c>
      <c r="B4" s="187" t="str">
        <f>IF($A4="","",VLOOKUP($A4,ｷｬﾘﾌﾞ!$A$5:$L$550,4))</f>
        <v>〈キャリブレーター、コントロール〉７９０７４３　富士ドライケム</v>
      </c>
      <c r="C4" s="129"/>
      <c r="D4" s="139" t="str">
        <f>IF($A4="","",VLOOKUP($A4,ｷｬﾘﾌﾞ!$A$5:$L$550,6))</f>
        <v>BX</v>
      </c>
      <c r="E4" s="139">
        <f>IF($A4="","",VLOOKUP($A4,ｷｬﾘﾌﾞ!$A$5:$L$550,7))</f>
        <v>8</v>
      </c>
      <c r="F4" s="130"/>
      <c r="G4" s="131"/>
      <c r="H4" s="132"/>
      <c r="J4" s="145" t="s">
        <v>120</v>
      </c>
      <c r="K4" s="142"/>
    </row>
    <row r="5" spans="1:11" ht="30" customHeight="1">
      <c r="A5" s="126">
        <v>2</v>
      </c>
      <c r="B5" s="187" t="str">
        <f>IF($A5="","",VLOOKUP($A5,ｷｬﾘﾌﾞ!$A$5:$L$550,4))</f>
        <v>〈キャリブレーター、コントロール〉富士ドライケムＣＲＰ希釈液</v>
      </c>
      <c r="C5" s="129"/>
      <c r="D5" s="139" t="str">
        <f>IF($A5="","",VLOOKUP($A5,ｷｬﾘﾌﾞ!$A$5:$L$550,6))</f>
        <v>BX</v>
      </c>
      <c r="E5" s="139">
        <f>IF($A5="","",VLOOKUP($A5,ｷｬﾘﾌﾞ!$A$5:$L$550,7))</f>
        <v>2</v>
      </c>
      <c r="F5" s="130"/>
      <c r="G5" s="131"/>
      <c r="H5" s="132"/>
      <c r="J5" s="145" t="s">
        <v>128</v>
      </c>
      <c r="K5" s="142"/>
    </row>
    <row r="6" spans="1:11" ht="30" customHeight="1">
      <c r="A6" s="126">
        <v>3</v>
      </c>
      <c r="B6" s="187" t="str">
        <f>IF($A6="","",VLOOKUP($A6,ｷｬﾘﾌﾞ!$A$5:$L$550,4))</f>
        <v>〈キャリブレーター〉富士ドライケムＣＲＰキャリブレータＣＰ</v>
      </c>
      <c r="C6" s="129"/>
      <c r="D6" s="139" t="str">
        <f>IF($A6="","",VLOOKUP($A6,ｷｬﾘﾌﾞ!$A$5:$L$550,6))</f>
        <v>BX</v>
      </c>
      <c r="E6" s="139">
        <f>IF($A6="","",VLOOKUP($A6,ｷｬﾘﾌﾞ!$A$5:$L$550,7))</f>
        <v>3</v>
      </c>
      <c r="F6" s="130"/>
      <c r="G6" s="131"/>
      <c r="H6" s="132"/>
      <c r="J6" s="145" t="s">
        <v>126</v>
      </c>
      <c r="K6" s="142"/>
    </row>
    <row r="7" spans="1:11" s="119" customFormat="1" ht="30" customHeight="1">
      <c r="A7" s="126">
        <v>4</v>
      </c>
      <c r="B7" s="187" t="str">
        <f>IF($A7="","",VLOOKUP($A7,ｷｬﾘﾌﾞ!$A$5:$L$550,4))</f>
        <v>〈コントロール〉０５６５１１　富士ドライケムコントロール　Ｑ</v>
      </c>
      <c r="C7" s="129"/>
      <c r="D7" s="139" t="str">
        <f>IF($A7="","",VLOOKUP($A7,ｷｬﾘﾌﾞ!$A$5:$L$550,6))</f>
        <v>BX</v>
      </c>
      <c r="E7" s="139">
        <f>IF($A7="","",VLOOKUP($A7,ｷｬﾘﾌﾞ!$A$5:$L$550,7))</f>
        <v>3</v>
      </c>
      <c r="F7" s="130"/>
      <c r="G7" s="131"/>
      <c r="H7" s="132"/>
      <c r="J7" s="145" t="s">
        <v>119</v>
      </c>
      <c r="K7" s="142"/>
    </row>
    <row r="8" spans="1:11" s="119" customFormat="1" ht="30" customHeight="1">
      <c r="A8" s="126">
        <v>5</v>
      </c>
      <c r="B8" s="187" t="str">
        <f>IF($A8="","",VLOOKUP($A8,ｷｬﾘﾌﾞ!$A$5:$L$550,4))</f>
        <v>〈コントロール〉０７５８７１　富士ドライケムコントロール　Ｑ</v>
      </c>
      <c r="C8" s="129"/>
      <c r="D8" s="139" t="str">
        <f>IF($A8="","",VLOOKUP($A8,ｷｬﾘﾌﾞ!$A$5:$L$550,6))</f>
        <v>BX</v>
      </c>
      <c r="E8" s="139">
        <f>IF($A8="","",VLOOKUP($A8,ｷｬﾘﾌﾞ!$A$5:$L$550,7))</f>
        <v>3</v>
      </c>
      <c r="F8" s="130"/>
      <c r="G8" s="131"/>
      <c r="H8" s="132"/>
    </row>
    <row r="9" spans="1:11" s="119" customFormat="1" ht="30" customHeight="1">
      <c r="A9" s="126">
        <v>6</v>
      </c>
      <c r="B9" s="187" t="str">
        <f>IF($A9="","",VLOOKUP($A9,ｷｬﾘﾌﾞ!$A$5:$L$550,4))</f>
        <v>〈コントロール〉０７５９２５　富士ドライケムコントロール　Ｑ</v>
      </c>
      <c r="C9" s="129"/>
      <c r="D9" s="139" t="str">
        <f>IF($A9="","",VLOOKUP($A9,ｷｬﾘﾌﾞ!$A$5:$L$550,6))</f>
        <v>BX</v>
      </c>
      <c r="E9" s="139">
        <f>IF($A9="","",VLOOKUP($A9,ｷｬﾘﾌﾞ!$A$5:$L$550,7))</f>
        <v>6</v>
      </c>
      <c r="F9" s="130"/>
      <c r="G9" s="131"/>
      <c r="H9" s="132"/>
    </row>
    <row r="10" spans="1:11" s="119" customFormat="1" ht="30" customHeight="1">
      <c r="A10" s="126">
        <v>7</v>
      </c>
      <c r="B10" s="187" t="str">
        <f>IF($A10="","",VLOOKUP($A10,ｷｬﾘﾌﾞ!$A$5:$L$550,4))</f>
        <v>〈コントロール〉５９０２４４　富士ドライケムコントロール　Ｑ</v>
      </c>
      <c r="C10" s="129"/>
      <c r="D10" s="139" t="str">
        <f>IF($A10="","",VLOOKUP($A10,ｷｬﾘﾌﾞ!$A$5:$L$550,6))</f>
        <v>BX</v>
      </c>
      <c r="E10" s="139">
        <f>IF($A10="","",VLOOKUP($A10,ｷｬﾘﾌﾞ!$A$5:$L$550,7))</f>
        <v>8</v>
      </c>
      <c r="F10" s="130"/>
      <c r="G10" s="131"/>
      <c r="H10" s="132"/>
    </row>
    <row r="11" spans="1:11" s="119" customFormat="1" ht="30" customHeight="1">
      <c r="A11" s="126">
        <v>8</v>
      </c>
      <c r="B11" s="187" t="str">
        <f>IF($A11="","",VLOOKUP($A11,ｷｬﾘﾌﾞ!$A$5:$L$550,4))</f>
        <v>〈スライド〉０５６５４２　富士ドライケムスライドＮＨ３－ＰⅡ</v>
      </c>
      <c r="C11" s="129"/>
      <c r="D11" s="139" t="str">
        <f>IF($A11="","",VLOOKUP($A11,ｷｬﾘﾌﾞ!$A$5:$L$550,6))</f>
        <v>BX</v>
      </c>
      <c r="E11" s="139">
        <f>IF($A11="","",VLOOKUP($A11,ｷｬﾘﾌﾞ!$A$5:$L$550,7))</f>
        <v>8</v>
      </c>
      <c r="F11" s="130"/>
      <c r="G11" s="131"/>
      <c r="H11" s="132"/>
    </row>
    <row r="12" spans="1:11" s="119" customFormat="1" ht="30" customHeight="1">
      <c r="A12" s="126">
        <v>9</v>
      </c>
      <c r="B12" s="187" t="str">
        <f>IF($A12="","",VLOOKUP($A12,ｷｬﾘﾌﾞ!$A$5:$L$550,4))</f>
        <v>〈スライド〉０７５８８８　富士ドライケムスライド　ＣＫＭＢ－</v>
      </c>
      <c r="C12" s="129"/>
      <c r="D12" s="139" t="str">
        <f>IF($A12="","",VLOOKUP($A12,ｷｬﾘﾌﾞ!$A$5:$L$550,6))</f>
        <v>BX</v>
      </c>
      <c r="E12" s="139">
        <f>IF($A12="","",VLOOKUP($A12,ｷｬﾘﾌﾞ!$A$5:$L$550,7))</f>
        <v>4</v>
      </c>
      <c r="F12" s="130"/>
      <c r="G12" s="131"/>
      <c r="H12" s="132"/>
    </row>
    <row r="13" spans="1:11" s="119" customFormat="1" ht="30" customHeight="1">
      <c r="A13" s="126">
        <v>10</v>
      </c>
      <c r="B13" s="187" t="str">
        <f>IF($A13="","",VLOOKUP($A13,ｷｬﾘﾌﾞ!$A$5:$L$550,4))</f>
        <v>〈スライド〉７７４８０４　富士ドライケムスライド　ＣＰＫ－Ｐ</v>
      </c>
      <c r="C13" s="129"/>
      <c r="D13" s="139" t="str">
        <f>IF($A13="","",VLOOKUP($A13,ｷｬﾘﾌﾞ!$A$5:$L$550,6))</f>
        <v>BX</v>
      </c>
      <c r="E13" s="139">
        <f>IF($A13="","",VLOOKUP($A13,ｷｬﾘﾌﾞ!$A$5:$L$550,7))</f>
        <v>5</v>
      </c>
      <c r="F13" s="130"/>
      <c r="G13" s="131"/>
      <c r="H13" s="132"/>
    </row>
    <row r="14" spans="1:11" s="119" customFormat="1" ht="30" customHeight="1">
      <c r="A14" s="126">
        <v>11</v>
      </c>
      <c r="B14" s="187" t="str">
        <f>IF($A14="","",VLOOKUP($A14,ｷｬﾘﾌﾞ!$A$5:$L$550,4))</f>
        <v>〈スライド〉７７４８１１　富士ドライケムスライド　ＣＲＥ－Ｐ</v>
      </c>
      <c r="C14" s="129"/>
      <c r="D14" s="139" t="str">
        <f>IF($A14="","",VLOOKUP($A14,ｷｬﾘﾌﾞ!$A$5:$L$550,6))</f>
        <v>BX</v>
      </c>
      <c r="E14" s="139">
        <f>IF($A14="","",VLOOKUP($A14,ｷｬﾘﾌﾞ!$A$5:$L$550,7))</f>
        <v>5</v>
      </c>
      <c r="F14" s="130"/>
      <c r="G14" s="131"/>
      <c r="H14" s="132"/>
    </row>
    <row r="15" spans="1:11" s="119" customFormat="1" ht="30" customHeight="1">
      <c r="A15" s="126">
        <v>12</v>
      </c>
      <c r="B15" s="187" t="str">
        <f>IF($A15="","",VLOOKUP($A15,ｷｬﾘﾌﾞ!$A$5:$L$550,4))</f>
        <v>〈スライド〉７７４８４２　富士ドライケムスライド　ＧＯＴ／Ａ</v>
      </c>
      <c r="C15" s="129"/>
      <c r="D15" s="139" t="str">
        <f>IF($A15="","",VLOOKUP($A15,ｷｬﾘﾌﾞ!$A$5:$L$550,6))</f>
        <v>BX</v>
      </c>
      <c r="E15" s="139">
        <f>IF($A15="","",VLOOKUP($A15,ｷｬﾘﾌﾞ!$A$5:$L$550,7))</f>
        <v>5</v>
      </c>
      <c r="F15" s="130"/>
      <c r="G15" s="131"/>
      <c r="H15" s="132"/>
    </row>
    <row r="16" spans="1:11" s="119" customFormat="1" ht="30" customHeight="1">
      <c r="A16" s="126">
        <v>13</v>
      </c>
      <c r="B16" s="187" t="str">
        <f>IF($A16="","",VLOOKUP($A16,ｷｬﾘﾌﾞ!$A$5:$L$550,4))</f>
        <v>〈スライド〉７７４８５９　富士ドライケムスライド　ＧＰＴ／Ａ</v>
      </c>
      <c r="C16" s="129"/>
      <c r="D16" s="139" t="str">
        <f>IF($A16="","",VLOOKUP($A16,ｷｬﾘﾌﾞ!$A$5:$L$550,6))</f>
        <v>BX</v>
      </c>
      <c r="E16" s="139">
        <f>IF($A16="","",VLOOKUP($A16,ｷｬﾘﾌﾞ!$A$5:$L$550,7))</f>
        <v>5</v>
      </c>
      <c r="F16" s="130"/>
      <c r="G16" s="131"/>
      <c r="H16" s="132"/>
    </row>
    <row r="17" spans="1:8" s="119" customFormat="1" ht="30" customHeight="1">
      <c r="A17" s="126">
        <v>14</v>
      </c>
      <c r="B17" s="187" t="str">
        <f>IF($A17="","",VLOOKUP($A17,ｷｬﾘﾌﾞ!$A$5:$L$550,4))</f>
        <v>〈スライド〉７９０７３６　富士ドライケムスライド　ＮＡ－Ｋ－</v>
      </c>
      <c r="C17" s="129"/>
      <c r="D17" s="139" t="str">
        <f>IF($A17="","",VLOOKUP($A17,ｷｬﾘﾌﾞ!$A$5:$L$550,6))</f>
        <v>BX</v>
      </c>
      <c r="E17" s="139">
        <f>IF($A17="","",VLOOKUP($A17,ｷｬﾘﾌﾞ!$A$5:$L$550,7))</f>
        <v>4</v>
      </c>
      <c r="F17" s="130"/>
      <c r="G17" s="131"/>
      <c r="H17" s="132"/>
    </row>
    <row r="18" spans="1:8" s="119" customFormat="1" ht="30" customHeight="1">
      <c r="A18" s="126">
        <v>15</v>
      </c>
      <c r="B18" s="187" t="str">
        <f>IF($A18="","",VLOOKUP($A18,ｷｬﾘﾌﾞ!$A$5:$L$550,4))</f>
        <v>〈スライド〉富士ドライケムスライド　ＡＭＹＬ－Ｐ３</v>
      </c>
      <c r="C18" s="129"/>
      <c r="D18" s="139" t="str">
        <f>IF($A18="","",VLOOKUP($A18,ｷｬﾘﾌﾞ!$A$5:$L$550,6))</f>
        <v>BX</v>
      </c>
      <c r="E18" s="139">
        <f>IF($A18="","",VLOOKUP($A18,ｷｬﾘﾌﾞ!$A$5:$L$550,7))</f>
        <v>4</v>
      </c>
      <c r="F18" s="130"/>
      <c r="G18" s="131"/>
      <c r="H18" s="132"/>
    </row>
    <row r="19" spans="1:8" s="119" customFormat="1" ht="30" customHeight="1">
      <c r="A19" s="126">
        <v>16</v>
      </c>
      <c r="B19" s="187" t="str">
        <f>IF($A19="","",VLOOKUP($A19,ｷｬﾘﾌﾞ!$A$5:$L$550,4))</f>
        <v>〈スライド〉富士ドライケムスライド　ＢＵＮ－Ｐ３Ｑ</v>
      </c>
      <c r="C19" s="129"/>
      <c r="D19" s="139" t="str">
        <f>IF($A19="","",VLOOKUP($A19,ｷｬﾘﾌﾞ!$A$5:$L$550,6))</f>
        <v>BX</v>
      </c>
      <c r="E19" s="139">
        <f>IF($A19="","",VLOOKUP($A19,ｷｬﾘﾌﾞ!$A$5:$L$550,7))</f>
        <v>4</v>
      </c>
      <c r="F19" s="130"/>
      <c r="G19" s="131"/>
      <c r="H19" s="132"/>
    </row>
    <row r="20" spans="1:8" s="119" customFormat="1" ht="30" customHeight="1">
      <c r="A20" s="126">
        <v>17</v>
      </c>
      <c r="B20" s="187" t="str">
        <f>IF($A20="","",VLOOKUP($A20,ｷｬﾘﾌﾞ!$A$5:$L$550,4))</f>
        <v>〈スライド〉富士ドライケムスライド　ＣＡ－Ｐ３</v>
      </c>
      <c r="C20" s="129"/>
      <c r="D20" s="139" t="str">
        <f>IF($A20="","",VLOOKUP($A20,ｷｬﾘﾌﾞ!$A$5:$L$550,6))</f>
        <v>BX</v>
      </c>
      <c r="E20" s="139">
        <f>IF($A20="","",VLOOKUP($A20,ｷｬﾘﾌﾞ!$A$5:$L$550,7))</f>
        <v>4</v>
      </c>
      <c r="F20" s="130"/>
      <c r="G20" s="131"/>
      <c r="H20" s="132"/>
    </row>
    <row r="21" spans="1:8" s="119" customFormat="1" ht="30" customHeight="1">
      <c r="A21" s="126">
        <v>18</v>
      </c>
      <c r="B21" s="187" t="str">
        <f>IF($A21="","",VLOOKUP($A21,ｷｬﾘﾌﾞ!$A$5:$L$550,4))</f>
        <v>〈スライド〉富士ドライケムスライド　ＣＲＰ－Ｓ３</v>
      </c>
      <c r="C21" s="129"/>
      <c r="D21" s="139" t="str">
        <f>IF($A21="","",VLOOKUP($A21,ｷｬﾘﾌﾞ!$A$5:$L$550,6))</f>
        <v>BX</v>
      </c>
      <c r="E21" s="139">
        <f>IF($A21="","",VLOOKUP($A21,ｷｬﾘﾌﾞ!$A$5:$L$550,7))</f>
        <v>4</v>
      </c>
      <c r="F21" s="130"/>
      <c r="G21" s="131"/>
      <c r="H21" s="132"/>
    </row>
    <row r="22" spans="1:8" s="119" customFormat="1" ht="30" customHeight="1">
      <c r="A22" s="126">
        <v>19</v>
      </c>
      <c r="B22" s="187" t="str">
        <f>IF($A22="","",VLOOKUP($A22,ｷｬﾘﾌﾞ!$A$5:$L$550,4))</f>
        <v>〈スライド〉富士ドライケムスライド　ＧＬＵ－Ｐ３</v>
      </c>
      <c r="C22" s="129"/>
      <c r="D22" s="139" t="str">
        <f>IF($A22="","",VLOOKUP($A22,ｷｬﾘﾌﾞ!$A$5:$L$550,6))</f>
        <v>BX</v>
      </c>
      <c r="E22" s="139">
        <f>IF($A22="","",VLOOKUP($A22,ｷｬﾘﾌﾞ!$A$5:$L$550,7))</f>
        <v>4</v>
      </c>
      <c r="F22" s="130"/>
      <c r="G22" s="131"/>
      <c r="H22" s="132"/>
    </row>
    <row r="23" spans="1:8" s="119" customFormat="1" ht="30" customHeight="1">
      <c r="A23" s="126">
        <v>20</v>
      </c>
      <c r="B23" s="187" t="str">
        <f>IF($A23="","",VLOOKUP($A23,ｷｬﾘﾌﾞ!$A$5:$L$550,4))</f>
        <v>〈スライド〉富士ドライケムスライド　ＴＢＩＬ－Ｐ３</v>
      </c>
      <c r="C23" s="129"/>
      <c r="D23" s="139" t="str">
        <f>IF($A23="","",VLOOKUP($A23,ｷｬﾘﾌﾞ!$A$5:$L$550,6))</f>
        <v>BX</v>
      </c>
      <c r="E23" s="139">
        <f>IF($A23="","",VLOOKUP($A23,ｷｬﾘﾌﾞ!$A$5:$L$550,7))</f>
        <v>4</v>
      </c>
      <c r="F23" s="130"/>
      <c r="G23" s="131"/>
      <c r="H23" s="132"/>
    </row>
    <row r="24" spans="1:8" s="119" customFormat="1" ht="30" customHeight="1">
      <c r="A24" s="126">
        <v>21</v>
      </c>
      <c r="B24" s="187" t="str">
        <f>IF($A24="","",VLOOKUP($A24,ｷｬﾘﾌﾞ!$A$5:$L$550,4))</f>
        <v>〈スライド〉富士ドライケムスライド　ＴＰ－Ｐ３</v>
      </c>
      <c r="C24" s="129"/>
      <c r="D24" s="139" t="str">
        <f>IF($A24="","",VLOOKUP($A24,ｷｬﾘﾌﾞ!$A$5:$L$550,6))</f>
        <v>BX</v>
      </c>
      <c r="E24" s="139">
        <f>IF($A24="","",VLOOKUP($A24,ｷｬﾘﾌﾞ!$A$5:$L$550,7))</f>
        <v>4</v>
      </c>
      <c r="F24" s="130"/>
      <c r="G24" s="131"/>
      <c r="H24" s="132"/>
    </row>
    <row r="25" spans="1:8" s="119" customFormat="1" ht="30" customHeight="1">
      <c r="A25" s="126">
        <v>22</v>
      </c>
      <c r="B25" s="187" t="str">
        <f>IF($A25="","",VLOOKUP($A25,ｷｬﾘﾌﾞ!$A$5:$L$550,4))</f>
        <v>〈器材〉２４６４１４　富士プレインチューブ（１．５ＭＬ）</v>
      </c>
      <c r="C25" s="129"/>
      <c r="D25" s="139" t="str">
        <f>IF($A25="","",VLOOKUP($A25,ｷｬﾘﾌﾞ!$A$5:$L$550,6))</f>
        <v>BX</v>
      </c>
      <c r="E25" s="139">
        <f>IF($A25="","",VLOOKUP($A25,ｷｬﾘﾌﾞ!$A$5:$L$550,7))</f>
        <v>2</v>
      </c>
      <c r="F25" s="130"/>
      <c r="G25" s="131"/>
      <c r="H25" s="132"/>
    </row>
    <row r="26" spans="1:8" s="119" customFormat="1" ht="30" customHeight="1">
      <c r="A26" s="126">
        <v>23</v>
      </c>
      <c r="B26" s="187" t="str">
        <f>IF($A26="","",VLOOKUP($A26,ｷｬﾘﾌﾞ!$A$5:$L$550,4))</f>
        <v>〈器材〉２４６４２１　富士プレインチューブ（０．５ＭＬ）</v>
      </c>
      <c r="C26" s="129"/>
      <c r="D26" s="139" t="str">
        <f>IF($A26="","",VLOOKUP($A26,ｷｬﾘﾌﾞ!$A$5:$L$550,6))</f>
        <v>BX</v>
      </c>
      <c r="E26" s="139">
        <f>IF($A26="","",VLOOKUP($A26,ｷｬﾘﾌﾞ!$A$5:$L$550,7))</f>
        <v>2</v>
      </c>
      <c r="F26" s="130"/>
      <c r="G26" s="131"/>
      <c r="H26" s="132"/>
    </row>
    <row r="27" spans="1:8" s="119" customFormat="1" ht="30" customHeight="1">
      <c r="A27" s="126">
        <v>24</v>
      </c>
      <c r="B27" s="187" t="str">
        <f>IF($A27="","",VLOOKUP($A27,ｷｬﾘﾌﾞ!$A$5:$L$550,4))</f>
        <v>〈器材〉５９２３７８　富士オート用　混合カップ（ＦＤＣ７０００用）</v>
      </c>
      <c r="C27" s="129"/>
      <c r="D27" s="139" t="str">
        <f>IF($A27="","",VLOOKUP($A27,ｷｬﾘﾌﾞ!$A$5:$L$550,6))</f>
        <v>BX</v>
      </c>
      <c r="E27" s="139">
        <f>IF($A27="","",VLOOKUP($A27,ｷｬﾘﾌﾞ!$A$5:$L$550,7))</f>
        <v>2</v>
      </c>
      <c r="F27" s="130"/>
      <c r="G27" s="131"/>
      <c r="H27" s="132"/>
    </row>
    <row r="28" spans="1:8" s="119" customFormat="1" ht="30" customHeight="1">
      <c r="A28" s="126">
        <v>25</v>
      </c>
      <c r="B28" s="188" t="str">
        <f>IF($A28="","",VLOOKUP($A28,ｷｬﾘﾌﾞ!$A$5:$L$550,4))</f>
        <v>〈器材〉富士ドライケムオートチップ（ＦＤＣ７０００，４０００</v>
      </c>
      <c r="C28" s="129"/>
      <c r="D28" s="140" t="str">
        <f>IF($A28="","",VLOOKUP($A28,ｷｬﾘﾌﾞ!$A$5:$L$550,6))</f>
        <v>BX</v>
      </c>
      <c r="E28" s="140">
        <f>IF($A28="","",VLOOKUP($A28,ｷｬﾘﾌﾞ!$A$5:$L$550,7))</f>
        <v>2</v>
      </c>
      <c r="F28" s="130"/>
      <c r="G28" s="131"/>
      <c r="H28" s="132"/>
    </row>
    <row r="30" spans="1:8" s="119" customFormat="1" ht="45" customHeight="1">
      <c r="A30" s="118"/>
      <c r="B30" s="383" t="s">
        <v>111</v>
      </c>
      <c r="C30" s="383"/>
      <c r="D30" s="383"/>
      <c r="E30" s="383"/>
      <c r="F30" s="383"/>
      <c r="G30" s="383"/>
      <c r="H30" s="383"/>
    </row>
    <row r="31" spans="1:8" s="121" customFormat="1" ht="18" customHeight="1">
      <c r="A31" s="120"/>
      <c r="B31" s="277"/>
      <c r="D31" s="122"/>
      <c r="E31" s="123"/>
      <c r="F31" s="124"/>
    </row>
    <row r="32" spans="1:8" s="118" customFormat="1" ht="30" customHeight="1">
      <c r="A32" s="125" t="s">
        <v>112</v>
      </c>
      <c r="B32" s="384" t="s">
        <v>113</v>
      </c>
      <c r="C32" s="385"/>
      <c r="D32" s="126" t="s">
        <v>114</v>
      </c>
      <c r="E32" s="127" t="s">
        <v>115</v>
      </c>
      <c r="F32" s="128" t="s">
        <v>116</v>
      </c>
      <c r="G32" s="125" t="s">
        <v>117</v>
      </c>
      <c r="H32" s="126" t="s">
        <v>118</v>
      </c>
    </row>
    <row r="33" spans="1:8" ht="30" customHeight="1">
      <c r="A33" s="126">
        <v>26</v>
      </c>
      <c r="B33" s="188" t="str">
        <f>IF($A33="","",VLOOKUP($A33,ｷｬﾘﾌﾞ!$A$5:$L$550,4))</f>
        <v>３ＩＮ１　テストポイント　ヘマトロジーコントロール－ＡＢＮＯ</v>
      </c>
      <c r="C33" s="129"/>
      <c r="D33" s="140" t="str">
        <f>IF($A33="","",VLOOKUP($A33,ｷｬﾘﾌﾞ!$A$5:$L$550,6))</f>
        <v>BX</v>
      </c>
      <c r="E33" s="140">
        <f>IF($A33="","",VLOOKUP($A33,ｷｬﾘﾌﾞ!$A$5:$L$550,7))</f>
        <v>2</v>
      </c>
      <c r="F33" s="130"/>
      <c r="G33" s="131"/>
      <c r="H33" s="132"/>
    </row>
    <row r="34" spans="1:8" ht="30" customHeight="1">
      <c r="A34" s="126">
        <v>27</v>
      </c>
      <c r="B34" s="188" t="str">
        <f>IF($A34="","",VLOOKUP($A34,ｷｬﾘﾌﾞ!$A$5:$L$550,4))</f>
        <v>３ＩＮ１　テストポイント　ヘマトロジーコントロール－Ｎ（ＮＯ</v>
      </c>
      <c r="C34" s="129"/>
      <c r="D34" s="140" t="str">
        <f>IF($A34="","",VLOOKUP($A34,ｷｬﾘﾌﾞ!$A$5:$L$550,6))</f>
        <v>BX</v>
      </c>
      <c r="E34" s="140">
        <f>IF($A34="","",VLOOKUP($A34,ｷｬﾘﾌﾞ!$A$5:$L$550,7))</f>
        <v>2</v>
      </c>
      <c r="F34" s="130"/>
      <c r="G34" s="131"/>
      <c r="H34" s="132"/>
    </row>
    <row r="35" spans="1:8" ht="30" customHeight="1">
      <c r="A35" s="126">
        <v>28</v>
      </c>
      <c r="B35" s="188" t="str">
        <f>IF($A35="","",VLOOKUP($A35,ｷｬﾘﾌﾞ!$A$5:$L$550,4))</f>
        <v>ＡＡＬＴＯ　ＣＯＮＴＲＯＬ　ＬＥＶＥＬ　１アルファ</v>
      </c>
      <c r="C35" s="129"/>
      <c r="D35" s="140" t="str">
        <f>IF($A35="","",VLOOKUP($A35,ｷｬﾘﾌﾞ!$A$5:$L$550,6))</f>
        <v>BX</v>
      </c>
      <c r="E35" s="140">
        <f>IF($A35="","",VLOOKUP($A35,ｷｬﾘﾌﾞ!$A$5:$L$550,7))</f>
        <v>3</v>
      </c>
      <c r="F35" s="130"/>
      <c r="G35" s="131"/>
      <c r="H35" s="132"/>
    </row>
    <row r="36" spans="1:8" s="119" customFormat="1" ht="30" customHeight="1">
      <c r="A36" s="126">
        <v>29</v>
      </c>
      <c r="B36" s="188" t="str">
        <f>IF($A36="","",VLOOKUP($A36,ｷｬﾘﾌﾞ!$A$5:$L$550,4))</f>
        <v>ＡＡＬＴＯ　ＣＯＮＴＲＯＬ　ＬＥＶＥＬ　２アルファ</v>
      </c>
      <c r="C36" s="129"/>
      <c r="D36" s="140" t="str">
        <f>IF($A36="","",VLOOKUP($A36,ｷｬﾘﾌﾞ!$A$5:$L$550,6))</f>
        <v>BX</v>
      </c>
      <c r="E36" s="140">
        <f>IF($A36="","",VLOOKUP($A36,ｷｬﾘﾌﾞ!$A$5:$L$550,7))</f>
        <v>3</v>
      </c>
      <c r="F36" s="130"/>
      <c r="G36" s="131"/>
      <c r="H36" s="132"/>
    </row>
    <row r="37" spans="1:8" s="119" customFormat="1" ht="30" customHeight="1">
      <c r="A37" s="126">
        <v>30</v>
      </c>
      <c r="B37" s="188" t="str">
        <f>IF($A37="","",VLOOKUP($A37,ｷｬﾘﾌﾞ!$A$5:$L$550,4))</f>
        <v>ＡＣＣＵＲＵＮ１１７　ＨＢＥＡＧ陽性コントロール</v>
      </c>
      <c r="C37" s="129"/>
      <c r="D37" s="140" t="str">
        <f>IF($A37="","",VLOOKUP($A37,ｷｬﾘﾌﾞ!$A$5:$L$550,6))</f>
        <v>BX</v>
      </c>
      <c r="E37" s="140">
        <f>IF($A37="","",VLOOKUP($A37,ｷｬﾘﾌﾞ!$A$5:$L$550,7))</f>
        <v>5</v>
      </c>
      <c r="F37" s="130"/>
      <c r="G37" s="131"/>
      <c r="H37" s="132"/>
    </row>
    <row r="38" spans="1:8" s="119" customFormat="1" ht="30" customHeight="1">
      <c r="A38" s="126">
        <v>31</v>
      </c>
      <c r="B38" s="188" t="str">
        <f>IF($A38="","",VLOOKUP($A38,ｷｬﾘﾌﾞ!$A$5:$L$550,4))</f>
        <v>ＡＣＣＵＲＵＮ１１９　ＡＮＴＩ－ＨＢＥ陽性コントロール</v>
      </c>
      <c r="C38" s="129"/>
      <c r="D38" s="140" t="str">
        <f>IF($A38="","",VLOOKUP($A38,ｷｬﾘﾌﾞ!$A$5:$L$550,6))</f>
        <v>BX</v>
      </c>
      <c r="E38" s="140">
        <f>IF($A38="","",VLOOKUP($A38,ｷｬﾘﾌﾞ!$A$5:$L$550,7))</f>
        <v>5</v>
      </c>
      <c r="F38" s="130"/>
      <c r="G38" s="131"/>
      <c r="H38" s="132"/>
    </row>
    <row r="39" spans="1:8" s="119" customFormat="1" ht="30" customHeight="1">
      <c r="A39" s="126">
        <v>32</v>
      </c>
      <c r="B39" s="188" t="str">
        <f>IF($A39="","",VLOOKUP($A39,ｷｬﾘﾌﾞ!$A$5:$L$550,4))</f>
        <v>ＡＤＶＩＡ　ＣＢＣ　タイムパック（シアンフリー法）</v>
      </c>
      <c r="C39" s="129"/>
      <c r="D39" s="140" t="str">
        <f>IF($A39="","",VLOOKUP($A39,ｷｬﾘﾌﾞ!$A$5:$L$550,6))</f>
        <v>BX</v>
      </c>
      <c r="E39" s="140">
        <f>IF($A39="","",VLOOKUP($A39,ｷｬﾘﾌﾞ!$A$5:$L$550,7))</f>
        <v>2</v>
      </c>
      <c r="F39" s="130"/>
      <c r="G39" s="131"/>
      <c r="H39" s="132"/>
    </row>
    <row r="40" spans="1:8" s="119" customFormat="1" ht="30" customHeight="1">
      <c r="A40" s="126">
        <v>33</v>
      </c>
      <c r="B40" s="188" t="str">
        <f>IF($A40="","",VLOOKUP($A40,ｷｬﾘﾌﾞ!$A$5:$L$550,4))</f>
        <v>ＡＤＶＩＡ　ＤＩＦＦ　タイムパック（ＤＩＦＦ　タイムパック）</v>
      </c>
      <c r="C40" s="129"/>
      <c r="D40" s="140" t="str">
        <f>IF($A40="","",VLOOKUP($A40,ｷｬﾘﾌﾞ!$A$5:$L$550,6))</f>
        <v>BX</v>
      </c>
      <c r="E40" s="140">
        <f>IF($A40="","",VLOOKUP($A40,ｷｬﾘﾌﾞ!$A$5:$L$550,7))</f>
        <v>2</v>
      </c>
      <c r="F40" s="130"/>
      <c r="G40" s="131"/>
      <c r="H40" s="132"/>
    </row>
    <row r="41" spans="1:8" s="119" customFormat="1" ht="30" customHeight="1">
      <c r="A41" s="126">
        <v>34</v>
      </c>
      <c r="B41" s="188" t="str">
        <f>IF($A41="","",VLOOKUP($A41,ｷｬﾘﾌﾞ!$A$5:$L$550,4))</f>
        <v>ＡＤＶＩＡ　オートレチック</v>
      </c>
      <c r="C41" s="129"/>
      <c r="D41" s="140" t="str">
        <f>IF($A41="","",VLOOKUP($A41,ｷｬﾘﾌﾞ!$A$5:$L$550,6))</f>
        <v>EA</v>
      </c>
      <c r="E41" s="140">
        <f>IF($A41="","",VLOOKUP($A41,ｷｬﾘﾌﾞ!$A$5:$L$550,7))</f>
        <v>3</v>
      </c>
      <c r="F41" s="130"/>
      <c r="G41" s="131"/>
      <c r="H41" s="132"/>
    </row>
    <row r="42" spans="1:8" s="119" customFormat="1" ht="30" customHeight="1">
      <c r="A42" s="126">
        <v>35</v>
      </c>
      <c r="B42" s="188" t="str">
        <f>IF($A42="","",VLOOKUP($A42,ｷｬﾘﾌﾞ!$A$5:$L$550,4))</f>
        <v>ＡＤＶＩＡ　シース／リンス　２０Ｌ</v>
      </c>
      <c r="C42" s="129"/>
      <c r="D42" s="140" t="str">
        <f>IF($A42="","",VLOOKUP($A42,ｷｬﾘﾌﾞ!$A$5:$L$550,6))</f>
        <v>BT</v>
      </c>
      <c r="E42" s="140">
        <f>IF($A42="","",VLOOKUP($A42,ｷｬﾘﾌﾞ!$A$5:$L$550,7))</f>
        <v>9</v>
      </c>
      <c r="F42" s="130"/>
      <c r="G42" s="131"/>
      <c r="H42" s="132"/>
    </row>
    <row r="43" spans="1:8" s="119" customFormat="1" ht="30" customHeight="1">
      <c r="A43" s="126">
        <v>36</v>
      </c>
      <c r="B43" s="188" t="str">
        <f>IF($A43="","",VLOOKUP($A43,ｷｬﾘﾌﾞ!$A$5:$L$550,4))</f>
        <v>ＡＤＶＩＡ　デフォーマー</v>
      </c>
      <c r="C43" s="129"/>
      <c r="D43" s="140" t="str">
        <f>IF($A43="","",VLOOKUP($A43,ｷｬﾘﾌﾞ!$A$5:$L$550,6))</f>
        <v>BX</v>
      </c>
      <c r="E43" s="140">
        <f>IF($A43="","",VLOOKUP($A43,ｷｬﾘﾌﾞ!$A$5:$L$550,7))</f>
        <v>2</v>
      </c>
      <c r="F43" s="130"/>
      <c r="G43" s="131"/>
      <c r="H43" s="132"/>
    </row>
    <row r="44" spans="1:8" s="119" customFormat="1" ht="30" customHeight="1">
      <c r="A44" s="126">
        <v>37</v>
      </c>
      <c r="B44" s="188" t="str">
        <f>IF($A44="","",VLOOKUP($A44,ｷｬﾘﾌﾞ!$A$5:$L$550,4))</f>
        <v>ＡＤＶＩＡ　ペロックスシース</v>
      </c>
      <c r="C44" s="129"/>
      <c r="D44" s="140" t="str">
        <f>IF($A44="","",VLOOKUP($A44,ｷｬﾘﾌﾞ!$A$5:$L$550,6))</f>
        <v>BX</v>
      </c>
      <c r="E44" s="140">
        <f>IF($A44="","",VLOOKUP($A44,ｷｬﾘﾌﾞ!$A$5:$L$550,7))</f>
        <v>2</v>
      </c>
      <c r="F44" s="130"/>
      <c r="G44" s="131"/>
      <c r="H44" s="132"/>
    </row>
    <row r="45" spans="1:8" s="119" customFormat="1" ht="30" customHeight="1">
      <c r="A45" s="126">
        <v>38</v>
      </c>
      <c r="B45" s="188" t="str">
        <f>IF($A45="","",VLOOKUP($A45,ｷｬﾘﾌﾞ!$A$5:$L$550,4))</f>
        <v>ＢＮＰキャリブレータ　（ルミパルスＢＮＰ用）</v>
      </c>
      <c r="C45" s="129"/>
      <c r="D45" s="140" t="str">
        <f>IF($A45="","",VLOOKUP($A45,ｷｬﾘﾌﾞ!$A$5:$L$550,6))</f>
        <v>BX</v>
      </c>
      <c r="E45" s="140">
        <f>IF($A45="","",VLOOKUP($A45,ｷｬﾘﾌﾞ!$A$5:$L$550,7))</f>
        <v>9</v>
      </c>
      <c r="F45" s="130"/>
      <c r="G45" s="131"/>
      <c r="H45" s="132"/>
    </row>
    <row r="46" spans="1:8" s="119" customFormat="1" ht="30" customHeight="1">
      <c r="A46" s="126">
        <v>39</v>
      </c>
      <c r="B46" s="188" t="str">
        <f>IF($A46="","",VLOOKUP($A46,ｷｬﾘﾌﾞ!$A$5:$L$550,4))</f>
        <v>ＢＵＮ標準液</v>
      </c>
      <c r="C46" s="129"/>
      <c r="D46" s="140" t="str">
        <f>IF($A46="","",VLOOKUP($A46,ｷｬﾘﾌﾞ!$A$5:$L$550,6))</f>
        <v>EA</v>
      </c>
      <c r="E46" s="140">
        <f>IF($A46="","",VLOOKUP($A46,ｷｬﾘﾌﾞ!$A$5:$L$550,7))</f>
        <v>4</v>
      </c>
      <c r="F46" s="130"/>
      <c r="G46" s="131"/>
      <c r="H46" s="132"/>
    </row>
    <row r="47" spans="1:8" s="119" customFormat="1" ht="30" customHeight="1">
      <c r="A47" s="126">
        <v>40</v>
      </c>
      <c r="B47" s="188" t="str">
        <f>IF($A47="","",VLOOKUP($A47,ｷｬﾘﾌﾞ!$A$5:$L$550,4))</f>
        <v>ＣＡⅡ用　標準液</v>
      </c>
      <c r="C47" s="129"/>
      <c r="D47" s="140" t="str">
        <f>IF($A47="","",VLOOKUP($A47,ｷｬﾘﾌﾞ!$A$5:$L$550,6))</f>
        <v>EA</v>
      </c>
      <c r="E47" s="140">
        <f>IF($A47="","",VLOOKUP($A47,ｷｬﾘﾌﾞ!$A$5:$L$550,7))</f>
        <v>3</v>
      </c>
      <c r="F47" s="130"/>
      <c r="G47" s="131"/>
      <c r="H47" s="132"/>
    </row>
    <row r="48" spans="1:8" s="119" customFormat="1" ht="30" customHeight="1">
      <c r="A48" s="126">
        <v>41</v>
      </c>
      <c r="B48" s="188" t="str">
        <f>IF($A48="","",VLOOKUP($A48,ｷｬﾘﾌﾞ!$A$5:$L$550,4))</f>
        <v>ＣＫ－ＭＢ　ＭＴＯ　標準血清</v>
      </c>
      <c r="C48" s="129"/>
      <c r="D48" s="140" t="str">
        <f>IF($A48="","",VLOOKUP($A48,ｷｬﾘﾌﾞ!$A$5:$L$550,6))</f>
        <v>EA</v>
      </c>
      <c r="E48" s="140">
        <f>IF($A48="","",VLOOKUP($A48,ｷｬﾘﾌﾞ!$A$5:$L$550,7))</f>
        <v>17</v>
      </c>
      <c r="F48" s="130"/>
      <c r="G48" s="131"/>
      <c r="H48" s="132"/>
    </row>
    <row r="49" spans="1:8" s="119" customFormat="1" ht="30" customHeight="1">
      <c r="A49" s="126">
        <v>42</v>
      </c>
      <c r="B49" s="188" t="str">
        <f>IF($A49="","",VLOOKUP($A49,ｷｬﾘﾌﾞ!$A$5:$L$550,4))</f>
        <v>ＣＬＯテスト「コクサイ」　１５スライド</v>
      </c>
      <c r="C49" s="129"/>
      <c r="D49" s="140" t="str">
        <f>IF($A49="","",VLOOKUP($A49,ｷｬﾘﾌﾞ!$A$5:$L$550,6))</f>
        <v>BX</v>
      </c>
      <c r="E49" s="140">
        <f>IF($A49="","",VLOOKUP($A49,ｷｬﾘﾌﾞ!$A$5:$L$550,7))</f>
        <v>2</v>
      </c>
      <c r="F49" s="130"/>
      <c r="G49" s="131"/>
      <c r="H49" s="132"/>
    </row>
    <row r="50" spans="1:8" s="119" customFormat="1" ht="30" customHeight="1">
      <c r="A50" s="126">
        <v>43</v>
      </c>
      <c r="B50" s="188" t="str">
        <f>IF($A50="","",VLOOKUP($A50,ｷｬﾘﾌﾞ!$A$5:$L$550,4))</f>
        <v>ＣＲＥ標準液</v>
      </c>
      <c r="C50" s="129"/>
      <c r="D50" s="140" t="str">
        <f>IF($A50="","",VLOOKUP($A50,ｷｬﾘﾌﾞ!$A$5:$L$550,6))</f>
        <v>EA</v>
      </c>
      <c r="E50" s="140">
        <f>IF($A50="","",VLOOKUP($A50,ｷｬﾘﾌﾞ!$A$5:$L$550,7))</f>
        <v>3</v>
      </c>
      <c r="F50" s="130"/>
      <c r="G50" s="131"/>
      <c r="H50" s="132"/>
    </row>
    <row r="51" spans="1:8" s="119" customFormat="1" ht="30" customHeight="1">
      <c r="A51" s="126">
        <v>44</v>
      </c>
      <c r="B51" s="188" t="str">
        <f>IF($A51="","",VLOOKUP($A51,ｷｬﾘﾌﾞ!$A$5:$L$550,4))</f>
        <v>ＥＰ．Ｔ．Ｉ．Ｐ．Ｓスタンダード２－２００マイクロＬ</v>
      </c>
      <c r="C51" s="129"/>
      <c r="D51" s="140" t="str">
        <f>IF($A51="","",VLOOKUP($A51,ｷｬﾘﾌﾞ!$A$5:$L$550,6))</f>
        <v>BX</v>
      </c>
      <c r="E51" s="140">
        <f>IF($A51="","",VLOOKUP($A51,ｷｬﾘﾌﾞ!$A$5:$L$550,7))</f>
        <v>8</v>
      </c>
      <c r="F51" s="130"/>
      <c r="G51" s="131"/>
      <c r="H51" s="132"/>
    </row>
    <row r="52" spans="1:8" s="119" customFormat="1" ht="30" customHeight="1">
      <c r="A52" s="126">
        <v>45</v>
      </c>
      <c r="B52" s="188" t="str">
        <f>IF($A52="","",VLOOKUP($A52,ｷｬﾘﾌﾞ!$A$5:$L$550,4))</f>
        <v>ＦＥ標準液</v>
      </c>
      <c r="C52" s="129"/>
      <c r="D52" s="140" t="str">
        <f>IF($A52="","",VLOOKUP($A52,ｷｬﾘﾌﾞ!$A$5:$L$550,6))</f>
        <v>EA</v>
      </c>
      <c r="E52" s="140">
        <f>IF($A52="","",VLOOKUP($A52,ｷｬﾘﾌﾞ!$A$5:$L$550,7))</f>
        <v>4</v>
      </c>
      <c r="F52" s="130"/>
      <c r="G52" s="131"/>
      <c r="H52" s="132"/>
    </row>
    <row r="53" spans="1:8" s="119" customFormat="1" ht="30" customHeight="1">
      <c r="A53" s="126">
        <v>46</v>
      </c>
      <c r="B53" s="188" t="str">
        <f>IF($A53="","",VLOOKUP($A53,ｷｬﾘﾌﾞ!$A$5:$L$550,4))</f>
        <v>Ｇ９溶離液ＨＳＩ　第１液（Ｓ）</v>
      </c>
      <c r="C53" s="129"/>
      <c r="D53" s="140" t="str">
        <f>IF($A53="","",VLOOKUP($A53,ｷｬﾘﾌﾞ!$A$5:$L$550,6))</f>
        <v>BT</v>
      </c>
      <c r="E53" s="140">
        <f>IF($A53="","",VLOOKUP($A53,ｷｬﾘﾌﾞ!$A$5:$L$550,7))</f>
        <v>12</v>
      </c>
      <c r="F53" s="130"/>
      <c r="G53" s="131"/>
      <c r="H53" s="132"/>
    </row>
    <row r="54" spans="1:8" s="119" customFormat="1" ht="30" customHeight="1">
      <c r="A54" s="126">
        <v>47</v>
      </c>
      <c r="B54" s="188" t="str">
        <f>IF($A54="","",VLOOKUP($A54,ｷｬﾘﾌﾞ!$A$5:$L$550,4))</f>
        <v>Ｇ９溶離液ＨＳＩ　第２液（Ｓ）</v>
      </c>
      <c r="C54" s="129"/>
      <c r="D54" s="140" t="str">
        <f>IF($A54="","",VLOOKUP($A54,ｷｬﾘﾌﾞ!$A$5:$L$550,6))</f>
        <v>BT</v>
      </c>
      <c r="E54" s="140">
        <f>IF($A54="","",VLOOKUP($A54,ｷｬﾘﾌﾞ!$A$5:$L$550,7))</f>
        <v>9</v>
      </c>
      <c r="F54" s="130"/>
      <c r="G54" s="131"/>
      <c r="H54" s="132"/>
    </row>
    <row r="55" spans="1:8" s="119" customFormat="1" ht="30" customHeight="1">
      <c r="A55" s="126">
        <v>48</v>
      </c>
      <c r="B55" s="188" t="str">
        <f>IF($A55="","",VLOOKUP($A55,ｷｬﾘﾌﾞ!$A$5:$L$550,4))</f>
        <v>Ｇ９溶離液ＨＳＩ　第３液（Ｓ）</v>
      </c>
      <c r="C55" s="129"/>
      <c r="D55" s="140" t="str">
        <f>IF($A55="","",VLOOKUP($A55,ｷｬﾘﾌﾞ!$A$5:$L$550,6))</f>
        <v>BT</v>
      </c>
      <c r="E55" s="140">
        <f>IF($A55="","",VLOOKUP($A55,ｷｬﾘﾌﾞ!$A$5:$L$550,7))</f>
        <v>7</v>
      </c>
      <c r="F55" s="130"/>
      <c r="G55" s="131"/>
      <c r="H55" s="132"/>
    </row>
    <row r="56" spans="1:8" s="119" customFormat="1" ht="30" customHeight="1">
      <c r="A56" s="126">
        <v>49</v>
      </c>
      <c r="B56" s="188" t="str">
        <f>IF($A56="","",VLOOKUP($A56,ｷｬﾘﾌﾞ!$A$5:$L$550,4))</f>
        <v>ＨＡＮＰ用容器</v>
      </c>
      <c r="C56" s="129"/>
      <c r="D56" s="140" t="str">
        <f>IF($A56="","",VLOOKUP($A56,ｷｬﾘﾌﾞ!$A$5:$L$550,6))</f>
        <v>EA</v>
      </c>
      <c r="E56" s="140">
        <f>IF($A56="","",VLOOKUP($A56,ｷｬﾘﾌﾞ!$A$5:$L$550,7))</f>
        <v>4</v>
      </c>
      <c r="F56" s="130"/>
      <c r="G56" s="131"/>
      <c r="H56" s="132"/>
    </row>
    <row r="57" spans="1:8" s="119" customFormat="1" ht="30" customHeight="1">
      <c r="A57" s="126">
        <v>50</v>
      </c>
      <c r="B57" s="188" t="str">
        <f>IF($A57="","",VLOOKUP($A57,ｷｬﾘﾌﾞ!$A$5:$L$550,4))</f>
        <v>ＨＢＡ１Ｃキャリブレータセット</v>
      </c>
      <c r="C57" s="129"/>
      <c r="D57" s="140" t="str">
        <f>IF($A57="","",VLOOKUP($A57,ｷｬﾘﾌﾞ!$A$5:$L$550,6))</f>
        <v>BX</v>
      </c>
      <c r="E57" s="140">
        <f>IF($A57="","",VLOOKUP($A57,ｷｬﾘﾌﾞ!$A$5:$L$550,7))</f>
        <v>3</v>
      </c>
      <c r="F57" s="130"/>
      <c r="G57" s="131"/>
      <c r="H57" s="132"/>
    </row>
    <row r="59" spans="1:8" s="119" customFormat="1" ht="45" customHeight="1">
      <c r="A59" s="118"/>
      <c r="B59" s="383" t="s">
        <v>111</v>
      </c>
      <c r="C59" s="383"/>
      <c r="D59" s="383"/>
      <c r="E59" s="383"/>
      <c r="F59" s="383"/>
      <c r="G59" s="383"/>
      <c r="H59" s="383"/>
    </row>
    <row r="60" spans="1:8" s="121" customFormat="1" ht="18" customHeight="1">
      <c r="A60" s="120"/>
      <c r="B60" s="277"/>
      <c r="D60" s="122"/>
      <c r="E60" s="123"/>
      <c r="F60" s="124"/>
    </row>
    <row r="61" spans="1:8" s="118" customFormat="1" ht="30" customHeight="1">
      <c r="A61" s="125" t="s">
        <v>112</v>
      </c>
      <c r="B61" s="384" t="s">
        <v>113</v>
      </c>
      <c r="C61" s="385"/>
      <c r="D61" s="126" t="s">
        <v>114</v>
      </c>
      <c r="E61" s="127" t="s">
        <v>115</v>
      </c>
      <c r="F61" s="128" t="s">
        <v>116</v>
      </c>
      <c r="G61" s="125" t="s">
        <v>117</v>
      </c>
      <c r="H61" s="126" t="s">
        <v>118</v>
      </c>
    </row>
    <row r="62" spans="1:8" ht="30" customHeight="1">
      <c r="A62" s="126">
        <v>51</v>
      </c>
      <c r="B62" s="188" t="str">
        <f>IF($A62="","",VLOOKUP($A62,ｷｬﾘﾌﾞ!$A$5:$L$550,4))</f>
        <v>ＨＢＡ１Ｃコントロールセット</v>
      </c>
      <c r="C62" s="129"/>
      <c r="D62" s="140" t="str">
        <f>IF($A62="","",VLOOKUP($A62,ｷｬﾘﾌﾞ!$A$5:$L$550,6))</f>
        <v>BX</v>
      </c>
      <c r="E62" s="140">
        <f>IF($A62="","",VLOOKUP($A62,ｷｬﾘﾌﾞ!$A$5:$L$550,7))</f>
        <v>6</v>
      </c>
      <c r="F62" s="130"/>
      <c r="G62" s="131"/>
      <c r="H62" s="132"/>
    </row>
    <row r="63" spans="1:8" ht="30" customHeight="1">
      <c r="A63" s="126">
        <v>52</v>
      </c>
      <c r="B63" s="188" t="str">
        <f>IF($A63="","",VLOOKUP($A63,ｷｬﾘﾌﾞ!$A$5:$L$550,4))</f>
        <v>ＨＢＶ－ＤＮＡ定量</v>
      </c>
      <c r="C63" s="129"/>
      <c r="D63" s="140" t="str">
        <f>IF($A63="","",VLOOKUP($A63,ｷｬﾘﾌﾞ!$A$5:$L$550,6))</f>
        <v>EA</v>
      </c>
      <c r="E63" s="140">
        <f>IF($A63="","",VLOOKUP($A63,ｷｬﾘﾌﾞ!$A$5:$L$550,7))</f>
        <v>4</v>
      </c>
      <c r="F63" s="130"/>
      <c r="G63" s="131"/>
      <c r="H63" s="132"/>
    </row>
    <row r="64" spans="1:8" ht="30" customHeight="1">
      <c r="A64" s="126">
        <v>53</v>
      </c>
      <c r="B64" s="188" t="str">
        <f>IF($A64="","",VLOOKUP($A64,ｷｬﾘﾌﾞ!$A$5:$L$550,4))</f>
        <v>ＨＣＶ　ＲＮＡ定量用容器</v>
      </c>
      <c r="C64" s="129"/>
      <c r="D64" s="140" t="str">
        <f>IF($A64="","",VLOOKUP($A64,ｷｬﾘﾌﾞ!$A$5:$L$550,6))</f>
        <v>EA</v>
      </c>
      <c r="E64" s="140">
        <f>IF($A64="","",VLOOKUP($A64,ｷｬﾘﾌﾞ!$A$5:$L$550,7))</f>
        <v>32</v>
      </c>
      <c r="F64" s="130"/>
      <c r="G64" s="131"/>
      <c r="H64" s="132"/>
    </row>
    <row r="65" spans="1:8" s="119" customFormat="1" ht="30" customHeight="1">
      <c r="A65" s="126">
        <v>54</v>
      </c>
      <c r="B65" s="188" t="str">
        <f>IF($A65="","",VLOOKUP($A65,ｷｬﾘﾌﾞ!$A$5:$L$550,4))</f>
        <v>ＨＩＶ・ＨＣＶ用容器</v>
      </c>
      <c r="C65" s="129"/>
      <c r="D65" s="140" t="str">
        <f>IF($A65="","",VLOOKUP($A65,ｷｬﾘﾌﾞ!$A$5:$L$550,6))</f>
        <v>EA</v>
      </c>
      <c r="E65" s="140">
        <f>IF($A65="","",VLOOKUP($A65,ｷｬﾘﾌﾞ!$A$5:$L$550,7))</f>
        <v>8</v>
      </c>
      <c r="F65" s="130"/>
      <c r="G65" s="131"/>
      <c r="H65" s="132"/>
    </row>
    <row r="66" spans="1:8" s="119" customFormat="1" ht="30" customHeight="1">
      <c r="A66" s="126">
        <v>55</v>
      </c>
      <c r="B66" s="188" t="str">
        <f>IF($A66="","",VLOOKUP($A66,ｷｬﾘﾌﾞ!$A$5:$L$550,4))</f>
        <v>ＨＩＶ－１　ＲＮＡ定量用容器</v>
      </c>
      <c r="C66" s="129"/>
      <c r="D66" s="140" t="str">
        <f>IF($A66="","",VLOOKUP($A66,ｷｬﾘﾌﾞ!$A$5:$L$550,6))</f>
        <v>EA</v>
      </c>
      <c r="E66" s="140">
        <f>IF($A66="","",VLOOKUP($A66,ｷｬﾘﾌﾞ!$A$5:$L$550,7))</f>
        <v>8</v>
      </c>
      <c r="F66" s="130"/>
      <c r="G66" s="131"/>
      <c r="H66" s="132"/>
    </row>
    <row r="67" spans="1:8" s="119" customFormat="1" ht="30" customHeight="1">
      <c r="A67" s="126">
        <v>56</v>
      </c>
      <c r="B67" s="188" t="str">
        <f>IF($A67="","",VLOOKUP($A67,ｷｬﾘﾌﾞ!$A$5:$L$550,4))</f>
        <v>ＪＭＰ－サンプルカップ</v>
      </c>
      <c r="C67" s="129"/>
      <c r="D67" s="140" t="str">
        <f>IF($A67="","",VLOOKUP($A67,ｷｬﾘﾌﾞ!$A$5:$L$550,6))</f>
        <v>BX</v>
      </c>
      <c r="E67" s="140">
        <f>IF($A67="","",VLOOKUP($A67,ｷｬﾘﾌﾞ!$A$5:$L$550,7))</f>
        <v>8</v>
      </c>
      <c r="F67" s="130"/>
      <c r="G67" s="131"/>
      <c r="H67" s="132"/>
    </row>
    <row r="68" spans="1:8" s="119" customFormat="1" ht="30" customHeight="1">
      <c r="A68" s="126">
        <v>57</v>
      </c>
      <c r="B68" s="188" t="str">
        <f>IF($A68="","",VLOOKUP($A68,ｷｬﾘﾌﾞ!$A$5:$L$550,4))</f>
        <v>ＪＭＰ－感熱紙５８ＭＭ</v>
      </c>
      <c r="C68" s="129"/>
      <c r="D68" s="140" t="str">
        <f>IF($A68="","",VLOOKUP($A68,ｷｬﾘﾌﾞ!$A$5:$L$550,6))</f>
        <v>BX</v>
      </c>
      <c r="E68" s="140">
        <f>IF($A68="","",VLOOKUP($A68,ｷｬﾘﾌﾞ!$A$5:$L$550,7))</f>
        <v>4</v>
      </c>
      <c r="F68" s="130"/>
      <c r="G68" s="131"/>
      <c r="H68" s="132"/>
    </row>
    <row r="69" spans="1:8" s="119" customFormat="1" ht="30" customHeight="1">
      <c r="A69" s="126">
        <v>58</v>
      </c>
      <c r="B69" s="188" t="str">
        <f>IF($A69="","",VLOOKUP($A69,ｷｬﾘﾌﾞ!$A$5:$L$550,4))</f>
        <v>ＬＰコントロール・ＢＮＰ</v>
      </c>
      <c r="C69" s="129"/>
      <c r="D69" s="140" t="str">
        <f>IF($A69="","",VLOOKUP($A69,ｷｬﾘﾌﾞ!$A$5:$L$550,6))</f>
        <v>BX</v>
      </c>
      <c r="E69" s="140">
        <f>IF($A69="","",VLOOKUP($A69,ｷｬﾘﾌﾞ!$A$5:$L$550,7))</f>
        <v>3</v>
      </c>
      <c r="F69" s="130"/>
      <c r="G69" s="131"/>
      <c r="H69" s="132"/>
    </row>
    <row r="70" spans="1:8" s="119" customFormat="1" ht="30" customHeight="1">
      <c r="A70" s="126">
        <v>59</v>
      </c>
      <c r="B70" s="188" t="str">
        <f>IF($A70="","",VLOOKUP($A70,ｷｬﾘﾌﾞ!$A$5:$L$550,4))</f>
        <v>ＬＰコントロール・感染症</v>
      </c>
      <c r="C70" s="129"/>
      <c r="D70" s="140" t="str">
        <f>IF($A70="","",VLOOKUP($A70,ｷｬﾘﾌﾞ!$A$5:$L$550,6))</f>
        <v>BX</v>
      </c>
      <c r="E70" s="140">
        <f>IF($A70="","",VLOOKUP($A70,ｷｬﾘﾌﾞ!$A$5:$L$550,7))</f>
        <v>2</v>
      </c>
      <c r="F70" s="130"/>
      <c r="G70" s="131"/>
      <c r="H70" s="132"/>
    </row>
    <row r="71" spans="1:8" s="119" customFormat="1" ht="30" customHeight="1">
      <c r="A71" s="126">
        <v>60</v>
      </c>
      <c r="B71" s="188" t="str">
        <f>IF($A71="","",VLOOKUP($A71,ｷｬﾘﾌﾞ!$A$5:$L$550,4))</f>
        <v>Ｌタイプワコー　ＡＬＢ－ＢＣＰ</v>
      </c>
      <c r="C71" s="129"/>
      <c r="D71" s="140" t="str">
        <f>IF($A71="","",VLOOKUP($A71,ｷｬﾘﾌﾞ!$A$5:$L$550,6))</f>
        <v>BX</v>
      </c>
      <c r="E71" s="140">
        <f>IF($A71="","",VLOOKUP($A71,ｷｬﾘﾌﾞ!$A$5:$L$550,7))</f>
        <v>2</v>
      </c>
      <c r="F71" s="130"/>
      <c r="G71" s="131"/>
      <c r="H71" s="132"/>
    </row>
    <row r="72" spans="1:8" s="119" customFormat="1" ht="30" customHeight="1">
      <c r="A72" s="126">
        <v>61</v>
      </c>
      <c r="B72" s="188" t="str">
        <f>IF($A72="","",VLOOKUP($A72,ｷｬﾘﾌﾞ!$A$5:$L$550,4))</f>
        <v>Ｌタイプワコー　ＡＬＰ　ＩＦＣＣ</v>
      </c>
      <c r="C72" s="129"/>
      <c r="D72" s="140" t="str">
        <f>IF($A72="","",VLOOKUP($A72,ｷｬﾘﾌﾞ!$A$5:$L$550,6))</f>
        <v>BX</v>
      </c>
      <c r="E72" s="140">
        <f>IF($A72="","",VLOOKUP($A72,ｷｬﾘﾌﾞ!$A$5:$L$550,7))</f>
        <v>5</v>
      </c>
      <c r="F72" s="130"/>
      <c r="G72" s="131"/>
      <c r="H72" s="132"/>
    </row>
    <row r="73" spans="1:8" s="119" customFormat="1" ht="30" customHeight="1">
      <c r="A73" s="126">
        <v>62</v>
      </c>
      <c r="B73" s="188" t="str">
        <f>IF($A73="","",VLOOKUP($A73,ｷｬﾘﾌﾞ!$A$5:$L$550,4))</f>
        <v>Ｌタイプワコー　ＡＬＴ・Ｊ２</v>
      </c>
      <c r="C73" s="129"/>
      <c r="D73" s="140" t="str">
        <f>IF($A73="","",VLOOKUP($A73,ｷｬﾘﾌﾞ!$A$5:$L$550,6))</f>
        <v>BX</v>
      </c>
      <c r="E73" s="140">
        <f>IF($A73="","",VLOOKUP($A73,ｷｬﾘﾌﾞ!$A$5:$L$550,7))</f>
        <v>4</v>
      </c>
      <c r="F73" s="130"/>
      <c r="G73" s="131"/>
      <c r="H73" s="132"/>
    </row>
    <row r="74" spans="1:8" s="119" customFormat="1" ht="30" customHeight="1">
      <c r="A74" s="126">
        <v>63</v>
      </c>
      <c r="B74" s="188" t="str">
        <f>IF($A74="","",VLOOKUP($A74,ｷｬﾘﾌﾞ!$A$5:$L$550,4))</f>
        <v>Ｌタイプワコー　ＡＳＴ・Ｊ２</v>
      </c>
      <c r="C74" s="129"/>
      <c r="D74" s="140" t="str">
        <f>IF($A74="","",VLOOKUP($A74,ｷｬﾘﾌﾞ!$A$5:$L$550,6))</f>
        <v>BX</v>
      </c>
      <c r="E74" s="140">
        <f>IF($A74="","",VLOOKUP($A74,ｷｬﾘﾌﾞ!$A$5:$L$550,7))</f>
        <v>4</v>
      </c>
      <c r="F74" s="130"/>
      <c r="G74" s="131"/>
      <c r="H74" s="132"/>
    </row>
    <row r="75" spans="1:8" s="119" customFormat="1" ht="30" customHeight="1">
      <c r="A75" s="126">
        <v>64</v>
      </c>
      <c r="B75" s="188" t="str">
        <f>IF($A75="","",VLOOKUP($A75,ｷｬﾘﾌﾞ!$A$5:$L$550,4))</f>
        <v>Ｌタイプワコー　ＣＨＥ・Ｊ</v>
      </c>
      <c r="C75" s="129"/>
      <c r="D75" s="140" t="str">
        <f>IF($A75="","",VLOOKUP($A75,ｷｬﾘﾌﾞ!$A$5:$L$550,6))</f>
        <v>BX</v>
      </c>
      <c r="E75" s="140">
        <f>IF($A75="","",VLOOKUP($A75,ｷｬﾘﾌﾞ!$A$5:$L$550,7))</f>
        <v>4</v>
      </c>
      <c r="F75" s="130"/>
      <c r="G75" s="131"/>
      <c r="H75" s="132"/>
    </row>
    <row r="76" spans="1:8" s="119" customFormat="1" ht="30" customHeight="1">
      <c r="A76" s="126">
        <v>65</v>
      </c>
      <c r="B76" s="188" t="str">
        <f>IF($A76="","",VLOOKUP($A76,ｷｬﾘﾌﾞ!$A$5:$L$550,4))</f>
        <v>Ｌタイプワコー　ＣＫ</v>
      </c>
      <c r="C76" s="129"/>
      <c r="D76" s="140" t="str">
        <f>IF($A76="","",VLOOKUP($A76,ｷｬﾘﾌﾞ!$A$5:$L$550,6))</f>
        <v>BX</v>
      </c>
      <c r="E76" s="140">
        <f>IF($A76="","",VLOOKUP($A76,ｷｬﾘﾌﾞ!$A$5:$L$550,7))</f>
        <v>4</v>
      </c>
      <c r="F76" s="130"/>
      <c r="G76" s="131"/>
      <c r="H76" s="132"/>
    </row>
    <row r="77" spans="1:8" s="119" customFormat="1" ht="30" customHeight="1">
      <c r="A77" s="126">
        <v>66</v>
      </c>
      <c r="B77" s="188" t="str">
        <f>IF($A77="","",VLOOKUP($A77,ｷｬﾘﾌﾞ!$A$5:$L$550,4))</f>
        <v>Ｌタイプワコー　ＬＤ・ＩＦ</v>
      </c>
      <c r="C77" s="129"/>
      <c r="D77" s="140" t="str">
        <f>IF($A77="","",VLOOKUP($A77,ｷｬﾘﾌﾞ!$A$5:$L$550,6))</f>
        <v>BX</v>
      </c>
      <c r="E77" s="140">
        <f>IF($A77="","",VLOOKUP($A77,ｷｬﾘﾌﾞ!$A$5:$L$550,7))</f>
        <v>3</v>
      </c>
      <c r="F77" s="130"/>
      <c r="G77" s="131"/>
      <c r="H77" s="132"/>
    </row>
    <row r="78" spans="1:8" s="119" customFormat="1" ht="30" customHeight="1">
      <c r="A78" s="126">
        <v>67</v>
      </c>
      <c r="B78" s="188" t="str">
        <f>IF($A78="","",VLOOKUP($A78,ｷｬﾘﾌﾞ!$A$5:$L$550,4))</f>
        <v>Ｌタイプワコー　ＴＰ</v>
      </c>
      <c r="C78" s="129"/>
      <c r="D78" s="140" t="str">
        <f>IF($A78="","",VLOOKUP($A78,ｷｬﾘﾌﾞ!$A$5:$L$550,6))</f>
        <v>BX</v>
      </c>
      <c r="E78" s="140">
        <f>IF($A78="","",VLOOKUP($A78,ｷｬﾘﾌﾞ!$A$5:$L$550,7))</f>
        <v>2</v>
      </c>
      <c r="F78" s="130"/>
      <c r="G78" s="131"/>
      <c r="H78" s="132"/>
    </row>
    <row r="79" spans="1:8" s="119" customFormat="1" ht="30" customHeight="1">
      <c r="A79" s="126">
        <v>68</v>
      </c>
      <c r="B79" s="188" t="str">
        <f>IF($A79="","",VLOOKUP($A79,ｷｬﾘﾌﾞ!$A$5:$L$550,4))</f>
        <v>Ｌタイプワコー　アミラーゼ</v>
      </c>
      <c r="C79" s="129"/>
      <c r="D79" s="140" t="str">
        <f>IF($A79="","",VLOOKUP($A79,ｷｬﾘﾌﾞ!$A$5:$L$550,6))</f>
        <v>BX</v>
      </c>
      <c r="E79" s="140">
        <f>IF($A79="","",VLOOKUP($A79,ｷｬﾘﾌﾞ!$A$5:$L$550,7))</f>
        <v>2</v>
      </c>
      <c r="F79" s="130"/>
      <c r="G79" s="131"/>
      <c r="H79" s="132"/>
    </row>
    <row r="80" spans="1:8" s="119" customFormat="1" ht="30" customHeight="1">
      <c r="A80" s="126">
        <v>69</v>
      </c>
      <c r="B80" s="188" t="str">
        <f>IF($A80="","",VLOOKUP($A80,ｷｬﾘﾌﾞ!$A$5:$L$550,4))</f>
        <v>Ｌタイプワコー　ガンマ－ＧＴ・Ｊ</v>
      </c>
      <c r="C80" s="129"/>
      <c r="D80" s="140" t="str">
        <f>IF($A80="","",VLOOKUP($A80,ｷｬﾘﾌﾞ!$A$5:$L$550,6))</f>
        <v>BX</v>
      </c>
      <c r="E80" s="140">
        <f>IF($A80="","",VLOOKUP($A80,ｷｬﾘﾌﾞ!$A$5:$L$550,7))</f>
        <v>3</v>
      </c>
      <c r="F80" s="130"/>
      <c r="G80" s="131"/>
      <c r="H80" s="132"/>
    </row>
    <row r="81" spans="1:8" s="119" customFormat="1" ht="30" customHeight="1">
      <c r="A81" s="126">
        <v>70</v>
      </c>
      <c r="B81" s="188" t="str">
        <f>IF($A81="","",VLOOKUP($A81,ｷｬﾘﾌﾞ!$A$5:$L$550,4))</f>
        <v>Ｌタイプワコー　無機リン</v>
      </c>
      <c r="C81" s="129"/>
      <c r="D81" s="140" t="str">
        <f>IF($A81="","",VLOOKUP($A81,ｷｬﾘﾌﾞ!$A$5:$L$550,6))</f>
        <v>BX</v>
      </c>
      <c r="E81" s="140">
        <f>IF($A81="","",VLOOKUP($A81,ｷｬﾘﾌﾞ!$A$5:$L$550,7))</f>
        <v>2</v>
      </c>
      <c r="F81" s="130"/>
      <c r="G81" s="131"/>
      <c r="H81" s="132"/>
    </row>
    <row r="82" spans="1:8" s="119" customFormat="1" ht="30" customHeight="1">
      <c r="A82" s="126">
        <v>71</v>
      </c>
      <c r="B82" s="188" t="str">
        <f>IF($A82="","",VLOOKUP($A82,ｷｬﾘﾌﾞ!$A$5:$L$550,4))</f>
        <v>Ｎ－マルティスティックス　ＳＧ－Ｌ</v>
      </c>
      <c r="C82" s="129"/>
      <c r="D82" s="140" t="str">
        <f>IF($A82="","",VLOOKUP($A82,ｷｬﾘﾌﾞ!$A$5:$L$550,6))</f>
        <v>EA</v>
      </c>
      <c r="E82" s="140">
        <f>IF($A82="","",VLOOKUP($A82,ｷｬﾘﾌﾞ!$A$5:$L$550,7))</f>
        <v>27</v>
      </c>
      <c r="F82" s="130"/>
      <c r="G82" s="131"/>
      <c r="H82" s="132"/>
    </row>
    <row r="83" spans="1:8" s="119" customFormat="1" ht="30" customHeight="1">
      <c r="A83" s="126">
        <v>72</v>
      </c>
      <c r="B83" s="188" t="str">
        <f>IF($A83="","",VLOOKUP($A83,ｷｬﾘﾌﾞ!$A$5:$L$550,4))</f>
        <v>ＯＣ－ヘモキャッチＳ’栄研’反応容器　付属品セット</v>
      </c>
      <c r="C83" s="129"/>
      <c r="D83" s="140" t="str">
        <f>IF($A83="","",VLOOKUP($A83,ｷｬﾘﾌﾞ!$A$5:$L$550,6))</f>
        <v>BX</v>
      </c>
      <c r="E83" s="140">
        <f>IF($A83="","",VLOOKUP($A83,ｷｬﾘﾌﾞ!$A$5:$L$550,7))</f>
        <v>2</v>
      </c>
      <c r="F83" s="130"/>
      <c r="G83" s="131"/>
      <c r="H83" s="132"/>
    </row>
    <row r="84" spans="1:8" s="119" customFormat="1" ht="30" customHeight="1">
      <c r="A84" s="126">
        <v>73</v>
      </c>
      <c r="B84" s="188" t="str">
        <f>IF($A84="","",VLOOKUP($A84,ｷｬﾘﾌﾞ!$A$5:$L$550,4))</f>
        <v>ＰＰＫ型採便管</v>
      </c>
      <c r="C84" s="129"/>
      <c r="D84" s="140" t="str">
        <f>IF($A84="","",VLOOKUP($A84,ｷｬﾘﾌﾞ!$A$5:$L$550,6))</f>
        <v>EA</v>
      </c>
      <c r="E84" s="140">
        <f>IF($A84="","",VLOOKUP($A84,ｷｬﾘﾌﾞ!$A$5:$L$550,7))</f>
        <v>24</v>
      </c>
      <c r="F84" s="130"/>
      <c r="G84" s="131"/>
      <c r="H84" s="132"/>
    </row>
    <row r="85" spans="1:8" s="119" customFormat="1" ht="30" customHeight="1">
      <c r="A85" s="126">
        <v>74</v>
      </c>
      <c r="B85" s="188" t="str">
        <f>IF($A85="","",VLOOKUP($A85,ｷｬﾘﾌﾞ!$A$5:$L$550,4))</f>
        <v>ＰＳスピッツ　ジーノ</v>
      </c>
      <c r="C85" s="129"/>
      <c r="D85" s="140" t="str">
        <f>IF($A85="","",VLOOKUP($A85,ｷｬﾘﾌﾞ!$A$5:$L$550,6))</f>
        <v>EA</v>
      </c>
      <c r="E85" s="140">
        <f>IF($A85="","",VLOOKUP($A85,ｷｬﾘﾌﾞ!$A$5:$L$550,7))</f>
        <v>80</v>
      </c>
      <c r="F85" s="130"/>
      <c r="G85" s="131"/>
      <c r="H85" s="132"/>
    </row>
    <row r="86" spans="1:8" s="119" customFormat="1" ht="30" customHeight="1">
      <c r="A86" s="126">
        <v>75</v>
      </c>
      <c r="B86" s="188" t="str">
        <f>IF($A86="","",VLOOKUP($A86,ｷｬﾘﾌﾞ!$A$5:$L$550,4))</f>
        <v>ＰＳ喀痰処理器</v>
      </c>
      <c r="C86" s="129"/>
      <c r="D86" s="140" t="str">
        <f>IF($A86="","",VLOOKUP($A86,ｷｬﾘﾌﾞ!$A$5:$L$550,6))</f>
        <v>EA</v>
      </c>
      <c r="E86" s="140">
        <f>IF($A86="","",VLOOKUP($A86,ｷｬﾘﾌﾞ!$A$5:$L$550,7))</f>
        <v>24</v>
      </c>
      <c r="F86" s="130"/>
      <c r="G86" s="131"/>
      <c r="H86" s="132"/>
    </row>
    <row r="88" spans="1:8" s="119" customFormat="1" ht="45" customHeight="1">
      <c r="A88" s="118"/>
      <c r="B88" s="383" t="s">
        <v>111</v>
      </c>
      <c r="C88" s="383"/>
      <c r="D88" s="383"/>
      <c r="E88" s="383"/>
      <c r="F88" s="383"/>
      <c r="G88" s="383"/>
      <c r="H88" s="383"/>
    </row>
    <row r="89" spans="1:8" s="121" customFormat="1" ht="18" customHeight="1">
      <c r="A89" s="120"/>
      <c r="B89" s="277"/>
      <c r="D89" s="122"/>
      <c r="E89" s="123"/>
      <c r="F89" s="124"/>
    </row>
    <row r="90" spans="1:8" s="118" customFormat="1" ht="30" customHeight="1">
      <c r="A90" s="125" t="s">
        <v>112</v>
      </c>
      <c r="B90" s="384" t="s">
        <v>113</v>
      </c>
      <c r="C90" s="385"/>
      <c r="D90" s="126" t="s">
        <v>114</v>
      </c>
      <c r="E90" s="127" t="s">
        <v>115</v>
      </c>
      <c r="F90" s="128" t="s">
        <v>116</v>
      </c>
      <c r="G90" s="125" t="s">
        <v>117</v>
      </c>
      <c r="H90" s="126" t="s">
        <v>118</v>
      </c>
    </row>
    <row r="91" spans="1:8" ht="30" customHeight="1">
      <c r="A91" s="126">
        <v>76</v>
      </c>
      <c r="B91" s="188" t="str">
        <f>IF($A91="","",VLOOKUP($A91,ｷｬﾘﾌﾞ!$A$5:$L$550,4))</f>
        <v>ＲＰＲテスト“三光”</v>
      </c>
      <c r="C91" s="129"/>
      <c r="D91" s="140" t="str">
        <f>IF($A91="","",VLOOKUP($A91,ｷｬﾘﾌﾞ!$A$5:$L$550,6))</f>
        <v>BX</v>
      </c>
      <c r="E91" s="140">
        <f>IF($A91="","",VLOOKUP($A91,ｷｬﾘﾌﾞ!$A$5:$L$550,7))</f>
        <v>4</v>
      </c>
      <c r="F91" s="130"/>
      <c r="G91" s="131"/>
      <c r="H91" s="132"/>
    </row>
    <row r="92" spans="1:8" ht="30" customHeight="1">
      <c r="A92" s="126">
        <v>77</v>
      </c>
      <c r="B92" s="188" t="str">
        <f>IF($A92="","",VLOOKUP($A92,ｷｬﾘﾌﾞ!$A$5:$L$550,4))</f>
        <v>ＳＥＲＯ　ＬＵＭＩＰＵＬＳＥ　ＩＡ　ＣＯＮＴＲＯＬ</v>
      </c>
      <c r="C92" s="129"/>
      <c r="D92" s="140" t="str">
        <f>IF($A92="","",VLOOKUP($A92,ｷｬﾘﾌﾞ!$A$5:$L$550,6))</f>
        <v>BX</v>
      </c>
      <c r="E92" s="140">
        <f>IF($A92="","",VLOOKUP($A92,ｷｬﾘﾌﾞ!$A$5:$L$550,7))</f>
        <v>2</v>
      </c>
      <c r="F92" s="130"/>
      <c r="G92" s="131"/>
      <c r="H92" s="132"/>
    </row>
    <row r="93" spans="1:8" ht="30" customHeight="1">
      <c r="A93" s="126">
        <v>78</v>
      </c>
      <c r="B93" s="188" t="str">
        <f>IF($A93="","",VLOOKUP($A93,ｷｬﾘﾌﾞ!$A$5:$L$550,4))</f>
        <v>ＴＳＫＧＥＬ　Ｇ９　ＨＳＩ</v>
      </c>
      <c r="C93" s="129"/>
      <c r="D93" s="140" t="str">
        <f>IF($A93="","",VLOOKUP($A93,ｷｬﾘﾌﾞ!$A$5:$L$550,6))</f>
        <v>EA</v>
      </c>
      <c r="E93" s="140">
        <f>IF($A93="","",VLOOKUP($A93,ｷｬﾘﾌﾞ!$A$5:$L$550,7))</f>
        <v>2</v>
      </c>
      <c r="F93" s="130"/>
      <c r="G93" s="131"/>
      <c r="H93" s="132"/>
    </row>
    <row r="94" spans="1:8" s="119" customFormat="1" ht="30" customHeight="1">
      <c r="A94" s="126">
        <v>79</v>
      </c>
      <c r="B94" s="188" t="str">
        <f>IF($A94="","",VLOOKUP($A94,ｷｬﾘﾌﾞ!$A$5:$L$550,4))</f>
        <v>ＵＡ標準液</v>
      </c>
      <c r="C94" s="129"/>
      <c r="D94" s="140" t="str">
        <f>IF($A94="","",VLOOKUP($A94,ｷｬﾘﾌﾞ!$A$5:$L$550,6))</f>
        <v>EA</v>
      </c>
      <c r="E94" s="140">
        <f>IF($A94="","",VLOOKUP($A94,ｷｬﾘﾌﾞ!$A$5:$L$550,7))</f>
        <v>4</v>
      </c>
      <c r="F94" s="130"/>
      <c r="G94" s="131"/>
      <c r="H94" s="132"/>
    </row>
    <row r="95" spans="1:8" s="119" customFormat="1" ht="30" customHeight="1">
      <c r="A95" s="126">
        <v>80</v>
      </c>
      <c r="B95" s="188" t="str">
        <f>IF($A95="","",VLOOKUP($A95,ｷｬﾘﾌﾞ!$A$5:$L$550,4))</f>
        <v>アキュラスオート　ＣＡ　２　（Ｅ）</v>
      </c>
      <c r="C95" s="129"/>
      <c r="D95" s="140" t="str">
        <f>IF($A95="","",VLOOKUP($A95,ｷｬﾘﾌﾞ!$A$5:$L$550,6))</f>
        <v>BX</v>
      </c>
      <c r="E95" s="140">
        <f>IF($A95="","",VLOOKUP($A95,ｷｬﾘﾌﾞ!$A$5:$L$550,7))</f>
        <v>4</v>
      </c>
      <c r="F95" s="130"/>
      <c r="G95" s="131"/>
      <c r="H95" s="132"/>
    </row>
    <row r="96" spans="1:8" s="119" customFormat="1" ht="30" customHeight="1">
      <c r="A96" s="126">
        <v>81</v>
      </c>
      <c r="B96" s="188" t="str">
        <f>IF($A96="","",VLOOKUP($A96,ｷｬﾘﾌﾞ!$A$5:$L$550,4))</f>
        <v>アクチン　ＦＳＬ　１０Ｘ２ＭＬ（ＧＡＣ－２００Ａ）</v>
      </c>
      <c r="C96" s="129"/>
      <c r="D96" s="140" t="str">
        <f>IF($A96="","",VLOOKUP($A96,ｷｬﾘﾌﾞ!$A$5:$L$550,6))</f>
        <v>BX</v>
      </c>
      <c r="E96" s="140">
        <f>IF($A96="","",VLOOKUP($A96,ｷｬﾘﾌﾞ!$A$5:$L$550,7))</f>
        <v>6</v>
      </c>
      <c r="F96" s="130"/>
      <c r="G96" s="131"/>
      <c r="H96" s="132"/>
    </row>
    <row r="97" spans="1:8" s="119" customFormat="1" ht="30" customHeight="1">
      <c r="A97" s="126">
        <v>82</v>
      </c>
      <c r="B97" s="188" t="str">
        <f>IF($A97="","",VLOOKUP($A97,ｷｬﾘﾌﾞ!$A$5:$L$550,4))</f>
        <v>アファーマジェンＲ</v>
      </c>
      <c r="C97" s="129"/>
      <c r="D97" s="140" t="str">
        <f>IF($A97="","",VLOOKUP($A97,ｷｬﾘﾌﾞ!$A$5:$L$550,6))</f>
        <v>BX</v>
      </c>
      <c r="E97" s="140">
        <f>IF($A97="","",VLOOKUP($A97,ｷｬﾘﾌﾞ!$A$5:$L$550,7))</f>
        <v>13</v>
      </c>
      <c r="F97" s="130"/>
      <c r="G97" s="131"/>
      <c r="H97" s="132"/>
    </row>
    <row r="98" spans="1:8" s="119" customFormat="1" ht="30" customHeight="1">
      <c r="A98" s="126">
        <v>83</v>
      </c>
      <c r="B98" s="188" t="str">
        <f>IF($A98="","",VLOOKUP($A98,ｷｬﾘﾌﾞ!$A$5:$L$550,4))</f>
        <v>アルミニウム・亜鉛用容器</v>
      </c>
      <c r="C98" s="129"/>
      <c r="D98" s="140" t="str">
        <f>IF($A98="","",VLOOKUP($A98,ｷｬﾘﾌﾞ!$A$5:$L$550,6))</f>
        <v>EA</v>
      </c>
      <c r="E98" s="140">
        <f>IF($A98="","",VLOOKUP($A98,ｷｬﾘﾌﾞ!$A$5:$L$550,7))</f>
        <v>8</v>
      </c>
      <c r="F98" s="130"/>
      <c r="G98" s="131"/>
      <c r="H98" s="132"/>
    </row>
    <row r="99" spans="1:8" s="119" customFormat="1" ht="30" customHeight="1">
      <c r="A99" s="126">
        <v>84</v>
      </c>
      <c r="B99" s="188" t="str">
        <f>IF($A99="","",VLOOKUP($A99,ｷｬﾘﾌﾞ!$A$5:$L$550,4))</f>
        <v>アンモニア容器</v>
      </c>
      <c r="C99" s="129"/>
      <c r="D99" s="140" t="str">
        <f>IF($A99="","",VLOOKUP($A99,ｷｬﾘﾌﾞ!$A$5:$L$550,6))</f>
        <v>EA</v>
      </c>
      <c r="E99" s="140">
        <f>IF($A99="","",VLOOKUP($A99,ｷｬﾘﾌﾞ!$A$5:$L$550,7))</f>
        <v>8</v>
      </c>
      <c r="F99" s="130"/>
      <c r="G99" s="131"/>
      <c r="H99" s="132"/>
    </row>
    <row r="100" spans="1:8" s="119" customFormat="1" ht="30" customHeight="1">
      <c r="A100" s="126">
        <v>85</v>
      </c>
      <c r="B100" s="188" t="str">
        <f>IF($A100="","",VLOOKUP($A100,ｷｬﾘﾌﾞ!$A$5:$L$550,4))</f>
        <v>イージーウォッシュ</v>
      </c>
      <c r="C100" s="129"/>
      <c r="D100" s="140" t="str">
        <f>IF($A100="","",VLOOKUP($A100,ｷｬﾘﾌﾞ!$A$5:$L$550,6))</f>
        <v>BX</v>
      </c>
      <c r="E100" s="140">
        <f>IF($A100="","",VLOOKUP($A100,ｷｬﾘﾌﾞ!$A$5:$L$550,7))</f>
        <v>22</v>
      </c>
      <c r="F100" s="130"/>
      <c r="G100" s="131"/>
      <c r="H100" s="132"/>
    </row>
    <row r="101" spans="1:8" s="119" customFormat="1" ht="30" customHeight="1">
      <c r="A101" s="126">
        <v>86</v>
      </c>
      <c r="B101" s="188" t="str">
        <f>IF($A101="","",VLOOKUP($A101,ｷｬﾘﾌﾞ!$A$5:$L$550,4))</f>
        <v>イムノキャッチＲ－ノロＰＬＵＳ</v>
      </c>
      <c r="C101" s="129"/>
      <c r="D101" s="140" t="str">
        <f>IF($A101="","",VLOOKUP($A101,ｷｬﾘﾌﾞ!$A$5:$L$550,6))</f>
        <v>BX</v>
      </c>
      <c r="E101" s="140">
        <f>IF($A101="","",VLOOKUP($A101,ｷｬﾘﾌﾞ!$A$5:$L$550,7))</f>
        <v>4</v>
      </c>
      <c r="F101" s="130"/>
      <c r="G101" s="131"/>
      <c r="H101" s="132"/>
    </row>
    <row r="102" spans="1:8" s="119" customFormat="1" ht="30" customHeight="1">
      <c r="A102" s="126">
        <v>87</v>
      </c>
      <c r="B102" s="188" t="str">
        <f>IF($A102="","",VLOOKUP($A102,ｷｬﾘﾌﾞ!$A$5:$L$550,4))</f>
        <v>イムノキャッチＲ－レジオネラ</v>
      </c>
      <c r="C102" s="129"/>
      <c r="D102" s="140" t="str">
        <f>IF($A102="","",VLOOKUP($A102,ｷｬﾘﾌﾞ!$A$5:$L$550,6))</f>
        <v>BX</v>
      </c>
      <c r="E102" s="140">
        <f>IF($A102="","",VLOOKUP($A102,ｷｬﾘﾌﾞ!$A$5:$L$550,7))</f>
        <v>4</v>
      </c>
      <c r="F102" s="130"/>
      <c r="G102" s="131"/>
      <c r="H102" s="132"/>
    </row>
    <row r="103" spans="1:8" s="119" customFormat="1" ht="30" customHeight="1">
      <c r="A103" s="126">
        <v>88</v>
      </c>
      <c r="B103" s="188" t="str">
        <f>IF($A103="","",VLOOKUP($A103,ｷｬﾘﾌﾞ!$A$5:$L$550,4))</f>
        <v>イムノキャッチＲ－肺炎球菌</v>
      </c>
      <c r="C103" s="129"/>
      <c r="D103" s="140" t="str">
        <f>IF($A103="","",VLOOKUP($A103,ｷｬﾘﾌﾞ!$A$5:$L$550,6))</f>
        <v>BX</v>
      </c>
      <c r="E103" s="140">
        <f>IF($A103="","",VLOOKUP($A103,ｷｬﾘﾌﾞ!$A$5:$L$550,7))</f>
        <v>4</v>
      </c>
      <c r="F103" s="130"/>
      <c r="G103" s="131"/>
      <c r="H103" s="132"/>
    </row>
    <row r="104" spans="1:8" s="119" customFormat="1" ht="30" customHeight="1">
      <c r="A104" s="126">
        <v>89</v>
      </c>
      <c r="B104" s="188" t="str">
        <f>IF($A104="","",VLOOKUP($A104,ｷｬﾘﾌﾞ!$A$5:$L$550,4))</f>
        <v>ウ゛ェリファスト　ＰＣＴ</v>
      </c>
      <c r="C104" s="129"/>
      <c r="D104" s="140" t="str">
        <f>IF($A104="","",VLOOKUP($A104,ｷｬﾘﾌﾞ!$A$5:$L$550,6))</f>
        <v>BX</v>
      </c>
      <c r="E104" s="140">
        <f>IF($A104="","",VLOOKUP($A104,ｷｬﾘﾌﾞ!$A$5:$L$550,7))</f>
        <v>32</v>
      </c>
      <c r="F104" s="130"/>
      <c r="G104" s="131"/>
      <c r="H104" s="132"/>
    </row>
    <row r="105" spans="1:8" s="119" customFormat="1" ht="30" customHeight="1">
      <c r="A105" s="126">
        <v>90</v>
      </c>
      <c r="B105" s="188" t="str">
        <f>IF($A105="","",VLOOKUP($A105,ｷｬﾘﾌﾞ!$A$5:$L$550,4))</f>
        <v>ウ゛ェリファストＨ－ＦＡＢＰ　１枚（１回用）</v>
      </c>
      <c r="C105" s="129"/>
      <c r="D105" s="140" t="str">
        <f>IF($A105="","",VLOOKUP($A105,ｷｬﾘﾌﾞ!$A$5:$L$550,6))</f>
        <v>EA</v>
      </c>
      <c r="E105" s="140">
        <f>IF($A105="","",VLOOKUP($A105,ｷｬﾘﾌﾞ!$A$5:$L$550,7))</f>
        <v>40</v>
      </c>
      <c r="F105" s="130"/>
      <c r="G105" s="131"/>
      <c r="H105" s="132"/>
    </row>
    <row r="106" spans="1:8" s="119" customFormat="1" ht="30" customHeight="1">
      <c r="A106" s="126">
        <v>91</v>
      </c>
      <c r="B106" s="188" t="str">
        <f>IF($A106="","",VLOOKUP($A106,ｷｬﾘﾌﾞ!$A$5:$L$550,4))</f>
        <v>エコーパド（胸部用）</v>
      </c>
      <c r="C106" s="129"/>
      <c r="D106" s="140" t="str">
        <f>IF($A106="","",VLOOKUP($A106,ｷｬﾘﾌﾞ!$A$5:$L$550,6))</f>
        <v>BX</v>
      </c>
      <c r="E106" s="140">
        <f>IF($A106="","",VLOOKUP($A106,ｷｬﾘﾌﾞ!$A$5:$L$550,7))</f>
        <v>8</v>
      </c>
      <c r="F106" s="130"/>
      <c r="G106" s="131"/>
      <c r="H106" s="132"/>
    </row>
    <row r="107" spans="1:8" s="119" customFormat="1" ht="30" customHeight="1">
      <c r="A107" s="126">
        <v>92</v>
      </c>
      <c r="B107" s="188" t="str">
        <f>IF($A107="","",VLOOKUP($A107,ｷｬﾘﾌﾞ!$A$5:$L$550,4))</f>
        <v>エコーパド（四肢用）</v>
      </c>
      <c r="C107" s="129"/>
      <c r="D107" s="140" t="str">
        <f>IF($A107="","",VLOOKUP($A107,ｷｬﾘﾌﾞ!$A$5:$L$550,6))</f>
        <v>BX</v>
      </c>
      <c r="E107" s="140">
        <f>IF($A107="","",VLOOKUP($A107,ｷｬﾘﾌﾞ!$A$5:$L$550,7))</f>
        <v>5</v>
      </c>
      <c r="F107" s="130"/>
      <c r="G107" s="131"/>
      <c r="H107" s="132"/>
    </row>
    <row r="108" spans="1:8" s="119" customFormat="1" ht="30" customHeight="1">
      <c r="A108" s="126">
        <v>93</v>
      </c>
      <c r="B108" s="188" t="str">
        <f>IF($A108="","",VLOOKUP($A108,ｷｬﾘﾌﾞ!$A$5:$L$550,4))</f>
        <v>エンカカルシウムヨウエキ　（０．０２５ＭＯＬ／Ｌ）</v>
      </c>
      <c r="C108" s="129"/>
      <c r="D108" s="140" t="str">
        <f>IF($A108="","",VLOOKUP($A108,ｷｬﾘﾌﾞ!$A$5:$L$550,6))</f>
        <v>BX</v>
      </c>
      <c r="E108" s="140">
        <f>IF($A108="","",VLOOKUP($A108,ｷｬﾘﾌﾞ!$A$5:$L$550,7))</f>
        <v>4</v>
      </c>
      <c r="F108" s="130"/>
      <c r="G108" s="131"/>
      <c r="H108" s="132"/>
    </row>
    <row r="109" spans="1:8" s="119" customFormat="1" ht="30" customHeight="1">
      <c r="A109" s="126">
        <v>94</v>
      </c>
      <c r="B109" s="188" t="str">
        <f>IF($A109="","",VLOOKUP($A109,ｷｬﾘﾌﾞ!$A$5:$L$550,4))</f>
        <v>エンドトキシン用容器（血液用）</v>
      </c>
      <c r="C109" s="129"/>
      <c r="D109" s="140" t="str">
        <f>IF($A109="","",VLOOKUP($A109,ｷｬﾘﾌﾞ!$A$5:$L$550,6))</f>
        <v>EA</v>
      </c>
      <c r="E109" s="140">
        <f>IF($A109="","",VLOOKUP($A109,ｷｬﾘﾌﾞ!$A$5:$L$550,7))</f>
        <v>6</v>
      </c>
      <c r="F109" s="130"/>
      <c r="G109" s="131"/>
      <c r="H109" s="132"/>
    </row>
    <row r="110" spans="1:8" s="119" customFormat="1" ht="30" customHeight="1">
      <c r="A110" s="126">
        <v>95</v>
      </c>
      <c r="B110" s="188" t="str">
        <f>IF($A110="","",VLOOKUP($A110,ｷｬﾘﾌﾞ!$A$5:$L$550,4))</f>
        <v>オーソＲＢＩＯＶＵＥＲＯ．Ａ．Ｅ．Ｓ．</v>
      </c>
      <c r="C110" s="129"/>
      <c r="D110" s="140" t="str">
        <f>IF($A110="","",VLOOKUP($A110,ｷｬﾘﾌﾞ!$A$5:$L$550,6))</f>
        <v>EA</v>
      </c>
      <c r="E110" s="140">
        <f>IF($A110="","",VLOOKUP($A110,ｷｬﾘﾌﾞ!$A$5:$L$550,7))</f>
        <v>2</v>
      </c>
      <c r="F110" s="130"/>
      <c r="G110" s="131"/>
      <c r="H110" s="132"/>
    </row>
    <row r="111" spans="1:8" s="119" customFormat="1" ht="30" customHeight="1">
      <c r="A111" s="126">
        <v>96</v>
      </c>
      <c r="B111" s="188" t="str">
        <f>IF($A111="","",VLOOKUP($A111,ｷｬﾘﾌﾞ!$A$5:$L$550,4))</f>
        <v>オーソＲクームスコントロール</v>
      </c>
      <c r="C111" s="129"/>
      <c r="D111" s="140" t="str">
        <f>IF($A111="","",VLOOKUP($A111,ｷｬﾘﾌﾞ!$A$5:$L$550,6))</f>
        <v>EA</v>
      </c>
      <c r="E111" s="140">
        <f>IF($A111="","",VLOOKUP($A111,ｷｬﾘﾌﾞ!$A$5:$L$550,7))</f>
        <v>13</v>
      </c>
      <c r="F111" s="130"/>
      <c r="G111" s="131"/>
      <c r="H111" s="132"/>
    </row>
    <row r="112" spans="1:8" s="119" customFormat="1" ht="30" customHeight="1">
      <c r="A112" s="126">
        <v>97</v>
      </c>
      <c r="B112" s="188" t="str">
        <f>IF($A112="","",VLOOKUP($A112,ｷｬﾘﾌﾞ!$A$5:$L$550,4))</f>
        <v>オーソＲディエゴＡ（ＤＩＡ）血球</v>
      </c>
      <c r="C112" s="129"/>
      <c r="D112" s="140" t="str">
        <f>IF($A112="","",VLOOKUP($A112,ｷｬﾘﾌﾞ!$A$5:$L$550,6))</f>
        <v>EA</v>
      </c>
      <c r="E112" s="140">
        <f>IF($A112="","",VLOOKUP($A112,ｷｬﾘﾌﾞ!$A$5:$L$550,7))</f>
        <v>13</v>
      </c>
      <c r="F112" s="130"/>
      <c r="G112" s="131"/>
      <c r="H112" s="132"/>
    </row>
    <row r="113" spans="1:8" s="119" customFormat="1" ht="30" customHeight="1">
      <c r="A113" s="126">
        <v>98</v>
      </c>
      <c r="B113" s="188" t="str">
        <f>IF($A113="","",VLOOKUP($A113,ｷｬﾘﾌﾞ!$A$5:$L$550,4))</f>
        <v>オーソＲバイオビューＴＭクームスカセット</v>
      </c>
      <c r="C113" s="129"/>
      <c r="D113" s="140" t="str">
        <f>IF($A113="","",VLOOKUP($A113,ｷｬﾘﾌﾞ!$A$5:$L$550,6))</f>
        <v>BX</v>
      </c>
      <c r="E113" s="140">
        <f>IF($A113="","",VLOOKUP($A113,ｷｬﾘﾌﾞ!$A$5:$L$550,7))</f>
        <v>3</v>
      </c>
      <c r="F113" s="130"/>
      <c r="G113" s="131"/>
      <c r="H113" s="132"/>
    </row>
    <row r="114" spans="1:8" s="119" customFormat="1" ht="30" customHeight="1">
      <c r="A114" s="126">
        <v>99</v>
      </c>
      <c r="B114" s="188" t="str">
        <f>IF($A114="","",VLOOKUP($A114,ｷｬﾘﾌﾞ!$A$5:$L$550,4))</f>
        <v>オーソＲバイオビューＴＭニュートラルカセット</v>
      </c>
      <c r="C114" s="129"/>
      <c r="D114" s="140" t="str">
        <f>IF($A114="","",VLOOKUP($A114,ｷｬﾘﾌﾞ!$A$5:$L$550,6))</f>
        <v>BX</v>
      </c>
      <c r="E114" s="140">
        <f>IF($A114="","",VLOOKUP($A114,ｷｬﾘﾌﾞ!$A$5:$L$550,7))</f>
        <v>4</v>
      </c>
      <c r="F114" s="130"/>
      <c r="G114" s="131"/>
      <c r="H114" s="132"/>
    </row>
    <row r="115" spans="1:8" s="119" customFormat="1" ht="30" customHeight="1">
      <c r="A115" s="126">
        <v>100</v>
      </c>
      <c r="B115" s="188" t="str">
        <f>IF($A115="","",VLOOKUP($A115,ｷｬﾘﾌﾞ!$A$5:$L$550,4))</f>
        <v>オーソＲバイオビューＴＭ抗Ａ、抗Ｂ、抗Ｄカセット</v>
      </c>
      <c r="C115" s="129"/>
      <c r="D115" s="140" t="str">
        <f>IF($A115="","",VLOOKUP($A115,ｷｬﾘﾌﾞ!$A$5:$L$550,6))</f>
        <v>BX</v>
      </c>
      <c r="E115" s="140">
        <f>IF($A115="","",VLOOKUP($A115,ｷｬﾘﾌﾞ!$A$5:$L$550,7))</f>
        <v>6</v>
      </c>
      <c r="F115" s="130"/>
      <c r="G115" s="131"/>
      <c r="H115" s="132"/>
    </row>
    <row r="117" spans="1:8" s="119" customFormat="1" ht="45" customHeight="1">
      <c r="A117" s="118"/>
      <c r="B117" s="383" t="s">
        <v>111</v>
      </c>
      <c r="C117" s="383"/>
      <c r="D117" s="383"/>
      <c r="E117" s="383"/>
      <c r="F117" s="383"/>
      <c r="G117" s="383"/>
      <c r="H117" s="383"/>
    </row>
    <row r="118" spans="1:8" s="121" customFormat="1" ht="18" customHeight="1">
      <c r="A118" s="120"/>
      <c r="B118" s="277"/>
      <c r="D118" s="122"/>
      <c r="E118" s="123"/>
      <c r="F118" s="124"/>
    </row>
    <row r="119" spans="1:8" s="118" customFormat="1" ht="30" customHeight="1">
      <c r="A119" s="125" t="s">
        <v>112</v>
      </c>
      <c r="B119" s="384" t="s">
        <v>113</v>
      </c>
      <c r="C119" s="385"/>
      <c r="D119" s="126" t="s">
        <v>114</v>
      </c>
      <c r="E119" s="127" t="s">
        <v>115</v>
      </c>
      <c r="F119" s="128" t="s">
        <v>116</v>
      </c>
      <c r="G119" s="125" t="s">
        <v>117</v>
      </c>
      <c r="H119" s="126" t="s">
        <v>118</v>
      </c>
    </row>
    <row r="120" spans="1:8" ht="30" customHeight="1">
      <c r="A120" s="126">
        <v>101</v>
      </c>
      <c r="B120" s="188" t="str">
        <f>IF($A120="","",VLOOKUP($A120,ｷｬﾘﾌﾞ!$A$5:$L$550,4))</f>
        <v>カーディアック　コントロール　Ｄ－ダイマー　コバス　Ｈ　２３</v>
      </c>
      <c r="C120" s="129"/>
      <c r="D120" s="140" t="str">
        <f>IF($A120="","",VLOOKUP($A120,ｷｬﾘﾌﾞ!$A$5:$L$550,6))</f>
        <v>BX</v>
      </c>
      <c r="E120" s="140">
        <f>IF($A120="","",VLOOKUP($A120,ｷｬﾘﾌﾞ!$A$5:$L$550,7))</f>
        <v>4</v>
      </c>
      <c r="F120" s="130"/>
      <c r="G120" s="131"/>
      <c r="H120" s="132"/>
    </row>
    <row r="121" spans="1:8" ht="30" customHeight="1">
      <c r="A121" s="126">
        <v>102</v>
      </c>
      <c r="B121" s="188" t="str">
        <f>IF($A121="","",VLOOKUP($A121,ｷｬﾘﾌﾞ!$A$5:$L$550,4))</f>
        <v>カーディアック　コントロール　ＮＴ－ＰＲＯＢＮＰ　コバス　Ｈ</v>
      </c>
      <c r="C121" s="129"/>
      <c r="D121" s="140" t="str">
        <f>IF($A121="","",VLOOKUP($A121,ｷｬﾘﾌﾞ!$A$5:$L$550,6))</f>
        <v>BX</v>
      </c>
      <c r="E121" s="140">
        <f>IF($A121="","",VLOOKUP($A121,ｷｬﾘﾌﾞ!$A$5:$L$550,7))</f>
        <v>4</v>
      </c>
      <c r="F121" s="130"/>
      <c r="G121" s="131"/>
      <c r="H121" s="132"/>
    </row>
    <row r="122" spans="1:8" ht="30" customHeight="1">
      <c r="A122" s="126">
        <v>103</v>
      </c>
      <c r="B122" s="188" t="str">
        <f>IF($A122="","",VLOOKUP($A122,ｷｬﾘﾌﾞ!$A$5:$L$550,4))</f>
        <v>カーディアック　コントロール　トロポニンＴプラス　　２濃度</v>
      </c>
      <c r="C122" s="129"/>
      <c r="D122" s="140" t="str">
        <f>IF($A122="","",VLOOKUP($A122,ｷｬﾘﾌﾞ!$A$5:$L$550,6))</f>
        <v>BX</v>
      </c>
      <c r="E122" s="140">
        <f>IF($A122="","",VLOOKUP($A122,ｷｬﾘﾌﾞ!$A$5:$L$550,7))</f>
        <v>4</v>
      </c>
      <c r="F122" s="130"/>
      <c r="G122" s="131"/>
      <c r="H122" s="132"/>
    </row>
    <row r="123" spans="1:8" s="119" customFormat="1" ht="30" customHeight="1">
      <c r="A123" s="126">
        <v>104</v>
      </c>
      <c r="B123" s="188" t="str">
        <f>IF($A123="","",VLOOKUP($A123,ｷｬﾘﾌﾞ!$A$5:$L$550,4))</f>
        <v>カーディアック　シリンジ　２０本</v>
      </c>
      <c r="C123" s="129"/>
      <c r="D123" s="140" t="str">
        <f>IF($A123="","",VLOOKUP($A123,ｷｬﾘﾌﾞ!$A$5:$L$550,6))</f>
        <v>BX</v>
      </c>
      <c r="E123" s="140">
        <f>IF($A123="","",VLOOKUP($A123,ｷｬﾘﾌﾞ!$A$5:$L$550,7))</f>
        <v>8</v>
      </c>
      <c r="F123" s="130"/>
      <c r="G123" s="131"/>
      <c r="H123" s="132"/>
    </row>
    <row r="124" spans="1:8" s="119" customFormat="1" ht="30" customHeight="1">
      <c r="A124" s="126">
        <v>105</v>
      </c>
      <c r="B124" s="188" t="str">
        <f>IF($A124="","",VLOOKUP($A124,ｷｬﾘﾌﾞ!$A$5:$L$550,4))</f>
        <v>カーディアック試薬　Ｄ－ダイマー　　コバス　Ｈ　２３２用　１</v>
      </c>
      <c r="C124" s="129"/>
      <c r="D124" s="140" t="str">
        <f>IF($A124="","",VLOOKUP($A124,ｷｬﾘﾌﾞ!$A$5:$L$550,6))</f>
        <v>BX</v>
      </c>
      <c r="E124" s="140">
        <f>IF($A124="","",VLOOKUP($A124,ｷｬﾘﾌﾞ!$A$5:$L$550,7))</f>
        <v>12</v>
      </c>
      <c r="F124" s="130"/>
      <c r="G124" s="131"/>
      <c r="H124" s="132"/>
    </row>
    <row r="125" spans="1:8" s="119" customFormat="1" ht="30" customHeight="1">
      <c r="A125" s="126">
        <v>106</v>
      </c>
      <c r="B125" s="188" t="str">
        <f>IF($A125="","",VLOOKUP($A125,ｷｬﾘﾌﾞ!$A$5:$L$550,4))</f>
        <v>カーディアック試薬　ＮＴ－ＰＲＯＢＮＰ　コバス　Ｈ　２３２用</v>
      </c>
      <c r="C125" s="129"/>
      <c r="D125" s="140" t="str">
        <f>IF($A125="","",VLOOKUP($A125,ｷｬﾘﾌﾞ!$A$5:$L$550,6))</f>
        <v>BX</v>
      </c>
      <c r="E125" s="140">
        <f>IF($A125="","",VLOOKUP($A125,ｷｬﾘﾌﾞ!$A$5:$L$550,7))</f>
        <v>5</v>
      </c>
      <c r="F125" s="130"/>
      <c r="G125" s="131"/>
      <c r="H125" s="132"/>
    </row>
    <row r="126" spans="1:8" s="119" customFormat="1" ht="30" customHeight="1">
      <c r="A126" s="126">
        <v>107</v>
      </c>
      <c r="B126" s="188" t="str">
        <f>IF($A126="","",VLOOKUP($A126,ｷｬﾘﾌﾞ!$A$5:$L$550,4))</f>
        <v>カーディアック試薬　トロポニンＴプラス　コバス　Ｈ２３２用　１０テスト入</v>
      </c>
      <c r="C126" s="129"/>
      <c r="D126" s="140" t="str">
        <f>IF($A126="","",VLOOKUP($A126,ｷｬﾘﾌﾞ!$A$5:$L$550,6))</f>
        <v>BX</v>
      </c>
      <c r="E126" s="140">
        <f>IF($A126="","",VLOOKUP($A126,ｷｬﾘﾌﾞ!$A$5:$L$550,7))</f>
        <v>5</v>
      </c>
      <c r="F126" s="130"/>
      <c r="G126" s="131"/>
      <c r="H126" s="132"/>
    </row>
    <row r="127" spans="1:8" s="119" customFormat="1" ht="30" customHeight="1">
      <c r="A127" s="126">
        <v>108</v>
      </c>
      <c r="B127" s="188" t="str">
        <f>IF($A127="","",VLOOKUP($A127,ｷｬﾘﾌﾞ!$A$5:$L$550,4))</f>
        <v>カオリン　サスペンジョン</v>
      </c>
      <c r="C127" s="129"/>
      <c r="D127" s="140" t="str">
        <f>IF($A127="","",VLOOKUP($A127,ｷｬﾘﾌﾞ!$A$5:$L$550,6))</f>
        <v>EA</v>
      </c>
      <c r="E127" s="140">
        <f>IF($A127="","",VLOOKUP($A127,ｷｬﾘﾌﾞ!$A$5:$L$550,7))</f>
        <v>4</v>
      </c>
      <c r="F127" s="130"/>
      <c r="G127" s="131"/>
      <c r="H127" s="132"/>
    </row>
    <row r="128" spans="1:8" s="119" customFormat="1" ht="30" customHeight="1">
      <c r="A128" s="126">
        <v>109</v>
      </c>
      <c r="B128" s="188" t="str">
        <f>IF($A128="","",VLOOKUP($A128,ｷｬﾘﾌﾞ!$A$5:$L$550,4))</f>
        <v>キュベットＦＬ（ＳＵＬ－４００Ａ）</v>
      </c>
      <c r="C128" s="129"/>
      <c r="D128" s="140" t="str">
        <f>IF($A128="","",VLOOKUP($A128,ｷｬﾘﾌﾞ!$A$5:$L$550,6))</f>
        <v>BX</v>
      </c>
      <c r="E128" s="140">
        <f>IF($A128="","",VLOOKUP($A128,ｷｬﾘﾌﾞ!$A$5:$L$550,7))</f>
        <v>4</v>
      </c>
      <c r="F128" s="130"/>
      <c r="G128" s="131"/>
      <c r="H128" s="132"/>
    </row>
    <row r="129" spans="1:8" s="119" customFormat="1" ht="30" customHeight="1">
      <c r="A129" s="126">
        <v>110</v>
      </c>
      <c r="B129" s="188" t="str">
        <f>IF($A129="","",VLOOKUP($A129,ｷｬﾘﾌﾞ!$A$5:$L$550,4))</f>
        <v>クイックオートネオ　ＢＵＮ　（Ｅ）</v>
      </c>
      <c r="C129" s="129"/>
      <c r="D129" s="140" t="str">
        <f>IF($A129="","",VLOOKUP($A129,ｷｬﾘﾌﾞ!$A$5:$L$550,6))</f>
        <v>BX</v>
      </c>
      <c r="E129" s="140">
        <f>IF($A129="","",VLOOKUP($A129,ｷｬﾘﾌﾞ!$A$5:$L$550,7))</f>
        <v>6</v>
      </c>
      <c r="F129" s="130"/>
      <c r="G129" s="131"/>
      <c r="H129" s="132"/>
    </row>
    <row r="130" spans="1:8" s="119" customFormat="1" ht="30" customHeight="1">
      <c r="A130" s="126">
        <v>111</v>
      </c>
      <c r="B130" s="188" t="str">
        <f>IF($A130="","",VLOOKUP($A130,ｷｬﾘﾌﾞ!$A$5:$L$550,4))</f>
        <v>クイックオートネオ　ＦＥ　（Ｅ）</v>
      </c>
      <c r="C130" s="129"/>
      <c r="D130" s="140" t="str">
        <f>IF($A130="","",VLOOKUP($A130,ｷｬﾘﾌﾞ!$A$5:$L$550,6))</f>
        <v>BX</v>
      </c>
      <c r="E130" s="140">
        <f>IF($A130="","",VLOOKUP($A130,ｷｬﾘﾌﾞ!$A$5:$L$550,7))</f>
        <v>2</v>
      </c>
      <c r="F130" s="130"/>
      <c r="G130" s="131"/>
      <c r="H130" s="132"/>
    </row>
    <row r="131" spans="1:8" s="119" customFormat="1" ht="30" customHeight="1">
      <c r="A131" s="126">
        <v>112</v>
      </c>
      <c r="B131" s="188" t="str">
        <f>IF($A131="","",VLOOKUP($A131,ｷｬﾘﾌﾞ!$A$5:$L$550,4))</f>
        <v>クイックオートネオ　ＵＡ　２　（Ｅ）</v>
      </c>
      <c r="C131" s="129"/>
      <c r="D131" s="140" t="str">
        <f>IF($A131="","",VLOOKUP($A131,ｷｬﾘﾌﾞ!$A$5:$L$550,6))</f>
        <v>BX</v>
      </c>
      <c r="E131" s="140">
        <f>IF($A131="","",VLOOKUP($A131,ｷｬﾘﾌﾞ!$A$5:$L$550,7))</f>
        <v>3</v>
      </c>
      <c r="F131" s="130"/>
      <c r="G131" s="131"/>
      <c r="H131" s="132"/>
    </row>
    <row r="132" spans="1:8" s="119" customFormat="1" ht="30" customHeight="1">
      <c r="A132" s="126">
        <v>113</v>
      </c>
      <c r="B132" s="188" t="str">
        <f>IF($A132="","",VLOOKUP($A132,ｷｬﾘﾌﾞ!$A$5:$L$550,4))</f>
        <v>クイックオートネオ　ＵＩＢＣ（Ｅ）</v>
      </c>
      <c r="C132" s="129"/>
      <c r="D132" s="140" t="str">
        <f>IF($A132="","",VLOOKUP($A132,ｷｬﾘﾌﾞ!$A$5:$L$550,6))</f>
        <v>BX</v>
      </c>
      <c r="E132" s="140">
        <f>IF($A132="","",VLOOKUP($A132,ｷｬﾘﾌﾞ!$A$5:$L$550,7))</f>
        <v>2</v>
      </c>
      <c r="F132" s="130"/>
      <c r="G132" s="131"/>
      <c r="H132" s="132"/>
    </row>
    <row r="133" spans="1:8" s="119" customFormat="1" ht="30" customHeight="1">
      <c r="A133" s="126">
        <v>114</v>
      </c>
      <c r="B133" s="188" t="str">
        <f>IF($A133="","",VLOOKUP($A133,ｷｬﾘﾌﾞ!$A$5:$L$550,4))</f>
        <v>クイックチェイサー　ＡＤＥＮＯ</v>
      </c>
      <c r="C133" s="129"/>
      <c r="D133" s="140" t="str">
        <f>IF($A133="","",VLOOKUP($A133,ｷｬﾘﾌﾞ!$A$5:$L$550,6))</f>
        <v>BX</v>
      </c>
      <c r="E133" s="140">
        <f>IF($A133="","",VLOOKUP($A133,ｷｬﾘﾌﾞ!$A$5:$L$550,7))</f>
        <v>2</v>
      </c>
      <c r="F133" s="130"/>
      <c r="G133" s="131"/>
      <c r="H133" s="132"/>
    </row>
    <row r="134" spans="1:8" s="119" customFormat="1" ht="30" customHeight="1">
      <c r="A134" s="126">
        <v>115</v>
      </c>
      <c r="B134" s="188" t="str">
        <f>IF($A134="","",VLOOKUP($A134,ｷｬﾘﾌﾞ!$A$5:$L$550,4))</f>
        <v>クイックチェイサー　ＡＵＴＯ　ＦｌＵ　Ａ，Ｂ</v>
      </c>
      <c r="C134" s="129"/>
      <c r="D134" s="140" t="str">
        <f>IF($A134="","",VLOOKUP($A134,ｷｬﾘﾌﾞ!$A$5:$L$550,6))</f>
        <v>BX</v>
      </c>
      <c r="E134" s="140">
        <f>IF($A134="","",VLOOKUP($A134,ｷｬﾘﾌﾞ!$A$5:$L$550,7))</f>
        <v>2</v>
      </c>
      <c r="F134" s="130"/>
      <c r="G134" s="131"/>
      <c r="H134" s="132"/>
    </row>
    <row r="135" spans="1:8" s="119" customFormat="1" ht="30" customHeight="1">
      <c r="A135" s="126">
        <v>116</v>
      </c>
      <c r="B135" s="188" t="str">
        <f>IF($A135="","",VLOOKUP($A135,ｷｬﾘﾌﾞ!$A$5:$L$550,4))</f>
        <v>クイックチェイサー　ＡＵＴＯ　ＭＹＣＯ</v>
      </c>
      <c r="C135" s="129"/>
      <c r="D135" s="140" t="str">
        <f>IF($A135="","",VLOOKUP($A135,ｷｬﾘﾌﾞ!$A$5:$L$550,6))</f>
        <v>BX</v>
      </c>
      <c r="E135" s="140">
        <f>IF($A135="","",VLOOKUP($A135,ｷｬﾘﾌﾞ!$A$5:$L$550,7))</f>
        <v>2</v>
      </c>
      <c r="F135" s="130"/>
      <c r="G135" s="131"/>
      <c r="H135" s="132"/>
    </row>
    <row r="136" spans="1:8" s="119" customFormat="1" ht="30" customHeight="1">
      <c r="A136" s="126">
        <v>117</v>
      </c>
      <c r="B136" s="188" t="str">
        <f>IF($A136="","",VLOOKUP($A136,ｷｬﾘﾌﾞ!$A$5:$L$550,4))</f>
        <v>クイックチェイサー　ＡＵＴＯ　ＳＡＲＳ－ＣＯＶ－２</v>
      </c>
      <c r="C136" s="129"/>
      <c r="D136" s="140" t="str">
        <f>IF($A136="","",VLOOKUP($A136,ｷｬﾘﾌﾞ!$A$5:$L$550,6))</f>
        <v>BX</v>
      </c>
      <c r="E136" s="140">
        <f>IF($A136="","",VLOOKUP($A136,ｷｬﾘﾌﾞ!$A$5:$L$550,7))</f>
        <v>2</v>
      </c>
      <c r="F136" s="130"/>
      <c r="G136" s="131"/>
      <c r="H136" s="132"/>
    </row>
    <row r="137" spans="1:8" s="119" customFormat="1" ht="30" customHeight="1">
      <c r="A137" s="126">
        <v>118</v>
      </c>
      <c r="B137" s="188" t="str">
        <f>IF($A137="","",VLOOKUP($A137,ｷｬﾘﾌﾞ!$A$5:$L$550,4))</f>
        <v>クイックチェイサー　ＦＬＵ　Ａ，Ｂ（Ｓタイプ）</v>
      </c>
      <c r="C137" s="129"/>
      <c r="D137" s="140" t="str">
        <f>IF($A137="","",VLOOKUP($A137,ｷｬﾘﾌﾞ!$A$5:$L$550,6))</f>
        <v>BX</v>
      </c>
      <c r="E137" s="140">
        <f>IF($A137="","",VLOOKUP($A137,ｷｬﾘﾌﾞ!$A$5:$L$550,7))</f>
        <v>5</v>
      </c>
      <c r="F137" s="130"/>
      <c r="G137" s="131"/>
      <c r="H137" s="132"/>
    </row>
    <row r="138" spans="1:8" s="119" customFormat="1" ht="30" customHeight="1">
      <c r="A138" s="126">
        <v>119</v>
      </c>
      <c r="B138" s="188" t="str">
        <f>IF($A138="","",VLOOKUP($A138,ｷｬﾘﾌﾞ!$A$5:$L$550,4))</f>
        <v>クイックチェイサー　ＳＴＲＥＰＡ</v>
      </c>
      <c r="C138" s="129"/>
      <c r="D138" s="140" t="str">
        <f>IF($A138="","",VLOOKUP($A138,ｷｬﾘﾌﾞ!$A$5:$L$550,6))</f>
        <v>BX</v>
      </c>
      <c r="E138" s="140">
        <f>IF($A138="","",VLOOKUP($A138,ｷｬﾘﾌﾞ!$A$5:$L$550,7))</f>
        <v>5</v>
      </c>
      <c r="F138" s="130"/>
      <c r="G138" s="131"/>
      <c r="H138" s="132"/>
    </row>
    <row r="139" spans="1:8" s="119" customFormat="1" ht="30" customHeight="1">
      <c r="A139" s="126">
        <v>120</v>
      </c>
      <c r="B139" s="188" t="str">
        <f>IF($A139="","",VLOOKUP($A139,ｷｬﾘﾌﾞ!$A$5:$L$550,4))</f>
        <v>クイックナビ－ＣＯＶＩＤ１９ＡＧ</v>
      </c>
      <c r="C139" s="129"/>
      <c r="D139" s="140" t="str">
        <f>IF($A139="","",VLOOKUP($A139,ｷｬﾘﾌﾞ!$A$5:$L$550,6))</f>
        <v>BX</v>
      </c>
      <c r="E139" s="140">
        <f>IF($A139="","",VLOOKUP($A139,ｷｬﾘﾌﾞ!$A$5:$L$550,7))</f>
        <v>40</v>
      </c>
      <c r="F139" s="130"/>
      <c r="G139" s="131"/>
      <c r="H139" s="132"/>
    </row>
    <row r="140" spans="1:8" s="119" customFormat="1" ht="30" customHeight="1">
      <c r="A140" s="126">
        <v>121</v>
      </c>
      <c r="B140" s="188" t="str">
        <f>IF($A140="","",VLOOKUP($A140,ｷｬﾘﾌﾞ!$A$5:$L$550,4))</f>
        <v>クイックナビーＦ１Ｕ＋ＣＯＶＩＤ１９ＡＧ</v>
      </c>
      <c r="C140" s="129"/>
      <c r="D140" s="140" t="str">
        <f>IF($A140="","",VLOOKUP($A140,ｷｬﾘﾌﾞ!$A$5:$L$550,6))</f>
        <v>BX</v>
      </c>
      <c r="E140" s="140">
        <f>IF($A140="","",VLOOKUP($A140,ｷｬﾘﾌﾞ!$A$5:$L$550,7))</f>
        <v>72</v>
      </c>
      <c r="F140" s="130"/>
      <c r="G140" s="131"/>
      <c r="H140" s="132"/>
    </row>
    <row r="141" spans="1:8" s="119" customFormat="1" ht="30" customHeight="1">
      <c r="A141" s="126">
        <v>122</v>
      </c>
      <c r="B141" s="188" t="str">
        <f>IF($A141="","",VLOOKUP($A141,ｷｬﾘﾌﾞ!$A$5:$L$550,4))</f>
        <v>クラミジアトラコマチス／淋菌同定／淋菌クラミジア同時同定ＰＣ</v>
      </c>
      <c r="C141" s="129"/>
      <c r="D141" s="140" t="str">
        <f>IF($A141="","",VLOOKUP($A141,ｷｬﾘﾌﾞ!$A$5:$L$550,6))</f>
        <v>EA</v>
      </c>
      <c r="E141" s="140">
        <f>IF($A141="","",VLOOKUP($A141,ｷｬﾘﾌﾞ!$A$5:$L$550,7))</f>
        <v>8</v>
      </c>
      <c r="F141" s="130"/>
      <c r="G141" s="131"/>
      <c r="H141" s="132"/>
    </row>
    <row r="142" spans="1:8" s="119" customFormat="1" ht="30" customHeight="1">
      <c r="A142" s="126">
        <v>123</v>
      </c>
      <c r="B142" s="188" t="str">
        <f>IF($A142="","",VLOOKUP($A142,ｷｬﾘﾌﾞ!$A$5:$L$550,4))</f>
        <v>クラミジアトラコマチス／淋菌同定／淋菌クラミジア同時同定ＰＣ</v>
      </c>
      <c r="C142" s="129"/>
      <c r="D142" s="140" t="str">
        <f>IF($A142="","",VLOOKUP($A142,ｷｬﾘﾌﾞ!$A$5:$L$550,6))</f>
        <v>EA</v>
      </c>
      <c r="E142" s="140">
        <f>IF($A142="","",VLOOKUP($A142,ｷｬﾘﾌﾞ!$A$5:$L$550,7))</f>
        <v>8</v>
      </c>
      <c r="F142" s="130"/>
      <c r="G142" s="131"/>
      <c r="H142" s="132"/>
    </row>
    <row r="143" spans="1:8" s="119" customFormat="1" ht="30" customHeight="1">
      <c r="A143" s="126">
        <v>124</v>
      </c>
      <c r="B143" s="188" t="str">
        <f>IF($A143="","",VLOOKUP($A143,ｷｬﾘﾌﾞ!$A$5:$L$550,4))</f>
        <v>クリニテック　ミクロアルブ・クレアチニンテスト</v>
      </c>
      <c r="C143" s="129"/>
      <c r="D143" s="140" t="str">
        <f>IF($A143="","",VLOOKUP($A143,ｷｬﾘﾌﾞ!$A$5:$L$550,6))</f>
        <v>EA</v>
      </c>
      <c r="E143" s="140">
        <f>IF($A143="","",VLOOKUP($A143,ｷｬﾘﾌﾞ!$A$5:$L$550,7))</f>
        <v>48</v>
      </c>
      <c r="F143" s="130"/>
      <c r="G143" s="131"/>
      <c r="H143" s="132"/>
    </row>
    <row r="144" spans="1:8" s="119" customFormat="1" ht="30" customHeight="1">
      <c r="A144" s="126">
        <v>125</v>
      </c>
      <c r="B144" s="188" t="str">
        <f>IF($A144="","",VLOOKUP($A144,ｷｬﾘﾌﾞ!$A$5:$L$550,4))</f>
        <v>グルコースＷＢバッファー</v>
      </c>
      <c r="C144" s="129"/>
      <c r="D144" s="140" t="str">
        <f>IF($A144="","",VLOOKUP($A144,ｷｬﾘﾌﾞ!$A$5:$L$550,6))</f>
        <v>EA</v>
      </c>
      <c r="E144" s="140">
        <f>IF($A144="","",VLOOKUP($A144,ｷｬﾘﾌﾞ!$A$5:$L$550,7))</f>
        <v>12</v>
      </c>
      <c r="F144" s="130"/>
      <c r="G144" s="131"/>
      <c r="H144" s="132"/>
    </row>
    <row r="146" spans="1:8" s="119" customFormat="1" ht="45" customHeight="1">
      <c r="A146" s="118"/>
      <c r="B146" s="383" t="s">
        <v>111</v>
      </c>
      <c r="C146" s="383"/>
      <c r="D146" s="383"/>
      <c r="E146" s="383"/>
      <c r="F146" s="383"/>
      <c r="G146" s="383"/>
      <c r="H146" s="383"/>
    </row>
    <row r="147" spans="1:8" s="121" customFormat="1" ht="18" customHeight="1">
      <c r="A147" s="120"/>
      <c r="B147" s="277"/>
      <c r="D147" s="122"/>
      <c r="E147" s="123"/>
      <c r="F147" s="124"/>
    </row>
    <row r="148" spans="1:8" s="118" customFormat="1" ht="30" customHeight="1">
      <c r="A148" s="125" t="s">
        <v>112</v>
      </c>
      <c r="B148" s="384" t="s">
        <v>113</v>
      </c>
      <c r="C148" s="385"/>
      <c r="D148" s="126" t="s">
        <v>114</v>
      </c>
      <c r="E148" s="127" t="s">
        <v>115</v>
      </c>
      <c r="F148" s="128" t="s">
        <v>116</v>
      </c>
      <c r="G148" s="125" t="s">
        <v>117</v>
      </c>
      <c r="H148" s="126" t="s">
        <v>118</v>
      </c>
    </row>
    <row r="149" spans="1:8" ht="30" customHeight="1">
      <c r="A149" s="126">
        <v>126</v>
      </c>
      <c r="B149" s="188" t="str">
        <f>IF($A149="","",VLOOKUP($A149,ｷｬﾘﾌﾞ!$A$5:$L$550,4))</f>
        <v>グルコースＷＢ標準液</v>
      </c>
      <c r="C149" s="129"/>
      <c r="D149" s="140" t="str">
        <f>IF($A149="","",VLOOKUP($A149,ｷｬﾘﾌﾞ!$A$5:$L$550,6))</f>
        <v>EA</v>
      </c>
      <c r="E149" s="140">
        <f>IF($A149="","",VLOOKUP($A149,ｷｬﾘﾌﾞ!$A$5:$L$550,7))</f>
        <v>12</v>
      </c>
      <c r="F149" s="130"/>
      <c r="G149" s="131"/>
      <c r="H149" s="132"/>
    </row>
    <row r="150" spans="1:8" ht="30" customHeight="1">
      <c r="A150" s="126">
        <v>127</v>
      </c>
      <c r="B150" s="188" t="str">
        <f>IF($A150="","",VLOOKUP($A150,ｷｬﾘﾌﾞ!$A$5:$L$550,4))</f>
        <v>グルコース用洗浄液</v>
      </c>
      <c r="C150" s="129"/>
      <c r="D150" s="140" t="str">
        <f>IF($A150="","",VLOOKUP($A150,ｷｬﾘﾌﾞ!$A$5:$L$550,6))</f>
        <v>EA</v>
      </c>
      <c r="E150" s="140">
        <f>IF($A150="","",VLOOKUP($A150,ｷｬﾘﾌﾞ!$A$5:$L$550,7))</f>
        <v>4</v>
      </c>
      <c r="F150" s="130"/>
      <c r="G150" s="131"/>
      <c r="H150" s="132"/>
    </row>
    <row r="151" spans="1:8" ht="30" customHeight="1">
      <c r="A151" s="126">
        <v>128</v>
      </c>
      <c r="B151" s="188" t="str">
        <f>IF($A151="","",VLOOKUP($A151,ｷｬﾘﾌﾞ!$A$5:$L$550,4))</f>
        <v>ケンキポーター</v>
      </c>
      <c r="C151" s="129"/>
      <c r="D151" s="140" t="str">
        <f>IF($A151="","",VLOOKUP($A151,ｷｬﾘﾌﾞ!$A$5:$L$550,6))</f>
        <v>EA</v>
      </c>
      <c r="E151" s="140">
        <f>IF($A151="","",VLOOKUP($A151,ｷｬﾘﾌﾞ!$A$5:$L$550,7))</f>
        <v>6</v>
      </c>
      <c r="F151" s="130"/>
      <c r="G151" s="131"/>
      <c r="H151" s="132"/>
    </row>
    <row r="152" spans="1:8" s="119" customFormat="1" ht="30" customHeight="1">
      <c r="A152" s="126">
        <v>129</v>
      </c>
      <c r="B152" s="188" t="str">
        <f>IF($A152="","",VLOOKUP($A152,ｷｬﾘﾌﾞ!$A$5:$L$550,4))</f>
        <v>コアグトロール１Ｘ・２Ｘ　１ＭＬブンＸ５Ｘ２</v>
      </c>
      <c r="C152" s="129"/>
      <c r="D152" s="140" t="str">
        <f>IF($A152="","",VLOOKUP($A152,ｷｬﾘﾌﾞ!$A$5:$L$550,6))</f>
        <v>BX</v>
      </c>
      <c r="E152" s="140">
        <f>IF($A152="","",VLOOKUP($A152,ｷｬﾘﾌﾞ!$A$5:$L$550,7))</f>
        <v>16</v>
      </c>
      <c r="F152" s="130"/>
      <c r="G152" s="131"/>
      <c r="H152" s="132"/>
    </row>
    <row r="153" spans="1:8" s="119" customFormat="1" ht="30" customHeight="1">
      <c r="A153" s="126">
        <v>130</v>
      </c>
      <c r="B153" s="188" t="str">
        <f>IF($A153="","",VLOOKUP($A153,ｷｬﾘﾌﾞ!$A$5:$L$550,4))</f>
        <v>サージスクリーンＲ</v>
      </c>
      <c r="C153" s="129"/>
      <c r="D153" s="140" t="str">
        <f>IF($A153="","",VLOOKUP($A153,ｷｬﾘﾌﾞ!$A$5:$L$550,6))</f>
        <v>BX</v>
      </c>
      <c r="E153" s="140">
        <f>IF($A153="","",VLOOKUP($A153,ｷｬﾘﾌﾞ!$A$5:$L$550,7))</f>
        <v>13</v>
      </c>
      <c r="F153" s="130"/>
      <c r="G153" s="131"/>
      <c r="H153" s="132"/>
    </row>
    <row r="154" spans="1:8" s="119" customFormat="1" ht="30" customHeight="1">
      <c r="A154" s="126">
        <v>131</v>
      </c>
      <c r="B154" s="188" t="str">
        <f>IF($A154="","",VLOOKUP($A154,ｷｬﾘﾌﾞ!$A$5:$L$550,4))</f>
        <v>サーマル超高感度記録紙折畳</v>
      </c>
      <c r="C154" s="129"/>
      <c r="D154" s="140" t="str">
        <f>IF($A154="","",VLOOKUP($A154,ｷｬﾘﾌﾞ!$A$5:$L$550,6))</f>
        <v>EA</v>
      </c>
      <c r="E154" s="140">
        <f>IF($A154="","",VLOOKUP($A154,ｷｬﾘﾌﾞ!$A$5:$L$550,7))</f>
        <v>4</v>
      </c>
      <c r="F154" s="130"/>
      <c r="G154" s="131"/>
      <c r="H154" s="132"/>
    </row>
    <row r="155" spans="1:8" s="119" customFormat="1" ht="30" customHeight="1">
      <c r="A155" s="126">
        <v>132</v>
      </c>
      <c r="B155" s="188" t="str">
        <f>IF($A155="","",VLOOKUP($A155,ｷｬﾘﾌﾞ!$A$5:$L$550,4))</f>
        <v>シードチューブＨＰ</v>
      </c>
      <c r="C155" s="129"/>
      <c r="D155" s="140" t="str">
        <f>IF($A155="","",VLOOKUP($A155,ｷｬﾘﾌﾞ!$A$5:$L$550,6))</f>
        <v>EA</v>
      </c>
      <c r="E155" s="140">
        <f>IF($A155="","",VLOOKUP($A155,ｷｬﾘﾌﾞ!$A$5:$L$550,7))</f>
        <v>5</v>
      </c>
      <c r="F155" s="130"/>
      <c r="G155" s="131"/>
      <c r="H155" s="132"/>
    </row>
    <row r="156" spans="1:8" s="119" customFormat="1" ht="30" customHeight="1">
      <c r="A156" s="126">
        <v>133</v>
      </c>
      <c r="B156" s="188" t="str">
        <f>IF($A156="","",VLOOKUP($A156,ｷｬﾘﾌﾞ!$A$5:$L$550,4))</f>
        <v>シグナスオート　ＣＫ－ＭＢ　ＭＴＯ（Ｅ）　（２０）</v>
      </c>
      <c r="C156" s="129"/>
      <c r="D156" s="140" t="str">
        <f>IF($A156="","",VLOOKUP($A156,ｷｬﾘﾌﾞ!$A$5:$L$550,6))</f>
        <v>BX</v>
      </c>
      <c r="E156" s="140">
        <f>IF($A156="","",VLOOKUP($A156,ｷｬﾘﾌﾞ!$A$5:$L$550,7))</f>
        <v>5</v>
      </c>
      <c r="F156" s="130"/>
      <c r="G156" s="131"/>
      <c r="H156" s="132"/>
    </row>
    <row r="157" spans="1:8" s="119" customFormat="1" ht="30" customHeight="1">
      <c r="A157" s="126">
        <v>134</v>
      </c>
      <c r="B157" s="188" t="str">
        <f>IF($A157="","",VLOOKUP($A157,ｷｬﾘﾌﾞ!$A$5:$L$550,4))</f>
        <v>シグナスオート　ＣＲＥ　（Ｅ）</v>
      </c>
      <c r="C157" s="129"/>
      <c r="D157" s="140" t="str">
        <f>IF($A157="","",VLOOKUP($A157,ｷｬﾘﾌﾞ!$A$5:$L$550,6))</f>
        <v>BX</v>
      </c>
      <c r="E157" s="140">
        <f>IF($A157="","",VLOOKUP($A157,ｷｬﾘﾌﾞ!$A$5:$L$550,7))</f>
        <v>2</v>
      </c>
      <c r="F157" s="130"/>
      <c r="G157" s="131"/>
      <c r="H157" s="132"/>
    </row>
    <row r="158" spans="1:8" s="119" customFormat="1" ht="30" customHeight="1">
      <c r="A158" s="126">
        <v>135</v>
      </c>
      <c r="B158" s="188" t="str">
        <f>IF($A158="","",VLOOKUP($A158,ｷｬﾘﾌﾞ!$A$5:$L$550,4))</f>
        <v>スワブキット２号</v>
      </c>
      <c r="C158" s="129"/>
      <c r="D158" s="140" t="str">
        <f>IF($A158="","",VLOOKUP($A158,ｷｬﾘﾌﾞ!$A$5:$L$550,6))</f>
        <v>EA</v>
      </c>
      <c r="E158" s="140">
        <f>IF($A158="","",VLOOKUP($A158,ｷｬﾘﾌﾞ!$A$5:$L$550,7))</f>
        <v>20</v>
      </c>
      <c r="F158" s="130"/>
      <c r="G158" s="131"/>
      <c r="H158" s="132"/>
    </row>
    <row r="159" spans="1:8" s="119" customFormat="1" ht="30" customHeight="1">
      <c r="A159" s="126">
        <v>136</v>
      </c>
      <c r="B159" s="188" t="str">
        <f>IF($A159="","",VLOOKUP($A159,ｷｬﾘﾌﾞ!$A$5:$L$550,4))</f>
        <v>スワブキット３号滅菌個包装</v>
      </c>
      <c r="C159" s="129"/>
      <c r="D159" s="140" t="str">
        <f>IF($A159="","",VLOOKUP($A159,ｷｬﾘﾌﾞ!$A$5:$L$550,6))</f>
        <v>EA</v>
      </c>
      <c r="E159" s="140">
        <f>IF($A159="","",VLOOKUP($A159,ｷｬﾘﾌﾞ!$A$5:$L$550,7))</f>
        <v>12</v>
      </c>
      <c r="F159" s="130"/>
      <c r="G159" s="131"/>
      <c r="H159" s="132"/>
    </row>
    <row r="160" spans="1:8" s="119" customFormat="1" ht="30" customHeight="1">
      <c r="A160" s="126">
        <v>137</v>
      </c>
      <c r="B160" s="188" t="str">
        <f>IF($A160="","",VLOOKUP($A160,ｷｬﾘﾌﾞ!$A$5:$L$550,4))</f>
        <v>センサーカセット</v>
      </c>
      <c r="C160" s="129"/>
      <c r="D160" s="140" t="str">
        <f>IF($A160="","",VLOOKUP($A160,ｷｬﾘﾌﾞ!$A$5:$L$550,6))</f>
        <v>EA</v>
      </c>
      <c r="E160" s="140">
        <f>IF($A160="","",VLOOKUP($A160,ｷｬﾘﾌﾞ!$A$5:$L$550,7))</f>
        <v>4</v>
      </c>
      <c r="F160" s="130"/>
      <c r="G160" s="131"/>
      <c r="H160" s="132"/>
    </row>
    <row r="161" spans="1:8" s="119" customFormat="1" ht="30" customHeight="1">
      <c r="A161" s="126">
        <v>138</v>
      </c>
      <c r="B161" s="188" t="str">
        <f>IF($A161="","",VLOOKUP($A161,ｷｬﾘﾌﾞ!$A$5:$L$550,4))</f>
        <v>チェックスティックス</v>
      </c>
      <c r="C161" s="129"/>
      <c r="D161" s="140" t="str">
        <f>IF($A161="","",VLOOKUP($A161,ｷｬﾘﾌﾞ!$A$5:$L$550,6))</f>
        <v>EA</v>
      </c>
      <c r="E161" s="140">
        <f>IF($A161="","",VLOOKUP($A161,ｷｬﾘﾌﾞ!$A$5:$L$550,7))</f>
        <v>8</v>
      </c>
      <c r="F161" s="130"/>
      <c r="G161" s="131"/>
      <c r="H161" s="132"/>
    </row>
    <row r="162" spans="1:8" s="119" customFormat="1" ht="30" customHeight="1">
      <c r="A162" s="126">
        <v>139</v>
      </c>
      <c r="B162" s="188" t="str">
        <f>IF($A162="","",VLOOKUP($A162,ｷｬﾘﾌﾞ!$A$5:$L$550,4))</f>
        <v>ディスポチューブ</v>
      </c>
      <c r="C162" s="129"/>
      <c r="D162" s="140" t="str">
        <f>IF($A162="","",VLOOKUP($A162,ｷｬﾘﾌﾞ!$A$5:$L$550,6))</f>
        <v>BX</v>
      </c>
      <c r="E162" s="140">
        <f>IF($A162="","",VLOOKUP($A162,ｷｬﾘﾌﾞ!$A$5:$L$550,7))</f>
        <v>2</v>
      </c>
      <c r="F162" s="130"/>
      <c r="G162" s="131"/>
      <c r="H162" s="132"/>
    </row>
    <row r="163" spans="1:8" s="119" customFormat="1" ht="30" customHeight="1">
      <c r="A163" s="126">
        <v>140</v>
      </c>
      <c r="B163" s="188" t="str">
        <f>IF($A163="","",VLOOKUP($A163,ｷｬﾘﾌﾞ!$A$5:$L$550,4))</f>
        <v>デタミナーＬ　ＴＣ　Ⅱ　Ａ　Ｒ－１</v>
      </c>
      <c r="C163" s="129"/>
      <c r="D163" s="140" t="str">
        <f>IF($A163="","",VLOOKUP($A163,ｷｬﾘﾌﾞ!$A$5:$L$550,6))</f>
        <v>BX</v>
      </c>
      <c r="E163" s="140">
        <f>IF($A163="","",VLOOKUP($A163,ｷｬﾘﾌﾞ!$A$5:$L$550,7))</f>
        <v>8</v>
      </c>
      <c r="F163" s="130"/>
      <c r="G163" s="131"/>
      <c r="H163" s="132"/>
    </row>
    <row r="164" spans="1:8" s="119" customFormat="1" ht="30" customHeight="1">
      <c r="A164" s="126">
        <v>141</v>
      </c>
      <c r="B164" s="188" t="str">
        <f>IF($A164="","",VLOOKUP($A164,ｷｬﾘﾌﾞ!$A$5:$L$550,4))</f>
        <v>デタミナーＬ　ＴＣ　Ⅱ　Ａ　Ｒ－２</v>
      </c>
      <c r="C164" s="129"/>
      <c r="D164" s="140" t="str">
        <f>IF($A164="","",VLOOKUP($A164,ｷｬﾘﾌﾞ!$A$5:$L$550,6))</f>
        <v>BX</v>
      </c>
      <c r="E164" s="140">
        <f>IF($A164="","",VLOOKUP($A164,ｷｬﾘﾌﾞ!$A$5:$L$550,7))</f>
        <v>8</v>
      </c>
      <c r="F164" s="130"/>
      <c r="G164" s="131"/>
      <c r="H164" s="132"/>
    </row>
    <row r="165" spans="1:8" s="119" customFormat="1" ht="30" customHeight="1">
      <c r="A165" s="126">
        <v>142</v>
      </c>
      <c r="B165" s="188" t="str">
        <f>IF($A165="","",VLOOKUP($A165,ｷｬﾘﾌﾞ!$A$5:$L$550,4))</f>
        <v>デタミナーＬ　ＴＧ　Ⅱ　Ａ　Ｒ－１</v>
      </c>
      <c r="C165" s="129"/>
      <c r="D165" s="140" t="str">
        <f>IF($A165="","",VLOOKUP($A165,ｷｬﾘﾌﾞ!$A$5:$L$550,6))</f>
        <v>BX</v>
      </c>
      <c r="E165" s="140">
        <f>IF($A165="","",VLOOKUP($A165,ｷｬﾘﾌﾞ!$A$5:$L$550,7))</f>
        <v>6</v>
      </c>
      <c r="F165" s="130"/>
      <c r="G165" s="131"/>
      <c r="H165" s="132"/>
    </row>
    <row r="166" spans="1:8" s="119" customFormat="1" ht="30" customHeight="1">
      <c r="A166" s="126">
        <v>143</v>
      </c>
      <c r="B166" s="188" t="str">
        <f>IF($A166="","",VLOOKUP($A166,ｷｬﾘﾌﾞ!$A$5:$L$550,4))</f>
        <v>デタミナーＬ　ＴＧ　Ⅱ　Ａ　Ｒ－２</v>
      </c>
      <c r="C166" s="129"/>
      <c r="D166" s="140" t="str">
        <f>IF($A166="","",VLOOKUP($A166,ｷｬﾘﾌﾞ!$A$5:$L$550,6))</f>
        <v>BX</v>
      </c>
      <c r="E166" s="140">
        <f>IF($A166="","",VLOOKUP($A166,ｷｬﾘﾌﾞ!$A$5:$L$550,7))</f>
        <v>6</v>
      </c>
      <c r="F166" s="130"/>
      <c r="G166" s="131"/>
      <c r="H166" s="132"/>
    </row>
    <row r="167" spans="1:8" s="119" customFormat="1" ht="30" customHeight="1">
      <c r="A167" s="126">
        <v>144</v>
      </c>
      <c r="B167" s="188" t="str">
        <f>IF($A167="","",VLOOKUP($A167,ｷｬﾘﾌﾞ!$A$5:$L$550,4))</f>
        <v>トロップＴ　センシティブ　５枚</v>
      </c>
      <c r="C167" s="129"/>
      <c r="D167" s="140" t="str">
        <f>IF($A167="","",VLOOKUP($A167,ｷｬﾘﾌﾞ!$A$5:$L$550,6))</f>
        <v>BX</v>
      </c>
      <c r="E167" s="140">
        <f>IF($A167="","",VLOOKUP($A167,ｷｬﾘﾌﾞ!$A$5:$L$550,7))</f>
        <v>8</v>
      </c>
      <c r="F167" s="130"/>
      <c r="G167" s="131"/>
      <c r="H167" s="132"/>
    </row>
    <row r="168" spans="1:8" s="119" customFormat="1" ht="30" customHeight="1">
      <c r="A168" s="126">
        <v>145</v>
      </c>
      <c r="B168" s="188" t="str">
        <f>IF($A168="","",VLOOKUP($A168,ｷｬﾘﾌﾞ!$A$5:$L$550,4))</f>
        <v>トロンボレル　Ｓ　４ＭＬＸ１０　（ＧＴＳ－２００Ｂ）</v>
      </c>
      <c r="C168" s="129"/>
      <c r="D168" s="140" t="str">
        <f>IF($A168="","",VLOOKUP($A168,ｷｬﾘﾌﾞ!$A$5:$L$550,6))</f>
        <v>BX</v>
      </c>
      <c r="E168" s="140">
        <f>IF($A168="","",VLOOKUP($A168,ｷｬﾘﾌﾞ!$A$5:$L$550,7))</f>
        <v>7</v>
      </c>
      <c r="F168" s="130"/>
      <c r="G168" s="131"/>
      <c r="H168" s="132"/>
    </row>
    <row r="169" spans="1:8" s="119" customFormat="1" ht="30" customHeight="1">
      <c r="A169" s="126">
        <v>146</v>
      </c>
      <c r="B169" s="188" t="str">
        <f>IF($A169="","",VLOOKUP($A169,ｷｬﾘﾌﾞ!$A$5:$L$550,4))</f>
        <v>ナノピアＣＲＰ　①</v>
      </c>
      <c r="C169" s="129"/>
      <c r="D169" s="140" t="str">
        <f>IF($A169="","",VLOOKUP($A169,ｷｬﾘﾌﾞ!$A$5:$L$550,6))</f>
        <v>BX</v>
      </c>
      <c r="E169" s="140">
        <f>IF($A169="","",VLOOKUP($A169,ｷｬﾘﾌﾞ!$A$5:$L$550,7))</f>
        <v>4</v>
      </c>
      <c r="F169" s="130"/>
      <c r="G169" s="131"/>
      <c r="H169" s="132"/>
    </row>
    <row r="170" spans="1:8" s="119" customFormat="1" ht="30" customHeight="1">
      <c r="A170" s="126">
        <v>147</v>
      </c>
      <c r="B170" s="188" t="str">
        <f>IF($A170="","",VLOOKUP($A170,ｷｬﾘﾌﾞ!$A$5:$L$550,4))</f>
        <v>ナノピアＣＲＰ　②</v>
      </c>
      <c r="C170" s="129"/>
      <c r="D170" s="140" t="str">
        <f>IF($A170="","",VLOOKUP($A170,ｷｬﾘﾌﾞ!$A$5:$L$550,6))</f>
        <v>BX</v>
      </c>
      <c r="E170" s="140">
        <f>IF($A170="","",VLOOKUP($A170,ｷｬﾘﾌﾞ!$A$5:$L$550,7))</f>
        <v>2</v>
      </c>
      <c r="F170" s="130"/>
      <c r="G170" s="131"/>
      <c r="H170" s="132"/>
    </row>
    <row r="171" spans="1:8" s="119" customFormat="1" ht="30" customHeight="1">
      <c r="A171" s="126">
        <v>148</v>
      </c>
      <c r="B171" s="188" t="str">
        <f>IF($A171="","",VLOOKUP($A171,ｷｬﾘﾌﾞ!$A$5:$L$550,4))</f>
        <v>ナノピア用ＣＲＰ　キャリブレータ－／Ａ</v>
      </c>
      <c r="C171" s="129"/>
      <c r="D171" s="140" t="str">
        <f>IF($A171="","",VLOOKUP($A171,ｷｬﾘﾌﾞ!$A$5:$L$550,6))</f>
        <v>BX</v>
      </c>
      <c r="E171" s="140">
        <f>IF($A171="","",VLOOKUP($A171,ｷｬﾘﾌﾞ!$A$5:$L$550,7))</f>
        <v>4</v>
      </c>
      <c r="F171" s="130"/>
      <c r="G171" s="131"/>
      <c r="H171" s="132"/>
    </row>
    <row r="172" spans="1:8" s="119" customFormat="1" ht="30" customHeight="1">
      <c r="A172" s="126">
        <v>149</v>
      </c>
      <c r="B172" s="188" t="str">
        <f>IF($A172="","",VLOOKUP($A172,ｷｬﾘﾌﾞ!$A$5:$L$550,4))</f>
        <v>ノロウイルス抗原（ＥＩＡ）用採便容器</v>
      </c>
      <c r="C172" s="129"/>
      <c r="D172" s="140" t="str">
        <f>IF($A172="","",VLOOKUP($A172,ｷｬﾘﾌﾞ!$A$5:$L$550,6))</f>
        <v>EA</v>
      </c>
      <c r="E172" s="140">
        <f>IF($A172="","",VLOOKUP($A172,ｷｬﾘﾌﾞ!$A$5:$L$550,7))</f>
        <v>5</v>
      </c>
      <c r="F172" s="130"/>
      <c r="G172" s="131"/>
      <c r="H172" s="132"/>
    </row>
    <row r="173" spans="1:8" s="119" customFormat="1" ht="30" customHeight="1">
      <c r="A173" s="126">
        <v>150</v>
      </c>
      <c r="B173" s="188" t="str">
        <f>IF($A173="","",VLOOKUP($A173,ｷｬﾘﾌﾞ!$A$5:$L$550,4))</f>
        <v>ハイアルカリ（Ｄ）　２Ｌ　Ｘ６</v>
      </c>
      <c r="C173" s="129"/>
      <c r="D173" s="140" t="str">
        <f>IF($A173="","",VLOOKUP($A173,ｷｬﾘﾌﾞ!$A$5:$L$550,6))</f>
        <v>BX</v>
      </c>
      <c r="E173" s="140">
        <f>IF($A173="","",VLOOKUP($A173,ｷｬﾘﾌﾞ!$A$5:$L$550,7))</f>
        <v>4</v>
      </c>
      <c r="F173" s="130"/>
      <c r="G173" s="131"/>
      <c r="H173" s="132"/>
    </row>
    <row r="175" spans="1:8" s="119" customFormat="1" ht="45" customHeight="1">
      <c r="A175" s="118"/>
      <c r="B175" s="383" t="s">
        <v>111</v>
      </c>
      <c r="C175" s="383"/>
      <c r="D175" s="383"/>
      <c r="E175" s="383"/>
      <c r="F175" s="383"/>
      <c r="G175" s="383"/>
      <c r="H175" s="383"/>
    </row>
    <row r="176" spans="1:8" s="121" customFormat="1" ht="18" customHeight="1">
      <c r="A176" s="120"/>
      <c r="B176" s="277"/>
      <c r="D176" s="122"/>
      <c r="E176" s="123"/>
      <c r="F176" s="124"/>
    </row>
    <row r="177" spans="1:8" s="118" customFormat="1" ht="30" customHeight="1">
      <c r="A177" s="125" t="s">
        <v>112</v>
      </c>
      <c r="B177" s="384" t="s">
        <v>113</v>
      </c>
      <c r="C177" s="385"/>
      <c r="D177" s="126" t="s">
        <v>114</v>
      </c>
      <c r="E177" s="127" t="s">
        <v>115</v>
      </c>
      <c r="F177" s="128" t="s">
        <v>116</v>
      </c>
      <c r="G177" s="125" t="s">
        <v>117</v>
      </c>
      <c r="H177" s="126" t="s">
        <v>118</v>
      </c>
    </row>
    <row r="178" spans="1:8" ht="30" customHeight="1">
      <c r="A178" s="126">
        <v>151</v>
      </c>
      <c r="B178" s="188" t="str">
        <f>IF($A178="","",VLOOKUP($A178,ｷｬﾘﾌﾞ!$A$5:$L$550,4))</f>
        <v>ハイキャリノン　５００ＭＬ</v>
      </c>
      <c r="C178" s="129"/>
      <c r="D178" s="140" t="str">
        <f>IF($A178="","",VLOOKUP($A178,ｷｬﾘﾌﾞ!$A$5:$L$550,6))</f>
        <v>BT</v>
      </c>
      <c r="E178" s="140">
        <f>IF($A178="","",VLOOKUP($A178,ｷｬﾘﾌﾞ!$A$5:$L$550,7))</f>
        <v>2</v>
      </c>
      <c r="F178" s="130"/>
      <c r="G178" s="131"/>
      <c r="H178" s="132"/>
    </row>
    <row r="179" spans="1:8" ht="30" customHeight="1">
      <c r="A179" s="126">
        <v>152</v>
      </c>
      <c r="B179" s="188" t="str">
        <f>IF($A179="","",VLOOKUP($A179,ｷｬﾘﾌﾞ!$A$5:$L$550,4))</f>
        <v>ハイタージェント　１Ｌ入り</v>
      </c>
      <c r="C179" s="129"/>
      <c r="D179" s="140" t="str">
        <f>IF($A179="","",VLOOKUP($A179,ｷｬﾘﾌﾞ!$A$5:$L$550,6))</f>
        <v>BT</v>
      </c>
      <c r="E179" s="140">
        <f>IF($A179="","",VLOOKUP($A179,ｷｬﾘﾌﾞ!$A$5:$L$550,7))</f>
        <v>3</v>
      </c>
      <c r="F179" s="130"/>
      <c r="G179" s="131"/>
      <c r="H179" s="132"/>
    </row>
    <row r="180" spans="1:8" ht="30" customHeight="1">
      <c r="A180" s="126">
        <v>153</v>
      </c>
      <c r="B180" s="188" t="str">
        <f>IF($A180="","",VLOOKUP($A180,ｷｬﾘﾌﾞ!$A$5:$L$550,4))</f>
        <v>ビタミンＢ１・Ｂ２用容器</v>
      </c>
      <c r="C180" s="129"/>
      <c r="D180" s="140" t="str">
        <f>IF($A180="","",VLOOKUP($A180,ｷｬﾘﾌﾞ!$A$5:$L$550,6))</f>
        <v>EA</v>
      </c>
      <c r="E180" s="140">
        <f>IF($A180="","",VLOOKUP($A180,ｷｬﾘﾌﾞ!$A$5:$L$550,7))</f>
        <v>8</v>
      </c>
      <c r="F180" s="130"/>
      <c r="G180" s="131"/>
      <c r="H180" s="132"/>
    </row>
    <row r="181" spans="1:8" s="119" customFormat="1" ht="30" customHeight="1">
      <c r="A181" s="126">
        <v>154</v>
      </c>
      <c r="B181" s="188" t="str">
        <f>IF($A181="","",VLOOKUP($A181,ｷｬﾘﾌﾞ!$A$5:$L$550,4))</f>
        <v>ビリルビンキャリブレーター</v>
      </c>
      <c r="C181" s="129"/>
      <c r="D181" s="140" t="str">
        <f>IF($A181="","",VLOOKUP($A181,ｷｬﾘﾌﾞ!$A$5:$L$550,6))</f>
        <v>BX</v>
      </c>
      <c r="E181" s="140">
        <f>IF($A181="","",VLOOKUP($A181,ｷｬﾘﾌﾞ!$A$5:$L$550,7))</f>
        <v>4</v>
      </c>
      <c r="F181" s="130"/>
      <c r="G181" s="131"/>
      <c r="H181" s="132"/>
    </row>
    <row r="182" spans="1:8" s="119" customFormat="1" ht="30" customHeight="1">
      <c r="A182" s="126">
        <v>155</v>
      </c>
      <c r="B182" s="188" t="str">
        <f>IF($A182="","",VLOOKUP($A182,ｷｬﾘﾌﾞ!$A$5:$L$550,4))</f>
        <v>プライムチェック　ＨＣＧ</v>
      </c>
      <c r="C182" s="129"/>
      <c r="D182" s="140" t="str">
        <f>IF($A182="","",VLOOKUP($A182,ｷｬﾘﾌﾞ!$A$5:$L$550,6))</f>
        <v>BX</v>
      </c>
      <c r="E182" s="140">
        <f>IF($A182="","",VLOOKUP($A182,ｷｬﾘﾌﾞ!$A$5:$L$550,7))</f>
        <v>2</v>
      </c>
      <c r="F182" s="130"/>
      <c r="G182" s="131"/>
      <c r="H182" s="132"/>
    </row>
    <row r="183" spans="1:8" s="119" customFormat="1" ht="30" customHeight="1">
      <c r="A183" s="126">
        <v>156</v>
      </c>
      <c r="B183" s="188" t="str">
        <f>IF($A183="","",VLOOKUP($A183,ｷｬﾘﾌﾞ!$A$5:$L$550,4))</f>
        <v>フロストスライドグラス　白縁磨ＮＯ．２　１００枚入り　Ｓ２１１２</v>
      </c>
      <c r="C183" s="129"/>
      <c r="D183" s="140" t="str">
        <f>IF($A183="","",VLOOKUP($A183,ｷｬﾘﾌﾞ!$A$5:$L$550,6))</f>
        <v>BX</v>
      </c>
      <c r="E183" s="140">
        <f>IF($A183="","",VLOOKUP($A183,ｷｬﾘﾌﾞ!$A$5:$L$550,7))</f>
        <v>20</v>
      </c>
      <c r="F183" s="130"/>
      <c r="G183" s="131"/>
      <c r="H183" s="132"/>
    </row>
    <row r="184" spans="1:8" s="119" customFormat="1" ht="30" customHeight="1">
      <c r="A184" s="126">
        <v>157</v>
      </c>
      <c r="B184" s="188" t="str">
        <f>IF($A184="","",VLOOKUP($A184,ｷｬﾘﾌﾞ!$A$5:$L$550,4))</f>
        <v>ヘパリンＮＡ（９０ＩＵ）　Ｔ－ＳＰＯＴ</v>
      </c>
      <c r="C184" s="129"/>
      <c r="D184" s="140" t="str">
        <f>IF($A184="","",VLOOKUP($A184,ｷｬﾘﾌﾞ!$A$5:$L$550,6))</f>
        <v>EA</v>
      </c>
      <c r="E184" s="140">
        <f>IF($A184="","",VLOOKUP($A184,ｷｬﾘﾌﾞ!$A$5:$L$550,7))</f>
        <v>20</v>
      </c>
      <c r="F184" s="130"/>
      <c r="G184" s="131"/>
      <c r="H184" s="132"/>
    </row>
    <row r="185" spans="1:8" s="119" customFormat="1" ht="30" customHeight="1">
      <c r="A185" s="126">
        <v>158</v>
      </c>
      <c r="B185" s="188" t="str">
        <f>IF($A185="","",VLOOKUP($A185,ｷｬﾘﾌﾞ!$A$5:$L$550,4))</f>
        <v>マイクロＴＰ－ＡＲ　２／ＰＭ－Ｒ１</v>
      </c>
      <c r="C185" s="129"/>
      <c r="D185" s="140" t="str">
        <f>IF($A185="","",VLOOKUP($A185,ｷｬﾘﾌﾞ!$A$5:$L$550,6))</f>
        <v>BX</v>
      </c>
      <c r="E185" s="140">
        <f>IF($A185="","",VLOOKUP($A185,ｷｬﾘﾌﾞ!$A$5:$L$550,7))</f>
        <v>3</v>
      </c>
      <c r="F185" s="130"/>
      <c r="G185" s="131"/>
      <c r="H185" s="132"/>
    </row>
    <row r="186" spans="1:8" s="119" customFormat="1" ht="30" customHeight="1">
      <c r="A186" s="126">
        <v>159</v>
      </c>
      <c r="B186" s="188" t="str">
        <f>IF($A186="","",VLOOKUP($A186,ｷｬﾘﾌﾞ!$A$5:$L$550,4))</f>
        <v>マイクロＴＰコントロールセット</v>
      </c>
      <c r="C186" s="129"/>
      <c r="D186" s="140" t="str">
        <f>IF($A186="","",VLOOKUP($A186,ｷｬﾘﾌﾞ!$A$5:$L$550,6))</f>
        <v>BX</v>
      </c>
      <c r="E186" s="140">
        <f>IF($A186="","",VLOOKUP($A186,ｷｬﾘﾌﾞ!$A$5:$L$550,7))</f>
        <v>6</v>
      </c>
      <c r="F186" s="130"/>
      <c r="G186" s="131"/>
      <c r="H186" s="132"/>
    </row>
    <row r="187" spans="1:8" s="119" customFormat="1" ht="30" customHeight="1">
      <c r="A187" s="126">
        <v>160</v>
      </c>
      <c r="B187" s="188" t="str">
        <f>IF($A187="","",VLOOKUP($A187,ｷｬﾘﾌﾞ!$A$5:$L$550,4))</f>
        <v>マイコプラズマ核酸同定（ＬＡＭＰ法）用容器</v>
      </c>
      <c r="C187" s="129"/>
      <c r="D187" s="140" t="str">
        <f>IF($A187="","",VLOOKUP($A187,ｷｬﾘﾌﾞ!$A$5:$L$550,6))</f>
        <v>EA</v>
      </c>
      <c r="E187" s="140">
        <f>IF($A187="","",VLOOKUP($A187,ｷｬﾘﾌﾞ!$A$5:$L$550,7))</f>
        <v>5</v>
      </c>
      <c r="F187" s="130"/>
      <c r="G187" s="131"/>
      <c r="H187" s="132"/>
    </row>
    <row r="188" spans="1:8" s="119" customFormat="1" ht="30" customHeight="1">
      <c r="A188" s="126">
        <v>161</v>
      </c>
      <c r="B188" s="188" t="str">
        <f>IF($A188="","",VLOOKUP($A188,ｷｬﾘﾌﾞ!$A$5:$L$550,4))</f>
        <v>マツナミカバーグラス（ＮＯ．１）１８＊１８ＭＭ角　１０００枚</v>
      </c>
      <c r="C188" s="129"/>
      <c r="D188" s="140" t="str">
        <f>IF($A188="","",VLOOKUP($A188,ｷｬﾘﾌﾞ!$A$5:$L$550,6))</f>
        <v>BX</v>
      </c>
      <c r="E188" s="140">
        <f>IF($A188="","",VLOOKUP($A188,ｷｬﾘﾌﾞ!$A$5:$L$550,7))</f>
        <v>5</v>
      </c>
      <c r="F188" s="130"/>
      <c r="G188" s="131"/>
      <c r="H188" s="132"/>
    </row>
    <row r="189" spans="1:8" s="119" customFormat="1" ht="30" customHeight="1">
      <c r="A189" s="126">
        <v>162</v>
      </c>
      <c r="B189" s="188" t="str">
        <f>IF($A189="","",VLOOKUP($A189,ｷｬﾘﾌﾞ!$A$5:$L$550,4))</f>
        <v>マルチフィブリンＵ</v>
      </c>
      <c r="C189" s="129"/>
      <c r="D189" s="140" t="str">
        <f>IF($A189="","",VLOOKUP($A189,ｷｬﾘﾌﾞ!$A$5:$L$550,6))</f>
        <v>BX</v>
      </c>
      <c r="E189" s="140">
        <f>IF($A189="","",VLOOKUP($A189,ｷｬﾘﾌﾞ!$A$5:$L$550,7))</f>
        <v>3</v>
      </c>
      <c r="F189" s="130"/>
      <c r="G189" s="131"/>
      <c r="H189" s="132"/>
    </row>
    <row r="190" spans="1:8" s="119" customFormat="1" ht="30" customHeight="1">
      <c r="A190" s="126">
        <v>163</v>
      </c>
      <c r="B190" s="188" t="str">
        <f>IF($A190="","",VLOOKUP($A190,ｷｬﾘﾌﾞ!$A$5:$L$550,4))</f>
        <v>メタボリードＨＤＬ－Ｃ　Ａ　Ｒ－１</v>
      </c>
      <c r="C190" s="129"/>
      <c r="D190" s="140" t="str">
        <f>IF($A190="","",VLOOKUP($A190,ｷｬﾘﾌﾞ!$A$5:$L$550,6))</f>
        <v>BX</v>
      </c>
      <c r="E190" s="140">
        <f>IF($A190="","",VLOOKUP($A190,ｷｬﾘﾌﾞ!$A$5:$L$550,7))</f>
        <v>8</v>
      </c>
      <c r="F190" s="130"/>
      <c r="G190" s="131"/>
      <c r="H190" s="132"/>
    </row>
    <row r="191" spans="1:8" s="119" customFormat="1" ht="30" customHeight="1">
      <c r="A191" s="126">
        <v>164</v>
      </c>
      <c r="B191" s="188" t="str">
        <f>IF($A191="","",VLOOKUP($A191,ｷｬﾘﾌﾞ!$A$5:$L$550,4))</f>
        <v>メタボリードＨＤＬ－Ｃ　Ａ　Ｒ－２</v>
      </c>
      <c r="C191" s="129"/>
      <c r="D191" s="140" t="str">
        <f>IF($A191="","",VLOOKUP($A191,ｷｬﾘﾌﾞ!$A$5:$L$550,6))</f>
        <v>BX</v>
      </c>
      <c r="E191" s="140">
        <f>IF($A191="","",VLOOKUP($A191,ｷｬﾘﾌﾞ!$A$5:$L$550,7))</f>
        <v>5</v>
      </c>
      <c r="F191" s="130"/>
      <c r="G191" s="131"/>
      <c r="H191" s="132"/>
    </row>
    <row r="192" spans="1:8" s="119" customFormat="1" ht="30" customHeight="1">
      <c r="A192" s="126">
        <v>165</v>
      </c>
      <c r="B192" s="188" t="str">
        <f>IF($A192="","",VLOOKUP($A192,ｷｬﾘﾌﾞ!$A$5:$L$550,4))</f>
        <v>メタボリードＬＤＬ－Ｃ　Ａ　Ｒ－１</v>
      </c>
      <c r="C192" s="129"/>
      <c r="D192" s="140" t="str">
        <f>IF($A192="","",VLOOKUP($A192,ｷｬﾘﾌﾞ!$A$5:$L$550,6))</f>
        <v>BX</v>
      </c>
      <c r="E192" s="140">
        <f>IF($A192="","",VLOOKUP($A192,ｷｬﾘﾌﾞ!$A$5:$L$550,7))</f>
        <v>8</v>
      </c>
      <c r="F192" s="130"/>
      <c r="G192" s="131"/>
      <c r="H192" s="132"/>
    </row>
    <row r="193" spans="1:8" s="119" customFormat="1" ht="30" customHeight="1">
      <c r="A193" s="126">
        <v>166</v>
      </c>
      <c r="B193" s="188" t="str">
        <f>IF($A193="","",VLOOKUP($A193,ｷｬﾘﾌﾞ!$A$5:$L$550,4))</f>
        <v>メタボリードＬＤＬ－Ｃ　Ａ　Ｒ－２</v>
      </c>
      <c r="C193" s="129"/>
      <c r="D193" s="140" t="str">
        <f>IF($A193="","",VLOOKUP($A193,ｷｬﾘﾌﾞ!$A$5:$L$550,6))</f>
        <v>BX</v>
      </c>
      <c r="E193" s="140">
        <f>IF($A193="","",VLOOKUP($A193,ｷｬﾘﾌﾞ!$A$5:$L$550,7))</f>
        <v>8</v>
      </c>
      <c r="F193" s="130"/>
      <c r="G193" s="131"/>
      <c r="H193" s="132"/>
    </row>
    <row r="194" spans="1:8" s="119" customFormat="1" ht="30" customHeight="1">
      <c r="A194" s="126">
        <v>167</v>
      </c>
      <c r="B194" s="188" t="str">
        <f>IF($A194="","",VLOOKUP($A194,ｷｬﾘﾌﾞ!$A$5:$L$550,4))</f>
        <v>メタボリード標準血清ＨＤＬ・ＬＤＬ－Ｃ測定用</v>
      </c>
      <c r="C194" s="129"/>
      <c r="D194" s="140" t="str">
        <f>IF($A194="","",VLOOKUP($A194,ｷｬﾘﾌﾞ!$A$5:$L$550,6))</f>
        <v>BX</v>
      </c>
      <c r="E194" s="140">
        <f>IF($A194="","",VLOOKUP($A194,ｷｬﾘﾌﾞ!$A$5:$L$550,7))</f>
        <v>12</v>
      </c>
      <c r="F194" s="130"/>
      <c r="G194" s="131"/>
      <c r="H194" s="132"/>
    </row>
    <row r="195" spans="1:8" s="119" customFormat="1" ht="30" customHeight="1">
      <c r="A195" s="126">
        <v>168</v>
      </c>
      <c r="B195" s="188" t="str">
        <f>IF($A195="","",VLOOKUP($A195,ｷｬﾘﾌﾞ!$A$5:$L$550,4))</f>
        <v>ラピランＲＨ．ピロリ抗体スティック</v>
      </c>
      <c r="C195" s="129"/>
      <c r="D195" s="140" t="str">
        <f>IF($A195="","",VLOOKUP($A195,ｷｬﾘﾌﾞ!$A$5:$L$550,6))</f>
        <v>BX</v>
      </c>
      <c r="E195" s="140">
        <f>IF($A195="","",VLOOKUP($A195,ｷｬﾘﾌﾞ!$A$5:$L$550,7))</f>
        <v>24</v>
      </c>
      <c r="F195" s="130"/>
      <c r="G195" s="131"/>
      <c r="H195" s="132"/>
    </row>
    <row r="196" spans="1:8" s="119" customFormat="1" ht="30" customHeight="1">
      <c r="A196" s="126">
        <v>169</v>
      </c>
      <c r="B196" s="188" t="str">
        <f>IF($A196="","",VLOOKUP($A196,ｷｬﾘﾌﾞ!$A$5:$L$550,4))</f>
        <v>ラボステインＳ</v>
      </c>
      <c r="C196" s="129"/>
      <c r="D196" s="140" t="str">
        <f>IF($A196="","",VLOOKUP($A196,ｷｬﾘﾌﾞ!$A$5:$L$550,6))</f>
        <v>EA</v>
      </c>
      <c r="E196" s="140">
        <f>IF($A196="","",VLOOKUP($A196,ｷｬﾘﾌﾞ!$A$5:$L$550,7))</f>
        <v>8</v>
      </c>
      <c r="F196" s="130"/>
      <c r="G196" s="131"/>
      <c r="H196" s="132"/>
    </row>
    <row r="197" spans="1:8" s="119" customFormat="1" ht="30" customHeight="1">
      <c r="A197" s="126">
        <v>170</v>
      </c>
      <c r="B197" s="188" t="str">
        <f>IF($A197="","",VLOOKUP($A197,ｷｬﾘﾌﾞ!$A$5:$L$550,4))</f>
        <v>ルミパルス　Ｃ－ペプチド免疫反応カートリッジ</v>
      </c>
      <c r="C197" s="129"/>
      <c r="D197" s="140" t="str">
        <f>IF($A197="","",VLOOKUP($A197,ｷｬﾘﾌﾞ!$A$5:$L$550,6))</f>
        <v>BX</v>
      </c>
      <c r="E197" s="140">
        <f>IF($A197="","",VLOOKUP($A197,ｷｬﾘﾌﾞ!$A$5:$L$550,7))</f>
        <v>7</v>
      </c>
      <c r="F197" s="130"/>
      <c r="G197" s="131"/>
      <c r="H197" s="132"/>
    </row>
    <row r="198" spans="1:8" s="119" customFormat="1" ht="30" customHeight="1">
      <c r="A198" s="126">
        <v>171</v>
      </c>
      <c r="B198" s="188" t="str">
        <f>IF($A198="","",VLOOKUP($A198,ｷｬﾘﾌﾞ!$A$5:$L$550,4))</f>
        <v>ルミパルス　ＦＴ３－３　ＦＴ３キャリブレータ</v>
      </c>
      <c r="C198" s="129"/>
      <c r="D198" s="140" t="str">
        <f>IF($A198="","",VLOOKUP($A198,ｷｬﾘﾌﾞ!$A$5:$L$550,6))</f>
        <v>BX</v>
      </c>
      <c r="E198" s="140">
        <f>IF($A198="","",VLOOKUP($A198,ｷｬﾘﾌﾞ!$A$5:$L$550,7))</f>
        <v>4</v>
      </c>
      <c r="F198" s="130"/>
      <c r="G198" s="131"/>
      <c r="H198" s="132"/>
    </row>
    <row r="199" spans="1:8" s="119" customFormat="1" ht="30" customHeight="1">
      <c r="A199" s="126">
        <v>172</v>
      </c>
      <c r="B199" s="188" t="str">
        <f>IF($A199="","",VLOOKUP($A199,ｷｬﾘﾌﾞ!$A$5:$L$550,4))</f>
        <v>ルミパルス　ＦＴ３－Ⅲ免疫反応カートリッジ</v>
      </c>
      <c r="C199" s="129"/>
      <c r="D199" s="140" t="str">
        <f>IF($A199="","",VLOOKUP($A199,ｷｬﾘﾌﾞ!$A$5:$L$550,6))</f>
        <v>BX</v>
      </c>
      <c r="E199" s="140">
        <f>IF($A199="","",VLOOKUP($A199,ｷｬﾘﾌﾞ!$A$5:$L$550,7))</f>
        <v>5</v>
      </c>
      <c r="F199" s="130"/>
      <c r="G199" s="131"/>
      <c r="H199" s="132"/>
    </row>
    <row r="200" spans="1:8" s="119" customFormat="1" ht="30" customHeight="1">
      <c r="A200" s="126">
        <v>173</v>
      </c>
      <c r="B200" s="188" t="str">
        <f>IF($A200="","",VLOOKUP($A200,ｷｬﾘﾌﾞ!$A$5:$L$550,4))</f>
        <v>ルミパルス　ＦＴ４－Ｎ　ＦＴ４キャリブレータ</v>
      </c>
      <c r="C200" s="129"/>
      <c r="D200" s="140" t="str">
        <f>IF($A200="","",VLOOKUP($A200,ｷｬﾘﾌﾞ!$A$5:$L$550,6))</f>
        <v>BX</v>
      </c>
      <c r="E200" s="140">
        <f>IF($A200="","",VLOOKUP($A200,ｷｬﾘﾌﾞ!$A$5:$L$550,7))</f>
        <v>4</v>
      </c>
      <c r="F200" s="130"/>
      <c r="G200" s="131"/>
      <c r="H200" s="132"/>
    </row>
    <row r="201" spans="1:8" s="119" customFormat="1" ht="30" customHeight="1">
      <c r="A201" s="126">
        <v>174</v>
      </c>
      <c r="B201" s="188" t="str">
        <f>IF($A201="","",VLOOKUP($A201,ｷｬﾘﾌﾞ!$A$5:$L$550,4))</f>
        <v>ルミパルス　ＦＴ４－Ｎ免疫反応カートリッジ</v>
      </c>
      <c r="C201" s="129"/>
      <c r="D201" s="140" t="str">
        <f>IF($A201="","",VLOOKUP($A201,ｷｬﾘﾌﾞ!$A$5:$L$550,6))</f>
        <v>BX</v>
      </c>
      <c r="E201" s="140">
        <f>IF($A201="","",VLOOKUP($A201,ｷｬﾘﾌﾞ!$A$5:$L$550,7))</f>
        <v>5</v>
      </c>
      <c r="F201" s="130"/>
      <c r="G201" s="131"/>
      <c r="H201" s="132"/>
    </row>
    <row r="202" spans="1:8" s="119" customFormat="1" ht="30" customHeight="1">
      <c r="A202" s="126">
        <v>175</v>
      </c>
      <c r="B202" s="188" t="str">
        <f>IF($A202="","",VLOOKUP($A202,ｷｬﾘﾌﾞ!$A$5:$L$550,4))</f>
        <v>ルミパルス　ＨＢＣＡＢ－Ｎ免疫反応カートリッジ</v>
      </c>
      <c r="C202" s="129"/>
      <c r="D202" s="140" t="str">
        <f>IF($A202="","",VLOOKUP($A202,ｷｬﾘﾌﾞ!$A$5:$L$550,6))</f>
        <v>BX</v>
      </c>
      <c r="E202" s="140">
        <f>IF($A202="","",VLOOKUP($A202,ｷｬﾘﾌﾞ!$A$5:$L$550,7))</f>
        <v>4</v>
      </c>
      <c r="F202" s="130"/>
      <c r="G202" s="131"/>
      <c r="H202" s="132"/>
    </row>
    <row r="204" spans="1:8" s="119" customFormat="1" ht="45" customHeight="1">
      <c r="A204" s="118"/>
      <c r="B204" s="383" t="s">
        <v>111</v>
      </c>
      <c r="C204" s="383"/>
      <c r="D204" s="383"/>
      <c r="E204" s="383"/>
      <c r="F204" s="383"/>
      <c r="G204" s="383"/>
      <c r="H204" s="383"/>
    </row>
    <row r="205" spans="1:8" s="121" customFormat="1" ht="18" customHeight="1">
      <c r="A205" s="120"/>
      <c r="B205" s="277"/>
      <c r="D205" s="122"/>
      <c r="E205" s="123"/>
      <c r="F205" s="124"/>
    </row>
    <row r="206" spans="1:8" s="118" customFormat="1" ht="30" customHeight="1">
      <c r="A206" s="125" t="s">
        <v>112</v>
      </c>
      <c r="B206" s="384" t="s">
        <v>113</v>
      </c>
      <c r="C206" s="385"/>
      <c r="D206" s="126" t="s">
        <v>114</v>
      </c>
      <c r="E206" s="127" t="s">
        <v>115</v>
      </c>
      <c r="F206" s="128" t="s">
        <v>116</v>
      </c>
      <c r="G206" s="125" t="s">
        <v>117</v>
      </c>
      <c r="H206" s="126" t="s">
        <v>118</v>
      </c>
    </row>
    <row r="207" spans="1:8" ht="30" customHeight="1">
      <c r="A207" s="126">
        <v>176</v>
      </c>
      <c r="B207" s="188" t="str">
        <f>IF($A207="","",VLOOKUP($A207,ｷｬﾘﾌﾞ!$A$5:$L$550,4))</f>
        <v>ルミパルス　ＨＢＣＡＢ－Ｎ用標準溶液</v>
      </c>
      <c r="C207" s="129"/>
      <c r="D207" s="140" t="str">
        <f>IF($A207="","",VLOOKUP($A207,ｷｬﾘﾌﾞ!$A$5:$L$550,6))</f>
        <v>BX</v>
      </c>
      <c r="E207" s="140">
        <f>IF($A207="","",VLOOKUP($A207,ｷｬﾘﾌﾞ!$A$5:$L$550,7))</f>
        <v>2</v>
      </c>
      <c r="F207" s="130"/>
      <c r="G207" s="131"/>
      <c r="H207" s="132"/>
    </row>
    <row r="208" spans="1:8" ht="30" customHeight="1">
      <c r="A208" s="126">
        <v>177</v>
      </c>
      <c r="B208" s="188" t="str">
        <f>IF($A208="","",VLOOKUP($A208,ｷｬﾘﾌﾞ!$A$5:$L$550,4))</f>
        <v>ルミパルス　ＨＢＳＡＢ－Ｎ　ＨＢＳＡＢ－Ｎ用キャリブレータ</v>
      </c>
      <c r="C208" s="129"/>
      <c r="D208" s="140" t="str">
        <f>IF($A208="","",VLOOKUP($A208,ｷｬﾘﾌﾞ!$A$5:$L$550,6))</f>
        <v>BX</v>
      </c>
      <c r="E208" s="140">
        <f>IF($A208="","",VLOOKUP($A208,ｷｬﾘﾌﾞ!$A$5:$L$550,7))</f>
        <v>2</v>
      </c>
      <c r="F208" s="130"/>
      <c r="G208" s="131"/>
      <c r="H208" s="132"/>
    </row>
    <row r="209" spans="1:8" ht="30" customHeight="1">
      <c r="A209" s="126">
        <v>178</v>
      </c>
      <c r="B209" s="188" t="str">
        <f>IF($A209="","",VLOOKUP($A209,ｷｬﾘﾌﾞ!$A$5:$L$550,4))</f>
        <v>ルミパルス　ＨＢＳＡＢ－Ｎ免疫反応カートリッジ</v>
      </c>
      <c r="C209" s="129"/>
      <c r="D209" s="140" t="str">
        <f>IF($A209="","",VLOOKUP($A209,ｷｬﾘﾌﾞ!$A$5:$L$550,6))</f>
        <v>BX</v>
      </c>
      <c r="E209" s="140">
        <f>IF($A209="","",VLOOKUP($A209,ｷｬﾘﾌﾞ!$A$5:$L$550,7))</f>
        <v>6</v>
      </c>
      <c r="F209" s="130"/>
      <c r="G209" s="131"/>
      <c r="H209" s="132"/>
    </row>
    <row r="210" spans="1:8" s="119" customFormat="1" ht="30" customHeight="1">
      <c r="A210" s="126">
        <v>179</v>
      </c>
      <c r="B210" s="188" t="str">
        <f>IF($A210="","",VLOOKUP($A210,ｷｬﾘﾌﾞ!$A$5:$L$550,4))</f>
        <v>ルミパルス　ＨＢＳＡＧ－ＨＱ　免疫反応カートリッジ</v>
      </c>
      <c r="C210" s="129"/>
      <c r="D210" s="140" t="str">
        <f>IF($A210="","",VLOOKUP($A210,ｷｬﾘﾌﾞ!$A$5:$L$550,6))</f>
        <v>BX</v>
      </c>
      <c r="E210" s="140">
        <f>IF($A210="","",VLOOKUP($A210,ｷｬﾘﾌﾞ!$A$5:$L$550,7))</f>
        <v>20</v>
      </c>
      <c r="F210" s="130"/>
      <c r="G210" s="131"/>
      <c r="H210" s="132"/>
    </row>
    <row r="211" spans="1:8" s="119" customFormat="1" ht="30" customHeight="1">
      <c r="A211" s="126">
        <v>180</v>
      </c>
      <c r="B211" s="188" t="str">
        <f>IF($A211="","",VLOOKUP($A211,ｷｬﾘﾌﾞ!$A$5:$L$550,4))</f>
        <v>ルミパルス　ＨＣＶ免疫反応カートリッジセット</v>
      </c>
      <c r="C211" s="129"/>
      <c r="D211" s="140" t="str">
        <f>IF($A211="","",VLOOKUP($A211,ｷｬﾘﾌﾞ!$A$5:$L$550,6))</f>
        <v>BX</v>
      </c>
      <c r="E211" s="140">
        <f>IF($A211="","",VLOOKUP($A211,ｷｬﾘﾌﾞ!$A$5:$L$550,7))</f>
        <v>8</v>
      </c>
      <c r="F211" s="130"/>
      <c r="G211" s="131"/>
      <c r="H211" s="132"/>
    </row>
    <row r="212" spans="1:8" s="119" customFormat="1" ht="30" customHeight="1">
      <c r="A212" s="126">
        <v>181</v>
      </c>
      <c r="B212" s="188" t="str">
        <f>IF($A212="","",VLOOKUP($A212,ｷｬﾘﾌﾞ!$A$5:$L$550,4))</f>
        <v>ルミパルス　ＨＩＶ　ＡＧ／ＡＢ免疫反応カートリッジセット</v>
      </c>
      <c r="C212" s="129"/>
      <c r="D212" s="140" t="str">
        <f>IF($A212="","",VLOOKUP($A212,ｷｬﾘﾌﾞ!$A$5:$L$550,6))</f>
        <v>BX</v>
      </c>
      <c r="E212" s="140">
        <f>IF($A212="","",VLOOKUP($A212,ｷｬﾘﾌﾞ!$A$5:$L$550,7))</f>
        <v>8</v>
      </c>
      <c r="F212" s="130"/>
      <c r="G212" s="131"/>
      <c r="H212" s="132"/>
    </row>
    <row r="213" spans="1:8" s="119" customFormat="1" ht="30" customHeight="1">
      <c r="A213" s="126">
        <v>182</v>
      </c>
      <c r="B213" s="188" t="str">
        <f>IF($A213="","",VLOOKUP($A213,ｷｬﾘﾌﾞ!$A$5:$L$550,4))</f>
        <v>ルミパルス　ＰＳＡ－Ｎ　キャリブレータ</v>
      </c>
      <c r="C213" s="129"/>
      <c r="D213" s="140" t="str">
        <f>IF($A213="","",VLOOKUP($A213,ｷｬﾘﾌﾞ!$A$5:$L$550,6))</f>
        <v>BX</v>
      </c>
      <c r="E213" s="140">
        <f>IF($A213="","",VLOOKUP($A213,ｷｬﾘﾌﾞ!$A$5:$L$550,7))</f>
        <v>4</v>
      </c>
      <c r="F213" s="130"/>
      <c r="G213" s="131"/>
      <c r="H213" s="132"/>
    </row>
    <row r="214" spans="1:8" s="119" customFormat="1" ht="30" customHeight="1">
      <c r="A214" s="126">
        <v>183</v>
      </c>
      <c r="B214" s="188" t="str">
        <f>IF($A214="","",VLOOKUP($A214,ｷｬﾘﾌﾞ!$A$5:$L$550,4))</f>
        <v>ルミパルス　ＴＳＨ　ＩＦＣＣ　ＴＳＨキャリブレータ</v>
      </c>
      <c r="C214" s="129"/>
      <c r="D214" s="140" t="str">
        <f>IF($A214="","",VLOOKUP($A214,ｷｬﾘﾌﾞ!$A$5:$L$550,6))</f>
        <v>BX</v>
      </c>
      <c r="E214" s="140">
        <f>IF($A214="","",VLOOKUP($A214,ｷｬﾘﾌﾞ!$A$5:$L$550,7))</f>
        <v>4</v>
      </c>
      <c r="F214" s="130"/>
      <c r="G214" s="131"/>
      <c r="H214" s="132"/>
    </row>
    <row r="215" spans="1:8" s="119" customFormat="1" ht="30" customHeight="1">
      <c r="A215" s="126">
        <v>184</v>
      </c>
      <c r="B215" s="188" t="str">
        <f>IF($A215="","",VLOOKUP($A215,ｷｬﾘﾌﾞ!$A$5:$L$550,4))</f>
        <v>ルミパルス　ＴＳＨ　ＩＦＣＣ免疫反応カートリッジ</v>
      </c>
      <c r="C215" s="129"/>
      <c r="D215" s="140" t="str">
        <f>IF($A215="","",VLOOKUP($A215,ｷｬﾘﾌﾞ!$A$5:$L$550,6))</f>
        <v>BX</v>
      </c>
      <c r="E215" s="140">
        <f>IF($A215="","",VLOOKUP($A215,ｷｬﾘﾌﾞ!$A$5:$L$550,7))</f>
        <v>6</v>
      </c>
      <c r="F215" s="130"/>
      <c r="G215" s="131"/>
      <c r="H215" s="132"/>
    </row>
    <row r="216" spans="1:8" s="119" customFormat="1" ht="30" customHeight="1">
      <c r="A216" s="126">
        <v>185</v>
      </c>
      <c r="B216" s="188" t="str">
        <f>IF($A216="","",VLOOKUP($A216,ｷｬﾘﾌﾞ!$A$5:$L$550,4))</f>
        <v>ルミパルスⅠＨＢＥＡＧ免疫反応カートリッジセット</v>
      </c>
      <c r="C216" s="129"/>
      <c r="D216" s="140" t="str">
        <f>IF($A216="","",VLOOKUP($A216,ｷｬﾘﾌﾞ!$A$5:$L$550,6))</f>
        <v>BX</v>
      </c>
      <c r="E216" s="140">
        <f>IF($A216="","",VLOOKUP($A216,ｷｬﾘﾌﾞ!$A$5:$L$550,7))</f>
        <v>3</v>
      </c>
      <c r="F216" s="130"/>
      <c r="G216" s="131"/>
      <c r="H216" s="132"/>
    </row>
    <row r="217" spans="1:8" s="119" customFormat="1" ht="30" customHeight="1">
      <c r="A217" s="126">
        <v>186</v>
      </c>
      <c r="B217" s="188" t="str">
        <f>IF($A217="","",VLOOKUP($A217,ｷｬﾘﾌﾞ!$A$5:$L$550,4))</f>
        <v>ルミパルスＡＦＰ－Ｎ　ＡＦＰキャリブレータ</v>
      </c>
      <c r="C217" s="129"/>
      <c r="D217" s="140" t="str">
        <f>IF($A217="","",VLOOKUP($A217,ｷｬﾘﾌﾞ!$A$5:$L$550,6))</f>
        <v>BX</v>
      </c>
      <c r="E217" s="140">
        <f>IF($A217="","",VLOOKUP($A217,ｷｬﾘﾌﾞ!$A$5:$L$550,7))</f>
        <v>4</v>
      </c>
      <c r="F217" s="130"/>
      <c r="G217" s="131"/>
      <c r="H217" s="132"/>
    </row>
    <row r="218" spans="1:8" s="119" customFormat="1" ht="30" customHeight="1">
      <c r="A218" s="126">
        <v>187</v>
      </c>
      <c r="B218" s="188" t="str">
        <f>IF($A218="","",VLOOKUP($A218,ｷｬﾘﾌﾞ!$A$5:$L$550,4))</f>
        <v>ルミパルスＡＦＰ－Ｎ免疫反応カートリッジ</v>
      </c>
      <c r="C218" s="129"/>
      <c r="D218" s="140" t="str">
        <f>IF($A218="","",VLOOKUP($A218,ｷｬﾘﾌﾞ!$A$5:$L$550,6))</f>
        <v>BX</v>
      </c>
      <c r="E218" s="140">
        <f>IF($A218="","",VLOOKUP($A218,ｷｬﾘﾌﾞ!$A$5:$L$550,7))</f>
        <v>8</v>
      </c>
      <c r="F218" s="130"/>
      <c r="G218" s="131"/>
      <c r="H218" s="132"/>
    </row>
    <row r="219" spans="1:8" s="119" customFormat="1" ht="30" customHeight="1">
      <c r="A219" s="126">
        <v>188</v>
      </c>
      <c r="B219" s="188" t="str">
        <f>IF($A219="","",VLOOKUP($A219,ｷｬﾘﾌﾞ!$A$5:$L$550,4))</f>
        <v>ルミパルスＢＮＰ免疫反応カートリッジ</v>
      </c>
      <c r="C219" s="129"/>
      <c r="D219" s="140" t="str">
        <f>IF($A219="","",VLOOKUP($A219,ｷｬﾘﾌﾞ!$A$5:$L$550,6))</f>
        <v>BX</v>
      </c>
      <c r="E219" s="140">
        <f>IF($A219="","",VLOOKUP($A219,ｷｬﾘﾌﾞ!$A$5:$L$550,7))</f>
        <v>4</v>
      </c>
      <c r="F219" s="130"/>
      <c r="G219" s="131"/>
      <c r="H219" s="132"/>
    </row>
    <row r="220" spans="1:8" s="119" customFormat="1" ht="30" customHeight="1">
      <c r="A220" s="126">
        <v>189</v>
      </c>
      <c r="B220" s="188" t="str">
        <f>IF($A220="","",VLOOKUP($A220,ｷｬﾘﾌﾞ!$A$5:$L$550,4))</f>
        <v>ルミパルスＣＡ１９－９Ｎ　キャリブレータ</v>
      </c>
      <c r="C220" s="129"/>
      <c r="D220" s="140" t="str">
        <f>IF($A220="","",VLOOKUP($A220,ｷｬﾘﾌﾞ!$A$5:$L$550,6))</f>
        <v>BX</v>
      </c>
      <c r="E220" s="140">
        <f>IF($A220="","",VLOOKUP($A220,ｷｬﾘﾌﾞ!$A$5:$L$550,7))</f>
        <v>4</v>
      </c>
      <c r="F220" s="130"/>
      <c r="G220" s="131"/>
      <c r="H220" s="132"/>
    </row>
    <row r="221" spans="1:8" s="119" customFormat="1" ht="30" customHeight="1">
      <c r="A221" s="126">
        <v>190</v>
      </c>
      <c r="B221" s="188" t="str">
        <f>IF($A221="","",VLOOKUP($A221,ｷｬﾘﾌﾞ!$A$5:$L$550,4))</f>
        <v>ルミパルスＣＡ１９－９－Ｎ免疫反応カートリッジ</v>
      </c>
      <c r="C221" s="129"/>
      <c r="D221" s="140" t="str">
        <f>IF($A221="","",VLOOKUP($A221,ｷｬﾘﾌﾞ!$A$5:$L$550,6))</f>
        <v>BX</v>
      </c>
      <c r="E221" s="140">
        <f>IF($A221="","",VLOOKUP($A221,ｷｬﾘﾌﾞ!$A$5:$L$550,7))</f>
        <v>6</v>
      </c>
      <c r="F221" s="130"/>
      <c r="G221" s="131"/>
      <c r="H221" s="132"/>
    </row>
    <row r="222" spans="1:8" s="119" customFormat="1" ht="30" customHeight="1">
      <c r="A222" s="126">
        <v>191</v>
      </c>
      <c r="B222" s="188" t="str">
        <f>IF($A222="","",VLOOKUP($A222,ｷｬﾘﾌﾞ!$A$5:$L$550,4))</f>
        <v>ルミパルスＣＥＡ－Ｎ　キャリブレータ</v>
      </c>
      <c r="C222" s="129"/>
      <c r="D222" s="140" t="str">
        <f>IF($A222="","",VLOOKUP($A222,ｷｬﾘﾌﾞ!$A$5:$L$550,6))</f>
        <v>BX</v>
      </c>
      <c r="E222" s="140">
        <f>IF($A222="","",VLOOKUP($A222,ｷｬﾘﾌﾞ!$A$5:$L$550,7))</f>
        <v>4</v>
      </c>
      <c r="F222" s="130"/>
      <c r="G222" s="131"/>
      <c r="H222" s="132"/>
    </row>
    <row r="223" spans="1:8" s="119" customFormat="1" ht="30" customHeight="1">
      <c r="A223" s="126">
        <v>192</v>
      </c>
      <c r="B223" s="188" t="str">
        <f>IF($A223="","",VLOOKUP($A223,ｷｬﾘﾌﾞ!$A$5:$L$550,4))</f>
        <v>ルミパルスＣＥＡ－Ｎ免疫反応カートリッジ</v>
      </c>
      <c r="C223" s="129"/>
      <c r="D223" s="140" t="str">
        <f>IF($A223="","",VLOOKUP($A223,ｷｬﾘﾌﾞ!$A$5:$L$550,6))</f>
        <v>BX</v>
      </c>
      <c r="E223" s="140">
        <f>IF($A223="","",VLOOKUP($A223,ｷｬﾘﾌﾞ!$A$5:$L$550,7))</f>
        <v>6</v>
      </c>
      <c r="F223" s="130"/>
      <c r="G223" s="131"/>
      <c r="H223" s="132"/>
    </row>
    <row r="224" spans="1:8" s="119" customFormat="1" ht="30" customHeight="1">
      <c r="A224" s="126">
        <v>193</v>
      </c>
      <c r="B224" s="188" t="str">
        <f>IF($A224="","",VLOOKUP($A224,ｷｬﾘﾌﾞ!$A$5:$L$550,4))</f>
        <v>ルミパルスＣ－ペプチドキャリブレータ（血清・血漿用）</v>
      </c>
      <c r="C224" s="129"/>
      <c r="D224" s="140" t="str">
        <f>IF($A224="","",VLOOKUP($A224,ｷｬﾘﾌﾞ!$A$5:$L$550,6))</f>
        <v>BX</v>
      </c>
      <c r="E224" s="140">
        <f>IF($A224="","",VLOOKUP($A224,ｷｬﾘﾌﾞ!$A$5:$L$550,7))</f>
        <v>4</v>
      </c>
      <c r="F224" s="130"/>
      <c r="G224" s="131"/>
      <c r="H224" s="132"/>
    </row>
    <row r="225" spans="1:8" s="119" customFormat="1" ht="30" customHeight="1">
      <c r="A225" s="126">
        <v>194</v>
      </c>
      <c r="B225" s="188" t="str">
        <f>IF($A225="","",VLOOKUP($A225,ｷｬﾘﾌﾞ!$A$5:$L$550,4))</f>
        <v>ルミパルスＨＢＥＡＢ－Ｎ免疫反応カートリッジセット</v>
      </c>
      <c r="C225" s="129"/>
      <c r="D225" s="140" t="str">
        <f>IF($A225="","",VLOOKUP($A225,ｷｬﾘﾌﾞ!$A$5:$L$550,6))</f>
        <v>BX</v>
      </c>
      <c r="E225" s="140">
        <f>IF($A225="","",VLOOKUP($A225,ｷｬﾘﾌﾞ!$A$5:$L$550,7))</f>
        <v>2</v>
      </c>
      <c r="F225" s="130"/>
      <c r="G225" s="131"/>
      <c r="H225" s="132"/>
    </row>
    <row r="226" spans="1:8" s="119" customFormat="1" ht="30" customHeight="1">
      <c r="A226" s="126">
        <v>195</v>
      </c>
      <c r="B226" s="188" t="str">
        <f>IF($A226="","",VLOOKUP($A226,ｷｬﾘﾌﾞ!$A$5:$L$550,4))</f>
        <v>ルミパルスＨＢＳＡＧ－ＨＱ　ＨＢＳＡＧ－ＨＱ用標準溶液</v>
      </c>
      <c r="C226" s="129"/>
      <c r="D226" s="140" t="str">
        <f>IF($A226="","",VLOOKUP($A226,ｷｬﾘﾌﾞ!$A$5:$L$550,6))</f>
        <v>BX</v>
      </c>
      <c r="E226" s="140">
        <f>IF($A226="","",VLOOKUP($A226,ｷｬﾘﾌﾞ!$A$5:$L$550,7))</f>
        <v>5</v>
      </c>
      <c r="F226" s="130"/>
      <c r="G226" s="131"/>
      <c r="H226" s="132"/>
    </row>
    <row r="227" spans="1:8" s="119" customFormat="1" ht="30" customHeight="1">
      <c r="A227" s="126">
        <v>196</v>
      </c>
      <c r="B227" s="188" t="str">
        <f>IF($A227="","",VLOOKUP($A227,ｷｬﾘﾌﾞ!$A$5:$L$550,4))</f>
        <v>ルミパルスＰＳＡ－Ｎ免疫反応カートリッジ</v>
      </c>
      <c r="C227" s="129"/>
      <c r="D227" s="140" t="str">
        <f>IF($A227="","",VLOOKUP($A227,ｷｬﾘﾌﾞ!$A$5:$L$550,6))</f>
        <v>BX</v>
      </c>
      <c r="E227" s="140">
        <f>IF($A227="","",VLOOKUP($A227,ｷｬﾘﾌﾞ!$A$5:$L$550,7))</f>
        <v>7</v>
      </c>
      <c r="F227" s="130"/>
      <c r="G227" s="131"/>
      <c r="H227" s="132"/>
    </row>
    <row r="228" spans="1:8" s="119" customFormat="1" ht="30" customHeight="1">
      <c r="A228" s="126">
        <v>197</v>
      </c>
      <c r="B228" s="188" t="str">
        <f>IF($A228="","",VLOOKUP($A228,ｷｬﾘﾌﾞ!$A$5:$L$550,4))</f>
        <v>ルミパルスインシュリン－Ｎ　インシュリンキャリブレータ</v>
      </c>
      <c r="C228" s="129"/>
      <c r="D228" s="140" t="str">
        <f>IF($A228="","",VLOOKUP($A228,ｷｬﾘﾌﾞ!$A$5:$L$550,6))</f>
        <v>BX</v>
      </c>
      <c r="E228" s="140">
        <f>IF($A228="","",VLOOKUP($A228,ｷｬﾘﾌﾞ!$A$5:$L$550,7))</f>
        <v>4</v>
      </c>
      <c r="F228" s="130"/>
      <c r="G228" s="131"/>
      <c r="H228" s="132"/>
    </row>
    <row r="229" spans="1:8" s="119" customFormat="1" ht="30" customHeight="1">
      <c r="A229" s="126">
        <v>198</v>
      </c>
      <c r="B229" s="188" t="str">
        <f>IF($A229="","",VLOOKUP($A229,ｷｬﾘﾌﾞ!$A$5:$L$550,4))</f>
        <v>ルミパルスインシュリン－Ｎ免疫反応カートリッジ</v>
      </c>
      <c r="C229" s="129"/>
      <c r="D229" s="140" t="str">
        <f>IF($A229="","",VLOOKUP($A229,ｷｬﾘﾌﾞ!$A$5:$L$550,6))</f>
        <v>BX</v>
      </c>
      <c r="E229" s="140">
        <f>IF($A229="","",VLOOKUP($A229,ｷｬﾘﾌﾞ!$A$5:$L$550,7))</f>
        <v>16</v>
      </c>
      <c r="F229" s="130"/>
      <c r="G229" s="131"/>
      <c r="H229" s="132"/>
    </row>
    <row r="230" spans="1:8" s="119" customFormat="1" ht="30" customHeight="1">
      <c r="A230" s="126">
        <v>199</v>
      </c>
      <c r="B230" s="188" t="str">
        <f>IF($A230="","",VLOOKUP($A230,ｷｬﾘﾌﾞ!$A$5:$L$550,4))</f>
        <v>ルミパルスシステム用サンプリングチップ</v>
      </c>
      <c r="C230" s="129"/>
      <c r="D230" s="140" t="str">
        <f>IF($A230="","",VLOOKUP($A230,ｷｬﾘﾌﾞ!$A$5:$L$550,6))</f>
        <v>BX</v>
      </c>
      <c r="E230" s="140">
        <f>IF($A230="","",VLOOKUP($A230,ｷｬﾘﾌﾞ!$A$5:$L$550,7))</f>
        <v>8</v>
      </c>
      <c r="F230" s="130"/>
      <c r="G230" s="131"/>
      <c r="H230" s="132"/>
    </row>
    <row r="231" spans="1:8" s="119" customFormat="1" ht="30" customHeight="1">
      <c r="A231" s="126">
        <v>200</v>
      </c>
      <c r="B231" s="188" t="str">
        <f>IF($A231="","",VLOOKUP($A231,ｷｬﾘﾌﾞ!$A$5:$L$550,4))</f>
        <v>ルミパルスフェリチン－Ｎ　キャリブレータ</v>
      </c>
      <c r="C231" s="129"/>
      <c r="D231" s="140" t="str">
        <f>IF($A231="","",VLOOKUP($A231,ｷｬﾘﾌﾞ!$A$5:$L$550,6))</f>
        <v>BX</v>
      </c>
      <c r="E231" s="140">
        <f>IF($A231="","",VLOOKUP($A231,ｷｬﾘﾌﾞ!$A$5:$L$550,7))</f>
        <v>4</v>
      </c>
      <c r="F231" s="130"/>
      <c r="G231" s="131"/>
      <c r="H231" s="132"/>
    </row>
    <row r="233" spans="1:8" s="119" customFormat="1" ht="45" customHeight="1">
      <c r="A233" s="118"/>
      <c r="B233" s="383" t="s">
        <v>111</v>
      </c>
      <c r="C233" s="383"/>
      <c r="D233" s="383"/>
      <c r="E233" s="383"/>
      <c r="F233" s="383"/>
      <c r="G233" s="383"/>
      <c r="H233" s="383"/>
    </row>
    <row r="234" spans="1:8" s="121" customFormat="1" ht="18" customHeight="1">
      <c r="A234" s="120"/>
      <c r="B234" s="277"/>
      <c r="D234" s="122"/>
      <c r="E234" s="123"/>
      <c r="F234" s="124"/>
    </row>
    <row r="235" spans="1:8" s="118" customFormat="1" ht="30" customHeight="1">
      <c r="A235" s="125" t="s">
        <v>112</v>
      </c>
      <c r="B235" s="384" t="s">
        <v>113</v>
      </c>
      <c r="C235" s="385"/>
      <c r="D235" s="126" t="s">
        <v>114</v>
      </c>
      <c r="E235" s="127" t="s">
        <v>115</v>
      </c>
      <c r="F235" s="128" t="s">
        <v>116</v>
      </c>
      <c r="G235" s="125" t="s">
        <v>117</v>
      </c>
      <c r="H235" s="126" t="s">
        <v>118</v>
      </c>
    </row>
    <row r="236" spans="1:8" ht="30" customHeight="1">
      <c r="A236" s="126">
        <v>201</v>
      </c>
      <c r="B236" s="188" t="str">
        <f>IF($A236="","",VLOOKUP($A236,ｷｬﾘﾌﾞ!$A$5:$L$550,4))</f>
        <v>ルミパルスフェリチン－Ｎ免疫反応カートリッジ</v>
      </c>
      <c r="C236" s="129"/>
      <c r="D236" s="140" t="str">
        <f>IF($A236="","",VLOOKUP($A236,ｷｬﾘﾌﾞ!$A$5:$L$550,6))</f>
        <v>BX</v>
      </c>
      <c r="E236" s="140">
        <f>IF($A236="","",VLOOKUP($A236,ｷｬﾘﾌﾞ!$A$5:$L$550,7))</f>
        <v>6</v>
      </c>
      <c r="F236" s="130"/>
      <c r="G236" s="131"/>
      <c r="H236" s="132"/>
    </row>
    <row r="237" spans="1:8" ht="30" customHeight="1">
      <c r="A237" s="126">
        <v>202</v>
      </c>
      <c r="B237" s="188" t="str">
        <f>IF($A237="","",VLOOKUP($A237,ｷｬﾘﾌﾞ!$A$5:$L$550,4))</f>
        <v>ルミパルス基質液</v>
      </c>
      <c r="C237" s="129"/>
      <c r="D237" s="140" t="str">
        <f>IF($A237="","",VLOOKUP($A237,ｷｬﾘﾌﾞ!$A$5:$L$550,6))</f>
        <v>BX</v>
      </c>
      <c r="E237" s="140">
        <f>IF($A237="","",VLOOKUP($A237,ｷｬﾘﾌﾞ!$A$5:$L$550,7))</f>
        <v>4</v>
      </c>
      <c r="F237" s="130"/>
      <c r="G237" s="131"/>
      <c r="H237" s="132"/>
    </row>
    <row r="238" spans="1:8" ht="30" customHeight="1">
      <c r="A238" s="126">
        <v>203</v>
      </c>
      <c r="B238" s="188" t="str">
        <f>IF($A238="","",VLOOKUP($A238,ｷｬﾘﾌﾞ!$A$5:$L$550,4))</f>
        <v>ルミパルス検体希釈液</v>
      </c>
      <c r="C238" s="129"/>
      <c r="D238" s="140" t="str">
        <f>IF($A238="","",VLOOKUP($A238,ｷｬﾘﾌﾞ!$A$5:$L$550,6))</f>
        <v>BX</v>
      </c>
      <c r="E238" s="140">
        <f>IF($A238="","",VLOOKUP($A238,ｷｬﾘﾌﾞ!$A$5:$L$550,7))</f>
        <v>2</v>
      </c>
      <c r="F238" s="130"/>
      <c r="G238" s="131"/>
      <c r="H238" s="132"/>
    </row>
    <row r="239" spans="1:8" s="119" customFormat="1" ht="30" customHeight="1">
      <c r="A239" s="126">
        <v>204</v>
      </c>
      <c r="B239" s="188" t="str">
        <f>IF($A239="","",VLOOKUP($A239,ｷｬﾘﾌﾞ!$A$5:$L$550,4))</f>
        <v>ルミパルス洗浄液</v>
      </c>
      <c r="C239" s="129"/>
      <c r="D239" s="140" t="str">
        <f>IF($A239="","",VLOOKUP($A239,ｷｬﾘﾌﾞ!$A$5:$L$550,6))</f>
        <v>EA</v>
      </c>
      <c r="E239" s="140">
        <f>IF($A239="","",VLOOKUP($A239,ｷｬﾘﾌﾞ!$A$5:$L$550,7))</f>
        <v>12</v>
      </c>
      <c r="F239" s="130"/>
      <c r="G239" s="131"/>
      <c r="H239" s="132"/>
    </row>
    <row r="240" spans="1:8" s="119" customFormat="1" ht="30" customHeight="1">
      <c r="A240" s="126">
        <v>205</v>
      </c>
      <c r="B240" s="188" t="str">
        <f>IF($A240="","",VLOOKUP($A240,ｷｬﾘﾌﾞ!$A$5:$L$550,4))</f>
        <v>レズンボトル（嫌気）</v>
      </c>
      <c r="C240" s="129"/>
      <c r="D240" s="140" t="str">
        <f>IF($A240="","",VLOOKUP($A240,ｷｬﾘﾌﾞ!$A$5:$L$550,6))</f>
        <v>EA</v>
      </c>
      <c r="E240" s="140">
        <f>IF($A240="","",VLOOKUP($A240,ｷｬﾘﾌﾞ!$A$5:$L$550,7))</f>
        <v>16</v>
      </c>
      <c r="F240" s="130"/>
      <c r="G240" s="131"/>
      <c r="H240" s="132"/>
    </row>
    <row r="241" spans="1:8" s="119" customFormat="1" ht="30" customHeight="1">
      <c r="A241" s="126">
        <v>206</v>
      </c>
      <c r="B241" s="188" t="str">
        <f>IF($A241="","",VLOOKUP($A241,ｷｬﾘﾌﾞ!$A$5:$L$550,4))</f>
        <v>レズンボトル（好気）</v>
      </c>
      <c r="C241" s="129"/>
      <c r="D241" s="140" t="str">
        <f>IF($A241="","",VLOOKUP($A241,ｷｬﾘﾌﾞ!$A$5:$L$550,6))</f>
        <v>EA</v>
      </c>
      <c r="E241" s="140">
        <f>IF($A241="","",VLOOKUP($A241,ｷｬﾘﾌﾞ!$A$5:$L$550,7))</f>
        <v>16</v>
      </c>
      <c r="F241" s="130"/>
      <c r="G241" s="131"/>
      <c r="H241" s="132"/>
    </row>
    <row r="242" spans="1:8" s="119" customFormat="1" ht="30" customHeight="1">
      <c r="A242" s="126">
        <v>207</v>
      </c>
      <c r="B242" s="188" t="str">
        <f>IF($A242="","",VLOOKUP($A242,ｷｬﾘﾌﾞ!$A$5:$L$550,4))</f>
        <v>金属分析容器（尿用）</v>
      </c>
      <c r="C242" s="129"/>
      <c r="D242" s="140" t="str">
        <f>IF($A242="","",VLOOKUP($A242,ｷｬﾘﾌﾞ!$A$5:$L$550,6))</f>
        <v>EA</v>
      </c>
      <c r="E242" s="140">
        <f>IF($A242="","",VLOOKUP($A242,ｷｬﾘﾌﾞ!$A$5:$L$550,7))</f>
        <v>5</v>
      </c>
      <c r="F242" s="130"/>
      <c r="G242" s="131"/>
      <c r="H242" s="132"/>
    </row>
    <row r="243" spans="1:8" s="119" customFormat="1" ht="30" customHeight="1">
      <c r="A243" s="126">
        <v>208</v>
      </c>
      <c r="B243" s="188" t="str">
        <f>IF($A243="","",VLOOKUP($A243,ｷｬﾘﾌﾞ!$A$5:$L$550,4))</f>
        <v>血清マルチキャリブレーター</v>
      </c>
      <c r="C243" s="129"/>
      <c r="D243" s="140" t="str">
        <f>IF($A243="","",VLOOKUP($A243,ｷｬﾘﾌﾞ!$A$5:$L$550,6))</f>
        <v>BX</v>
      </c>
      <c r="E243" s="140">
        <f>IF($A243="","",VLOOKUP($A243,ｷｬﾘﾌﾞ!$A$5:$L$550,7))</f>
        <v>5</v>
      </c>
      <c r="F243" s="130"/>
      <c r="G243" s="131"/>
      <c r="H243" s="132"/>
    </row>
    <row r="244" spans="1:8" s="119" customFormat="1" ht="30" customHeight="1">
      <c r="A244" s="126">
        <v>209</v>
      </c>
      <c r="B244" s="188" t="str">
        <f>IF($A244="","",VLOOKUP($A244,ｷｬﾘﾌﾞ!$A$5:$L$550,4))</f>
        <v>酵素キャリブレーター</v>
      </c>
      <c r="C244" s="129"/>
      <c r="D244" s="140" t="str">
        <f>IF($A244="","",VLOOKUP($A244,ｷｬﾘﾌﾞ!$A$5:$L$550,6))</f>
        <v>BX</v>
      </c>
      <c r="E244" s="140">
        <f>IF($A244="","",VLOOKUP($A244,ｷｬﾘﾌﾞ!$A$5:$L$550,7))</f>
        <v>16</v>
      </c>
      <c r="F244" s="130"/>
      <c r="G244" s="131"/>
      <c r="H244" s="132"/>
    </row>
    <row r="245" spans="1:8" s="119" customFormat="1" ht="30" customHeight="1">
      <c r="A245" s="126">
        <v>210</v>
      </c>
      <c r="B245" s="188" t="str">
        <f>IF($A245="","",VLOOKUP($A245,ｷｬﾘﾌﾞ!$A$5:$L$550,4))</f>
        <v>遮光容器</v>
      </c>
      <c r="C245" s="129"/>
      <c r="D245" s="140" t="str">
        <f>IF($A245="","",VLOOKUP($A245,ｷｬﾘﾌﾞ!$A$5:$L$550,6))</f>
        <v>EA</v>
      </c>
      <c r="E245" s="140">
        <f>IF($A245="","",VLOOKUP($A245,ｷｬﾘﾌﾞ!$A$5:$L$550,7))</f>
        <v>4</v>
      </c>
      <c r="F245" s="130"/>
      <c r="G245" s="131"/>
      <c r="H245" s="132"/>
    </row>
    <row r="246" spans="1:8" s="119" customFormat="1" ht="30" customHeight="1">
      <c r="A246" s="126">
        <v>211</v>
      </c>
      <c r="B246" s="188" t="str">
        <f>IF($A246="","",VLOOKUP($A246,ｷｬﾘﾌﾞ!$A$5:$L$550,4))</f>
        <v>遮光容器（血液）</v>
      </c>
      <c r="C246" s="129"/>
      <c r="D246" s="140" t="str">
        <f>IF($A246="","",VLOOKUP($A246,ｷｬﾘﾌﾞ!$A$5:$L$550,6))</f>
        <v>EA</v>
      </c>
      <c r="E246" s="140">
        <f>IF($A246="","",VLOOKUP($A246,ｷｬﾘﾌﾞ!$A$5:$L$550,7))</f>
        <v>5</v>
      </c>
      <c r="F246" s="130"/>
      <c r="G246" s="131"/>
      <c r="H246" s="132"/>
    </row>
    <row r="247" spans="1:8" s="119" customFormat="1" ht="30" customHeight="1">
      <c r="A247" s="126">
        <v>212</v>
      </c>
      <c r="B247" s="188" t="str">
        <f>IF($A247="","",VLOOKUP($A247,ｷｬﾘﾌﾞ!$A$5:$L$550,4))</f>
        <v>総ビリルビンＥ－ＨＡテストワコー　</v>
      </c>
      <c r="C247" s="129"/>
      <c r="D247" s="140" t="str">
        <f>IF($A247="","",VLOOKUP($A247,ｷｬﾘﾌﾞ!$A$5:$L$550,6))</f>
        <v>BX</v>
      </c>
      <c r="E247" s="140">
        <f>IF($A247="","",VLOOKUP($A247,ｷｬﾘﾌﾞ!$A$5:$L$550,7))</f>
        <v>3</v>
      </c>
      <c r="F247" s="130"/>
      <c r="G247" s="131"/>
      <c r="H247" s="132"/>
    </row>
    <row r="248" spans="1:8" s="119" customFormat="1" ht="30" customHeight="1">
      <c r="A248" s="126">
        <v>213</v>
      </c>
      <c r="B248" s="188" t="str">
        <f>IF($A248="","",VLOOKUP($A248,ｷｬﾘﾌﾞ!$A$5:$L$550,4))</f>
        <v>蛋白標準液</v>
      </c>
      <c r="C248" s="129"/>
      <c r="D248" s="140" t="str">
        <f>IF($A248="","",VLOOKUP($A248,ｷｬﾘﾌﾞ!$A$5:$L$550,6))</f>
        <v>BX</v>
      </c>
      <c r="E248" s="140">
        <f>IF($A248="","",VLOOKUP($A248,ｷｬﾘﾌﾞ!$A$5:$L$550,7))</f>
        <v>3</v>
      </c>
      <c r="F248" s="130"/>
      <c r="G248" s="131"/>
      <c r="H248" s="132"/>
    </row>
    <row r="249" spans="1:8" s="119" customFormat="1" ht="30" customHeight="1">
      <c r="A249" s="126">
        <v>214</v>
      </c>
      <c r="B249" s="188" t="str">
        <f>IF($A249="","",VLOOKUP($A249,ｷｬﾘﾌﾞ!$A$5:$L$550,4))</f>
        <v>直接ビリルビンＥ－ＨＡテストワコー　</v>
      </c>
      <c r="C249" s="129"/>
      <c r="D249" s="140" t="str">
        <f>IF($A249="","",VLOOKUP($A249,ｷｬﾘﾌﾞ!$A$5:$L$550,6))</f>
        <v>BX</v>
      </c>
      <c r="E249" s="140">
        <f>IF($A249="","",VLOOKUP($A249,ｷｬﾘﾌﾞ!$A$5:$L$550,7))</f>
        <v>3</v>
      </c>
      <c r="F249" s="130"/>
      <c r="G249" s="131"/>
      <c r="H249" s="132"/>
    </row>
    <row r="250" spans="1:8" s="119" customFormat="1" ht="30" customHeight="1">
      <c r="A250" s="126">
        <v>215</v>
      </c>
      <c r="B250" s="188" t="str">
        <f>IF($A250="","",VLOOKUP($A250,ｷｬﾘﾌﾞ!$A$5:$L$550,4))</f>
        <v>内分泌学用容器（７ＭＬ）</v>
      </c>
      <c r="C250" s="129"/>
      <c r="D250" s="140" t="str">
        <f>IF($A250="","",VLOOKUP($A250,ｷｬﾘﾌﾞ!$A$5:$L$550,6))</f>
        <v>BX</v>
      </c>
      <c r="E250" s="140">
        <f>IF($A250="","",VLOOKUP($A250,ｷｬﾘﾌﾞ!$A$5:$L$550,7))</f>
        <v>4</v>
      </c>
      <c r="F250" s="130"/>
      <c r="G250" s="131"/>
      <c r="H250" s="132"/>
    </row>
    <row r="251" spans="1:8" s="119" customFormat="1" ht="30" customHeight="1">
      <c r="A251" s="126">
        <v>216</v>
      </c>
      <c r="B251" s="188" t="str">
        <f>IF($A251="","",VLOOKUP($A251,ｷｬﾘﾌﾞ!$A$5:$L$550,4))</f>
        <v>日立ＩＳＥキャリブレータ（液状）</v>
      </c>
      <c r="C251" s="129"/>
      <c r="D251" s="140" t="str">
        <f>IF($A251="","",VLOOKUP($A251,ｷｬﾘﾌﾞ!$A$5:$L$550,6))</f>
        <v>BX</v>
      </c>
      <c r="E251" s="140">
        <f>IF($A251="","",VLOOKUP($A251,ｷｬﾘﾌﾞ!$A$5:$L$550,7))</f>
        <v>6</v>
      </c>
      <c r="F251" s="130"/>
      <c r="G251" s="131"/>
      <c r="H251" s="132"/>
    </row>
    <row r="252" spans="1:8" s="119" customFormat="1" ht="30" customHeight="1">
      <c r="A252" s="126">
        <v>217</v>
      </c>
      <c r="B252" s="188" t="str">
        <f>IF($A252="","",VLOOKUP($A252,ｷｬﾘﾌﾞ!$A$5:$L$550,4))</f>
        <v>日立ＩＳＥチェックＨ（液状）</v>
      </c>
      <c r="C252" s="129"/>
      <c r="D252" s="140" t="str">
        <f>IF($A252="","",VLOOKUP($A252,ｷｬﾘﾌﾞ!$A$5:$L$550,6))</f>
        <v>BX</v>
      </c>
      <c r="E252" s="140">
        <f>IF($A252="","",VLOOKUP($A252,ｷｬﾘﾌﾞ!$A$5:$L$550,7))</f>
        <v>6</v>
      </c>
      <c r="F252" s="130"/>
      <c r="G252" s="131"/>
      <c r="H252" s="132"/>
    </row>
    <row r="253" spans="1:8" s="119" customFormat="1" ht="30" customHeight="1">
      <c r="A253" s="126">
        <v>218</v>
      </c>
      <c r="B253" s="188" t="str">
        <f>IF($A253="","",VLOOKUP($A253,ｷｬﾘﾌﾞ!$A$5:$L$550,4))</f>
        <v>日立ＩＳＥチェックＬ（液状）</v>
      </c>
      <c r="C253" s="129"/>
      <c r="D253" s="140" t="str">
        <f>IF($A253="","",VLOOKUP($A253,ｷｬﾘﾌﾞ!$A$5:$L$550,6))</f>
        <v>BX</v>
      </c>
      <c r="E253" s="140">
        <f>IF($A253="","",VLOOKUP($A253,ｷｬﾘﾌﾞ!$A$5:$L$550,7))</f>
        <v>6</v>
      </c>
      <c r="F253" s="130"/>
      <c r="G253" s="131"/>
      <c r="H253" s="132"/>
    </row>
    <row r="254" spans="1:8" s="119" customFormat="1" ht="30" customHeight="1">
      <c r="A254" s="126">
        <v>219</v>
      </c>
      <c r="B254" s="188" t="str">
        <f>IF($A254="","",VLOOKUP($A254,ｷｬﾘﾌﾞ!$A$5:$L$550,4))</f>
        <v>日立イオン電極用希釈液３５００</v>
      </c>
      <c r="C254" s="129"/>
      <c r="D254" s="140" t="str">
        <f>IF($A254="","",VLOOKUP($A254,ｷｬﾘﾌﾞ!$A$5:$L$550,6))</f>
        <v>EA</v>
      </c>
      <c r="E254" s="140">
        <f>IF($A254="","",VLOOKUP($A254,ｷｬﾘﾌﾞ!$A$5:$L$550,7))</f>
        <v>8</v>
      </c>
      <c r="F254" s="130"/>
      <c r="G254" s="131"/>
      <c r="H254" s="132"/>
    </row>
    <row r="255" spans="1:8" s="119" customFormat="1" ht="30" customHeight="1">
      <c r="A255" s="126">
        <v>220</v>
      </c>
      <c r="B255" s="188" t="str">
        <f>IF($A255="","",VLOOKUP($A255,ｷｬﾘﾌﾞ!$A$5:$L$550,4))</f>
        <v>日立イオン電極用試薬標準液（ＨＩＧＨ）</v>
      </c>
      <c r="C255" s="129"/>
      <c r="D255" s="140" t="str">
        <f>IF($A255="","",VLOOKUP($A255,ｷｬﾘﾌﾞ!$A$5:$L$550,6))</f>
        <v>BX</v>
      </c>
      <c r="E255" s="140">
        <f>IF($A255="","",VLOOKUP($A255,ｷｬﾘﾌﾞ!$A$5:$L$550,7))</f>
        <v>6</v>
      </c>
      <c r="F255" s="130"/>
      <c r="G255" s="131"/>
      <c r="H255" s="132"/>
    </row>
    <row r="256" spans="1:8" s="119" customFormat="1" ht="30" customHeight="1">
      <c r="A256" s="126">
        <v>221</v>
      </c>
      <c r="B256" s="188" t="str">
        <f>IF($A256="","",VLOOKUP($A256,ｷｬﾘﾌﾞ!$A$5:$L$550,4))</f>
        <v>日立イオン電極用試薬標準液（ＬＯＷ）</v>
      </c>
      <c r="C256" s="129"/>
      <c r="D256" s="140" t="str">
        <f>IF($A256="","",VLOOKUP($A256,ｷｬﾘﾌﾞ!$A$5:$L$550,6))</f>
        <v>BX</v>
      </c>
      <c r="E256" s="140">
        <f>IF($A256="","",VLOOKUP($A256,ｷｬﾘﾌﾞ!$A$5:$L$550,7))</f>
        <v>6</v>
      </c>
      <c r="F256" s="130"/>
      <c r="G256" s="131"/>
      <c r="H256" s="132"/>
    </row>
    <row r="257" spans="1:8" s="119" customFormat="1" ht="30" customHeight="1">
      <c r="A257" s="126">
        <v>222</v>
      </c>
      <c r="B257" s="188" t="str">
        <f>IF($A257="","",VLOOKUP($A257,ｷｬﾘﾌﾞ!$A$5:$L$550,4))</f>
        <v>日立イオン電極用内部標準液３５００</v>
      </c>
      <c r="C257" s="129"/>
      <c r="D257" s="140" t="str">
        <f>IF($A257="","",VLOOKUP($A257,ｷｬﾘﾌﾞ!$A$5:$L$550,6))</f>
        <v>EA</v>
      </c>
      <c r="E257" s="140">
        <f>IF($A257="","",VLOOKUP($A257,ｷｬﾘﾌﾞ!$A$5:$L$550,7))</f>
        <v>16</v>
      </c>
      <c r="F257" s="130"/>
      <c r="G257" s="131"/>
      <c r="H257" s="132"/>
    </row>
    <row r="258" spans="1:8" s="119" customFormat="1" ht="30" customHeight="1">
      <c r="A258" s="126">
        <v>223</v>
      </c>
      <c r="B258" s="188" t="str">
        <f>IF($A258="","",VLOOKUP($A258,ｷｬﾘﾌﾞ!$A$5:$L$550,4))</f>
        <v>日立イオン電極用比較電極液３５００</v>
      </c>
      <c r="C258" s="129"/>
      <c r="D258" s="140" t="str">
        <f>IF($A258="","",VLOOKUP($A258,ｷｬﾘﾌﾞ!$A$5:$L$550,6))</f>
        <v>EA</v>
      </c>
      <c r="E258" s="140">
        <f>IF($A258="","",VLOOKUP($A258,ｷｬﾘﾌﾞ!$A$5:$L$550,7))</f>
        <v>16</v>
      </c>
      <c r="F258" s="130"/>
      <c r="G258" s="131"/>
      <c r="H258" s="132"/>
    </row>
    <row r="259" spans="1:8" s="119" customFormat="1" ht="30" customHeight="1">
      <c r="A259" s="126">
        <v>224</v>
      </c>
      <c r="B259" s="188" t="str">
        <f>IF($A259="","",VLOOKUP($A259,ｷｬﾘﾌﾞ!$A$5:$L$550,4))</f>
        <v>日立自動分析装置３５００用　コアグピア　Ｒ　　ＡＰＴＴ－Ｎ　ＡＰＴＴ試薬　</v>
      </c>
      <c r="C259" s="129"/>
      <c r="D259" s="140" t="str">
        <f>IF($A259="","",VLOOKUP($A259,ｷｬﾘﾌﾞ!$A$5:$L$550,6))</f>
        <v>BX</v>
      </c>
      <c r="E259" s="140">
        <f>IF($A259="","",VLOOKUP($A259,ｷｬﾘﾌﾞ!$A$5:$L$550,7))</f>
        <v>8</v>
      </c>
      <c r="F259" s="130"/>
      <c r="G259" s="131"/>
      <c r="H259" s="132"/>
    </row>
    <row r="260" spans="1:8" s="119" customFormat="1" ht="30" customHeight="1">
      <c r="A260" s="126">
        <v>225</v>
      </c>
      <c r="B260" s="188" t="str">
        <f>IF($A260="","",VLOOKUP($A260,ｷｬﾘﾌﾞ!$A$5:$L$550,4))</f>
        <v>日立自動分析装置３５００用　コアグピア　Ｒ　　ＡＰＴＴ－Ｎ　塩化カルシウム</v>
      </c>
      <c r="C260" s="129"/>
      <c r="D260" s="140" t="str">
        <f>IF($A260="","",VLOOKUP($A260,ｷｬﾘﾌﾞ!$A$5:$L$550,6))</f>
        <v>BX</v>
      </c>
      <c r="E260" s="140">
        <f>IF($A260="","",VLOOKUP($A260,ｷｬﾘﾌﾞ!$A$5:$L$550,7))</f>
        <v>6</v>
      </c>
      <c r="F260" s="130"/>
      <c r="G260" s="131"/>
      <c r="H260" s="132"/>
    </row>
    <row r="262" spans="1:8" s="119" customFormat="1" ht="45" customHeight="1">
      <c r="A262" s="118"/>
      <c r="B262" s="383" t="s">
        <v>111</v>
      </c>
      <c r="C262" s="383"/>
      <c r="D262" s="383"/>
      <c r="E262" s="383"/>
      <c r="F262" s="383"/>
      <c r="G262" s="383"/>
      <c r="H262" s="383"/>
    </row>
    <row r="263" spans="1:8" s="121" customFormat="1" ht="18" customHeight="1">
      <c r="A263" s="120"/>
      <c r="B263" s="277"/>
      <c r="D263" s="122"/>
      <c r="E263" s="123"/>
      <c r="F263" s="124"/>
    </row>
    <row r="264" spans="1:8" s="118" customFormat="1" ht="30" customHeight="1">
      <c r="A264" s="125" t="s">
        <v>112</v>
      </c>
      <c r="B264" s="384" t="s">
        <v>113</v>
      </c>
      <c r="C264" s="385"/>
      <c r="D264" s="126" t="s">
        <v>114</v>
      </c>
      <c r="E264" s="127" t="s">
        <v>115</v>
      </c>
      <c r="F264" s="128" t="s">
        <v>116</v>
      </c>
      <c r="G264" s="125" t="s">
        <v>117</v>
      </c>
      <c r="H264" s="126" t="s">
        <v>118</v>
      </c>
    </row>
    <row r="265" spans="1:8" ht="30" customHeight="1">
      <c r="A265" s="126">
        <v>226</v>
      </c>
      <c r="B265" s="188" t="str">
        <f>IF($A265="","",VLOOKUP($A265,ｷｬﾘﾌﾞ!$A$5:$L$550,4))</f>
        <v>日立自動分析装置３５００用　コアグピア　Ｒ　　ＦＢＧ　トロンビン試薬</v>
      </c>
      <c r="C265" s="129"/>
      <c r="D265" s="140" t="str">
        <f>IF($A265="","",VLOOKUP($A265,ｷｬﾘﾌﾞ!$A$5:$L$550,6))</f>
        <v>BX</v>
      </c>
      <c r="E265" s="140">
        <f>IF($A265="","",VLOOKUP($A265,ｷｬﾘﾌﾞ!$A$5:$L$550,7))</f>
        <v>2</v>
      </c>
      <c r="F265" s="130"/>
      <c r="G265" s="131"/>
      <c r="H265" s="132"/>
    </row>
    <row r="266" spans="1:8" ht="30" customHeight="1">
      <c r="A266" s="126">
        <v>227</v>
      </c>
      <c r="B266" s="188" t="str">
        <f>IF($A266="","",VLOOKUP($A266,ｷｬﾘﾌﾞ!$A$5:$L$550,4))</f>
        <v>日立自動分析装置３５００用　コアグピア　Ｒ　　ＦＢＧ　検体希釈液</v>
      </c>
      <c r="C266" s="129"/>
      <c r="D266" s="140" t="str">
        <f>IF($A266="","",VLOOKUP($A266,ｷｬﾘﾌﾞ!$A$5:$L$550,6))</f>
        <v>BX</v>
      </c>
      <c r="E266" s="140">
        <f>IF($A266="","",VLOOKUP($A266,ｷｬﾘﾌﾞ!$A$5:$L$550,7))</f>
        <v>2</v>
      </c>
      <c r="F266" s="130"/>
      <c r="G266" s="131"/>
      <c r="H266" s="132"/>
    </row>
    <row r="267" spans="1:8" ht="30" customHeight="1">
      <c r="A267" s="126">
        <v>228</v>
      </c>
      <c r="B267" s="188" t="str">
        <f>IF($A267="","",VLOOKUP($A267,ｷｬﾘﾌﾞ!$A$5:$L$550,4))</f>
        <v>日立自動分析装置３５００用　コアグピア　Ｒ　　ＰＴ－Ｎ　トロンボプラスチン試薬</v>
      </c>
      <c r="C267" s="129"/>
      <c r="D267" s="140" t="str">
        <f>IF($A267="","",VLOOKUP($A267,ｷｬﾘﾌﾞ!$A$5:$L$550,6))</f>
        <v>BX</v>
      </c>
      <c r="E267" s="140">
        <f>IF($A267="","",VLOOKUP($A267,ｷｬﾘﾌﾞ!$A$5:$L$550,7))</f>
        <v>8</v>
      </c>
      <c r="F267" s="130"/>
      <c r="G267" s="131"/>
      <c r="H267" s="132"/>
    </row>
    <row r="268" spans="1:8" s="119" customFormat="1" ht="30" customHeight="1">
      <c r="A268" s="126">
        <v>229</v>
      </c>
      <c r="B268" s="188" t="str">
        <f>IF($A268="","",VLOOKUP($A268,ｷｬﾘﾌﾞ!$A$5:$L$550,4))</f>
        <v>日立自動分析装置３５００用　コアグピア　Ｒ　　用コントロールＰ－Ｎ</v>
      </c>
      <c r="C268" s="129"/>
      <c r="D268" s="140" t="str">
        <f>IF($A268="","",VLOOKUP($A268,ｷｬﾘﾌﾞ!$A$5:$L$550,6))</f>
        <v>BX</v>
      </c>
      <c r="E268" s="140">
        <f>IF($A268="","",VLOOKUP($A268,ｷｬﾘﾌﾞ!$A$5:$L$550,7))</f>
        <v>9</v>
      </c>
      <c r="F268" s="130"/>
      <c r="G268" s="131"/>
      <c r="H268" s="132"/>
    </row>
    <row r="269" spans="1:8" s="119" customFormat="1" ht="30" customHeight="1">
      <c r="A269" s="126">
        <v>230</v>
      </c>
      <c r="B269" s="188" t="str">
        <f>IF($A269="","",VLOOKUP($A269,ｷｬﾘﾌﾞ!$A$5:$L$550,4))</f>
        <v>乳酸・ピルビン酸用容器</v>
      </c>
      <c r="C269" s="129"/>
      <c r="D269" s="140" t="str">
        <f>IF($A269="","",VLOOKUP($A269,ｷｬﾘﾌﾞ!$A$5:$L$550,6))</f>
        <v>EA</v>
      </c>
      <c r="E269" s="140">
        <f>IF($A269="","",VLOOKUP($A269,ｷｬﾘﾌﾞ!$A$5:$L$550,7))</f>
        <v>16</v>
      </c>
      <c r="F269" s="130"/>
      <c r="G269" s="131"/>
      <c r="H269" s="132"/>
    </row>
    <row r="270" spans="1:8" s="119" customFormat="1" ht="30" customHeight="1">
      <c r="A270" s="126">
        <v>231</v>
      </c>
      <c r="B270" s="188" t="str">
        <f>IF($A270="","",VLOOKUP($A270,ｷｬﾘﾌﾞ!$A$5:$L$550,4))</f>
        <v>尿細胞診容器</v>
      </c>
      <c r="C270" s="129"/>
      <c r="D270" s="140" t="str">
        <f>IF($A270="","",VLOOKUP($A270,ｷｬﾘﾌﾞ!$A$5:$L$550,6))</f>
        <v>EA</v>
      </c>
      <c r="E270" s="140">
        <f>IF($A270="","",VLOOKUP($A270,ｷｬﾘﾌﾞ!$A$5:$L$550,7))</f>
        <v>64</v>
      </c>
      <c r="F270" s="130"/>
      <c r="G270" s="131"/>
      <c r="H270" s="132"/>
    </row>
    <row r="271" spans="1:8" s="119" customFormat="1" ht="30" customHeight="1">
      <c r="A271" s="126">
        <v>232</v>
      </c>
      <c r="B271" s="188" t="str">
        <f>IF($A271="","",VLOOKUP($A271,ｷｬﾘﾌﾞ!$A$5:$L$550,4))</f>
        <v>尿素呼気試験用容器</v>
      </c>
      <c r="C271" s="129"/>
      <c r="D271" s="140" t="str">
        <f>IF($A271="","",VLOOKUP($A271,ｷｬﾘﾌﾞ!$A$5:$L$550,6))</f>
        <v>BX</v>
      </c>
      <c r="E271" s="140">
        <f>IF($A271="","",VLOOKUP($A271,ｷｬﾘﾌﾞ!$A$5:$L$550,7))</f>
        <v>7</v>
      </c>
      <c r="F271" s="130"/>
      <c r="G271" s="131"/>
      <c r="H271" s="132"/>
    </row>
    <row r="272" spans="1:8" s="119" customFormat="1" ht="30" customHeight="1">
      <c r="A272" s="126">
        <v>233</v>
      </c>
      <c r="B272" s="188" t="str">
        <f>IF($A272="","",VLOOKUP($A272,ｷｬﾘﾌﾞ!$A$5:$L$550,4))</f>
        <v>尿中ミオグロビン用容器</v>
      </c>
      <c r="C272" s="129"/>
      <c r="D272" s="140" t="str">
        <f>IF($A272="","",VLOOKUP($A272,ｷｬﾘﾌﾞ!$A$5:$L$550,6))</f>
        <v>EA</v>
      </c>
      <c r="E272" s="140">
        <f>IF($A272="","",VLOOKUP($A272,ｷｬﾘﾌﾞ!$A$5:$L$550,7))</f>
        <v>2</v>
      </c>
      <c r="F272" s="130"/>
      <c r="G272" s="131"/>
      <c r="H272" s="132"/>
    </row>
    <row r="273" spans="1:8" s="119" customFormat="1" ht="30" customHeight="1">
      <c r="A273" s="126">
        <v>234</v>
      </c>
      <c r="B273" s="188" t="str">
        <f>IF($A273="","",VLOOKUP($A273,ｷｬﾘﾌﾞ!$A$5:$L$550,4))</f>
        <v>肺機能検査用ハイパーフィルタ</v>
      </c>
      <c r="C273" s="129"/>
      <c r="D273" s="140" t="str">
        <f>IF($A273="","",VLOOKUP($A273,ｷｬﾘﾌﾞ!$A$5:$L$550,6))</f>
        <v>BX</v>
      </c>
      <c r="E273" s="140">
        <f>IF($A273="","",VLOOKUP($A273,ｷｬﾘﾌﾞ!$A$5:$L$550,7))</f>
        <v>12</v>
      </c>
      <c r="F273" s="130"/>
      <c r="G273" s="131"/>
      <c r="H273" s="132"/>
    </row>
    <row r="274" spans="1:8" s="119" customFormat="1" ht="30" customHeight="1">
      <c r="A274" s="126">
        <v>235</v>
      </c>
      <c r="B274" s="188" t="str">
        <f>IF($A274="","",VLOOKUP($A274,ｷｬﾘﾌﾞ!$A$5:$L$550,4))</f>
        <v>反応容器１０００個入り　Ｐ／Ｎ：７８７－１２６０</v>
      </c>
      <c r="C274" s="129"/>
      <c r="D274" s="140" t="str">
        <f>IF($A274="","",VLOOKUP($A274,ｷｬﾘﾌﾞ!$A$5:$L$550,6))</f>
        <v>BX</v>
      </c>
      <c r="E274" s="140">
        <f>IF($A274="","",VLOOKUP($A274,ｷｬﾘﾌﾞ!$A$5:$L$550,7))</f>
        <v>3</v>
      </c>
      <c r="F274" s="130"/>
      <c r="G274" s="131"/>
      <c r="H274" s="132"/>
    </row>
    <row r="275" spans="1:8" s="119" customFormat="1" ht="30" customHeight="1">
      <c r="A275" s="126">
        <v>236</v>
      </c>
      <c r="B275" s="188" t="str">
        <f>IF($A275="","",VLOOKUP($A275,ｷｬﾘﾌﾞ!$A$5:$L$550,4))</f>
        <v>汎用容器</v>
      </c>
      <c r="C275" s="129"/>
      <c r="D275" s="140" t="str">
        <f>IF($A275="","",VLOOKUP($A275,ｷｬﾘﾌﾞ!$A$5:$L$550,6))</f>
        <v>BX</v>
      </c>
      <c r="E275" s="140">
        <f>IF($A275="","",VLOOKUP($A275,ｷｬﾘﾌﾞ!$A$5:$L$550,7))</f>
        <v>5</v>
      </c>
      <c r="F275" s="130"/>
      <c r="G275" s="131"/>
      <c r="H275" s="132"/>
    </row>
    <row r="276" spans="1:8" s="119" customFormat="1" ht="30" customHeight="1">
      <c r="A276" s="126">
        <v>237</v>
      </c>
      <c r="B276" s="188" t="str">
        <f>IF($A276="","",VLOOKUP($A276,ｷｬﾘﾌﾞ!$A$5:$L$550,4))</f>
        <v>汎用容器</v>
      </c>
      <c r="C276" s="129"/>
      <c r="D276" s="140" t="str">
        <f>IF($A276="","",VLOOKUP($A276,ｷｬﾘﾌﾞ!$A$5:$L$550,6))</f>
        <v>EA</v>
      </c>
      <c r="E276" s="140">
        <f>IF($A276="","",VLOOKUP($A276,ｷｬﾘﾌﾞ!$A$5:$L$550,7))</f>
        <v>8</v>
      </c>
      <c r="F276" s="130"/>
      <c r="G276" s="131"/>
      <c r="H276" s="132"/>
    </row>
    <row r="277" spans="1:8" s="119" customFormat="1" ht="30" customHeight="1">
      <c r="A277" s="126">
        <v>238</v>
      </c>
      <c r="B277" s="188" t="str">
        <f>IF($A277="","",VLOOKUP($A277,ｷｬﾘﾌﾞ!$A$5:$L$550,4))</f>
        <v>便中ヘリコバクターピロリ抗原用採便管</v>
      </c>
      <c r="C277" s="129"/>
      <c r="D277" s="140" t="str">
        <f>IF($A277="","",VLOOKUP($A277,ｷｬﾘﾌﾞ!$A$5:$L$550,6))</f>
        <v>EA</v>
      </c>
      <c r="E277" s="140">
        <f>IF($A277="","",VLOOKUP($A277,ｷｬﾘﾌﾞ!$A$5:$L$550,7))</f>
        <v>6</v>
      </c>
      <c r="F277" s="130"/>
      <c r="G277" s="131"/>
      <c r="H277" s="132"/>
    </row>
    <row r="278" spans="1:8" s="119" customFormat="1" ht="30" customHeight="1">
      <c r="A278" s="126">
        <v>239</v>
      </c>
      <c r="B278" s="188" t="str">
        <f>IF($A278="","",VLOOKUP($A278,ｷｬﾘﾌﾞ!$A$5:$L$550,4))</f>
        <v>溶液パック　ＣＯ－ＯＸ</v>
      </c>
      <c r="C278" s="129"/>
      <c r="D278" s="140" t="str">
        <f>IF($A278="","",VLOOKUP($A278,ｷｬﾘﾌﾞ!$A$5:$L$550,6))</f>
        <v>EA</v>
      </c>
      <c r="E278" s="140">
        <f>IF($A278="","",VLOOKUP($A278,ｷｬﾘﾌﾞ!$A$5:$L$550,7))</f>
        <v>6</v>
      </c>
      <c r="F278" s="130"/>
      <c r="G278" s="131"/>
      <c r="H278" s="132"/>
    </row>
    <row r="279" spans="1:8" s="119" customFormat="1" ht="30" customHeight="1">
      <c r="A279" s="126">
        <v>240</v>
      </c>
      <c r="B279" s="188" t="str">
        <f>IF($A279="","",VLOOKUP($A279,ｷｬﾘﾌﾞ!$A$5:$L$550,4))</f>
        <v>溶血・洗浄液－（Ｌ）（ボトル式）</v>
      </c>
      <c r="C279" s="129"/>
      <c r="D279" s="140" t="str">
        <f>IF($A279="","",VLOOKUP($A279,ｷｬﾘﾌﾞ!$A$5:$L$550,6))</f>
        <v>BT</v>
      </c>
      <c r="E279" s="140">
        <f>IF($A279="","",VLOOKUP($A279,ｷｬﾘﾌﾞ!$A$5:$L$550,7))</f>
        <v>8</v>
      </c>
      <c r="F279" s="130"/>
      <c r="G279" s="131"/>
      <c r="H279" s="132"/>
    </row>
    <row r="280" spans="1:8" s="119" customFormat="1" ht="30" customHeight="1">
      <c r="A280" s="126">
        <v>241</v>
      </c>
      <c r="B280" s="188" t="str">
        <f>IF($A280="","",VLOOKUP($A280,ｷｬﾘﾌﾞ!$A$5:$L$550,4))</f>
        <v>喀痰細胞診容器用固定液</v>
      </c>
      <c r="C280" s="129"/>
      <c r="D280" s="140" t="str">
        <f>IF($A280="","",VLOOKUP($A280,ｷｬﾘﾌﾞ!$A$5:$L$550,6))</f>
        <v>EA</v>
      </c>
      <c r="E280" s="140">
        <f>IF($A280="","",VLOOKUP($A280,ｷｬﾘﾌﾞ!$A$5:$L$550,7))</f>
        <v>6</v>
      </c>
      <c r="F280" s="130"/>
      <c r="G280" s="131"/>
      <c r="H280" s="132"/>
    </row>
    <row r="281" spans="1:8" s="119" customFormat="1" ht="30" customHeight="1">
      <c r="A281" s="126"/>
      <c r="B281" s="188" t="str">
        <f>IF($A281="","",VLOOKUP($A281,ｷｬﾘﾌﾞ!$A$5:$L$550,4))</f>
        <v/>
      </c>
      <c r="C281" s="129"/>
      <c r="D281" s="140" t="str">
        <f>IF($A281="","",VLOOKUP($A281,ｷｬﾘﾌﾞ!$A$5:$L$550,6))</f>
        <v/>
      </c>
      <c r="E281" s="140" t="str">
        <f>IF($A281="","",VLOOKUP($A281,ｷｬﾘﾌﾞ!$A$5:$L$550,7))</f>
        <v/>
      </c>
      <c r="F281" s="130"/>
      <c r="G281" s="131"/>
      <c r="H281" s="132"/>
    </row>
    <row r="282" spans="1:8" s="119" customFormat="1" ht="30" customHeight="1">
      <c r="A282" s="126"/>
      <c r="B282" s="188" t="str">
        <f>IF($A282="","",VLOOKUP($A282,ｷｬﾘﾌﾞ!$A$5:$L$550,4))</f>
        <v/>
      </c>
      <c r="C282" s="129"/>
      <c r="D282" s="140" t="str">
        <f>IF($A282="","",VLOOKUP($A282,ｷｬﾘﾌﾞ!$A$5:$L$550,6))</f>
        <v/>
      </c>
      <c r="E282" s="140" t="str">
        <f>IF($A282="","",VLOOKUP($A282,ｷｬﾘﾌﾞ!$A$5:$L$550,7))</f>
        <v/>
      </c>
      <c r="F282" s="130"/>
      <c r="G282" s="131"/>
      <c r="H282" s="132"/>
    </row>
    <row r="283" spans="1:8" s="119" customFormat="1" ht="30" customHeight="1">
      <c r="A283" s="126"/>
      <c r="B283" s="188" t="str">
        <f>IF($A283="","",VLOOKUP($A283,ｷｬﾘﾌﾞ!$A$5:$L$550,4))</f>
        <v/>
      </c>
      <c r="C283" s="129"/>
      <c r="D283" s="140" t="str">
        <f>IF($A283="","",VLOOKUP($A283,ｷｬﾘﾌﾞ!$A$5:$L$550,6))</f>
        <v/>
      </c>
      <c r="E283" s="140" t="str">
        <f>IF($A283="","",VLOOKUP($A283,ｷｬﾘﾌﾞ!$A$5:$L$550,7))</f>
        <v/>
      </c>
      <c r="F283" s="130"/>
      <c r="G283" s="131"/>
      <c r="H283" s="132"/>
    </row>
    <row r="284" spans="1:8" s="119" customFormat="1" ht="30" customHeight="1">
      <c r="A284" s="126"/>
      <c r="B284" s="188" t="str">
        <f>IF($A284="","",VLOOKUP($A284,ｷｬﾘﾌﾞ!$A$5:$L$550,4))</f>
        <v/>
      </c>
      <c r="C284" s="129"/>
      <c r="D284" s="140" t="str">
        <f>IF($A284="","",VLOOKUP($A284,ｷｬﾘﾌﾞ!$A$5:$L$550,6))</f>
        <v/>
      </c>
      <c r="E284" s="140" t="str">
        <f>IF($A284="","",VLOOKUP($A284,ｷｬﾘﾌﾞ!$A$5:$L$550,7))</f>
        <v/>
      </c>
      <c r="F284" s="130"/>
      <c r="G284" s="131"/>
      <c r="H284" s="132"/>
    </row>
    <row r="285" spans="1:8" s="119" customFormat="1" ht="30" customHeight="1">
      <c r="A285" s="126"/>
      <c r="B285" s="188" t="str">
        <f>IF($A285="","",VLOOKUP($A285,ｷｬﾘﾌﾞ!$A$5:$L$550,4))</f>
        <v/>
      </c>
      <c r="C285" s="129"/>
      <c r="D285" s="140" t="str">
        <f>IF($A285="","",VLOOKUP($A285,ｷｬﾘﾌﾞ!$A$5:$L$550,6))</f>
        <v/>
      </c>
      <c r="E285" s="140" t="str">
        <f>IF($A285="","",VLOOKUP($A285,ｷｬﾘﾌﾞ!$A$5:$L$550,7))</f>
        <v/>
      </c>
      <c r="F285" s="130"/>
      <c r="G285" s="131"/>
      <c r="H285" s="132"/>
    </row>
    <row r="286" spans="1:8" s="119" customFormat="1" ht="30" customHeight="1">
      <c r="A286" s="126"/>
      <c r="B286" s="188" t="str">
        <f>IF($A286="","",VLOOKUP($A286,ｷｬﾘﾌﾞ!$A$5:$L$550,4))</f>
        <v/>
      </c>
      <c r="C286" s="129"/>
      <c r="D286" s="140" t="str">
        <f>IF($A286="","",VLOOKUP($A286,ｷｬﾘﾌﾞ!$A$5:$L$550,6))</f>
        <v/>
      </c>
      <c r="E286" s="140" t="str">
        <f>IF($A286="","",VLOOKUP($A286,ｷｬﾘﾌﾞ!$A$5:$L$550,7))</f>
        <v/>
      </c>
      <c r="F286" s="130"/>
      <c r="G286" s="131"/>
      <c r="H286" s="132"/>
    </row>
    <row r="287" spans="1:8" s="119" customFormat="1" ht="30" customHeight="1">
      <c r="A287" s="126"/>
      <c r="B287" s="188" t="str">
        <f>IF($A287="","",VLOOKUP($A287,ｷｬﾘﾌﾞ!$A$5:$L$550,4))</f>
        <v/>
      </c>
      <c r="C287" s="129"/>
      <c r="D287" s="140" t="str">
        <f>IF($A287="","",VLOOKUP($A287,ｷｬﾘﾌﾞ!$A$5:$L$550,6))</f>
        <v/>
      </c>
      <c r="E287" s="140" t="str">
        <f>IF($A287="","",VLOOKUP($A287,ｷｬﾘﾌﾞ!$A$5:$L$550,7))</f>
        <v/>
      </c>
      <c r="F287" s="130"/>
      <c r="G287" s="131"/>
      <c r="H287" s="132"/>
    </row>
    <row r="288" spans="1:8" s="119" customFormat="1" ht="30" customHeight="1">
      <c r="A288" s="126"/>
      <c r="B288" s="188" t="str">
        <f>IF($A288="","",VLOOKUP($A288,ｷｬﾘﾌﾞ!$A$5:$L$550,4))</f>
        <v/>
      </c>
      <c r="C288" s="129"/>
      <c r="D288" s="140" t="str">
        <f>IF($A288="","",VLOOKUP($A288,ｷｬﾘﾌﾞ!$A$5:$L$550,6))</f>
        <v/>
      </c>
      <c r="E288" s="140" t="str">
        <f>IF($A288="","",VLOOKUP($A288,ｷｬﾘﾌﾞ!$A$5:$L$550,7))</f>
        <v/>
      </c>
      <c r="F288" s="130"/>
      <c r="G288" s="131"/>
      <c r="H288" s="132"/>
    </row>
    <row r="289" spans="1:8" s="119" customFormat="1" ht="30" customHeight="1">
      <c r="A289" s="126"/>
      <c r="B289" s="188" t="str">
        <f>IF($A289="","",VLOOKUP($A289,ｷｬﾘﾌﾞ!$A$5:$L$550,4))</f>
        <v/>
      </c>
      <c r="C289" s="129"/>
      <c r="D289" s="140" t="str">
        <f>IF($A289="","",VLOOKUP($A289,ｷｬﾘﾌﾞ!$A$5:$L$550,6))</f>
        <v/>
      </c>
      <c r="E289" s="140" t="str">
        <f>IF($A289="","",VLOOKUP($A289,ｷｬﾘﾌﾞ!$A$5:$L$550,7))</f>
        <v/>
      </c>
      <c r="F289" s="130"/>
      <c r="G289" s="131"/>
      <c r="H289" s="132"/>
    </row>
  </sheetData>
  <mergeCells count="20">
    <mergeCell ref="B262:H262"/>
    <mergeCell ref="B264:C264"/>
    <mergeCell ref="B235:C235"/>
    <mergeCell ref="B175:H175"/>
    <mergeCell ref="B177:C177"/>
    <mergeCell ref="B204:H204"/>
    <mergeCell ref="B206:C206"/>
    <mergeCell ref="B233:H233"/>
    <mergeCell ref="B148:C148"/>
    <mergeCell ref="B1:H1"/>
    <mergeCell ref="B3:C3"/>
    <mergeCell ref="B30:H30"/>
    <mergeCell ref="B32:C32"/>
    <mergeCell ref="B59:H59"/>
    <mergeCell ref="B61:C61"/>
    <mergeCell ref="B88:H88"/>
    <mergeCell ref="B90:C90"/>
    <mergeCell ref="B117:H117"/>
    <mergeCell ref="B119:C119"/>
    <mergeCell ref="B146:H146"/>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0665-4625-4952-BF2A-36CD3C43FD82}">
  <sheetPr>
    <tabColor rgb="FFC00000"/>
  </sheetPr>
  <dimension ref="A1:M50"/>
  <sheetViews>
    <sheetView showZeros="0" view="pageBreakPreview" zoomScaleNormal="100" zoomScaleSheetLayoutView="100" workbookViewId="0">
      <selection activeCell="F6" sqref="F6"/>
    </sheetView>
  </sheetViews>
  <sheetFormatPr defaultRowHeight="13.5"/>
  <cols>
    <col min="1" max="1" width="5.125" style="31" customWidth="1"/>
    <col min="2" max="2" width="3" style="31" customWidth="1"/>
    <col min="3" max="3" width="17.125" style="31" customWidth="1"/>
    <col min="4" max="4" width="30.625" style="31" customWidth="1"/>
    <col min="5" max="5" width="10.625" style="31" customWidth="1"/>
    <col min="6" max="6" width="40.625" style="31" customWidth="1"/>
    <col min="7" max="7" width="5.625" style="52" customWidth="1"/>
    <col min="8" max="8" width="7.625" style="31" customWidth="1"/>
    <col min="9" max="9" width="11.125" style="50" customWidth="1"/>
    <col min="10" max="10" width="16.125" style="50" customWidth="1"/>
    <col min="11" max="11" width="13.125" style="31" customWidth="1"/>
    <col min="12" max="16384" width="9" style="31"/>
  </cols>
  <sheetData>
    <row r="1" spans="1:13" ht="24">
      <c r="A1" s="386" t="s">
        <v>23</v>
      </c>
      <c r="B1" s="386"/>
      <c r="C1" s="386"/>
      <c r="D1" s="386"/>
      <c r="E1" s="386"/>
      <c r="F1" s="386"/>
      <c r="G1" s="386"/>
      <c r="H1" s="386"/>
      <c r="I1" s="386"/>
      <c r="J1" s="386"/>
      <c r="K1" s="386"/>
    </row>
    <row r="2" spans="1:13" s="33" customFormat="1" ht="13.5" customHeight="1">
      <c r="A2" s="84"/>
      <c r="B2" s="310"/>
      <c r="C2" s="84"/>
      <c r="D2" s="298"/>
      <c r="E2" s="84"/>
      <c r="F2" s="84"/>
      <c r="G2" s="84"/>
      <c r="H2" s="84"/>
      <c r="I2" s="84"/>
      <c r="J2" s="387" t="s">
        <v>24</v>
      </c>
      <c r="K2" s="387"/>
    </row>
    <row r="3" spans="1:13" s="33" customFormat="1" ht="5.0999999999999996" customHeight="1">
      <c r="A3" s="34"/>
      <c r="B3" s="34"/>
      <c r="C3" s="34"/>
      <c r="D3" s="34"/>
      <c r="E3" s="34"/>
      <c r="F3" s="34"/>
      <c r="G3" s="34"/>
      <c r="H3" s="34"/>
      <c r="I3" s="34"/>
      <c r="J3" s="34"/>
      <c r="K3" s="35"/>
    </row>
    <row r="4" spans="1:13" ht="30" customHeight="1">
      <c r="A4" s="36" t="s">
        <v>25</v>
      </c>
      <c r="B4" s="448" t="s">
        <v>26</v>
      </c>
      <c r="C4" s="449"/>
      <c r="D4" s="433" t="s">
        <v>27</v>
      </c>
      <c r="E4" s="434"/>
      <c r="F4" s="38" t="s">
        <v>9</v>
      </c>
      <c r="G4" s="37" t="s">
        <v>7</v>
      </c>
      <c r="H4" s="37" t="s">
        <v>8</v>
      </c>
      <c r="I4" s="39" t="s">
        <v>3</v>
      </c>
      <c r="J4" s="40" t="s">
        <v>4</v>
      </c>
      <c r="K4" s="41" t="s">
        <v>28</v>
      </c>
      <c r="M4" s="83" t="s">
        <v>97</v>
      </c>
    </row>
    <row r="5" spans="1:13" ht="27.95" customHeight="1">
      <c r="A5" s="42">
        <v>7</v>
      </c>
      <c r="B5" s="344" t="str">
        <f>IF($A5="","",VLOOKUP($A5,ｷｬﾘﾌﾞ!$A$5:$L$500,2))</f>
        <v>QL</v>
      </c>
      <c r="C5" s="314">
        <f>IF($A5="","",VLOOKUP($A5,ｷｬﾘﾌﾞ!$A$5:$L$500,3))</f>
        <v>4987481143265</v>
      </c>
      <c r="D5" s="300" t="str">
        <f>IF($A5="","",VLOOKUP($A5,ｷｬﾘﾌﾞ!$A$5:$L$500,8))</f>
        <v>ｺｰﾄﾞ番号:472-00341
包装:3ml×2本/箱</v>
      </c>
      <c r="E5" s="306" t="str">
        <f>IF($A5="","",VLOOKUP($A5,ｷｬﾘﾌﾞ!$A$5:$L$500,9))</f>
        <v>富士フィルム和光純薬</v>
      </c>
      <c r="F5" s="165" t="str">
        <f>IF($A5="","",VLOOKUP($A5,ｷｬﾘﾌﾞ!$A$5:$L$500,4))</f>
        <v>〈コントロール〉５９０２４４　富士ドライケムコントロール　Ｑ</v>
      </c>
      <c r="G5" s="44" t="str">
        <f>IF($A5="","",VLOOKUP($A5,ｷｬﾘﾌﾞ!$A$5:$L$500,6))</f>
        <v>BX</v>
      </c>
      <c r="H5" s="151">
        <f>IF($A5="","",VLOOKUP($A5,ｷｬﾘﾌﾞ!$A$5:$L$500,12))</f>
        <v>0</v>
      </c>
      <c r="I5" s="151">
        <f>IF($A5="","",VLOOKUP($A5,ｷｬﾘﾌﾞ!$A$5:$L$500,11))</f>
        <v>7</v>
      </c>
      <c r="J5" s="46">
        <f>IFERROR(INT(H5*I5),"")</f>
        <v>0</v>
      </c>
      <c r="K5" s="42"/>
      <c r="M5" s="83" t="s">
        <v>98</v>
      </c>
    </row>
    <row r="6" spans="1:13" ht="27.95" customHeight="1">
      <c r="A6" s="42"/>
      <c r="B6" s="344" t="str">
        <f>IF($A6="","",VLOOKUP($A6,ｷｬﾘﾌﾞ!$A$5:$L$500,2))</f>
        <v/>
      </c>
      <c r="C6" s="314" t="str">
        <f>IF($A6="","",VLOOKUP($A6,ｷｬﾘﾌﾞ!$A$5:$L$500,3))</f>
        <v/>
      </c>
      <c r="D6" s="300" t="str">
        <f>IF($A6="","",VLOOKUP($A6,ｷｬﾘﾌﾞ!$A$5:$L$500,8))</f>
        <v/>
      </c>
      <c r="E6" s="306" t="str">
        <f>IF($A6="","",VLOOKUP($A6,ｷｬﾘﾌﾞ!$A$5:$L$500,9))</f>
        <v/>
      </c>
      <c r="F6" s="165" t="str">
        <f>IF($A6="","",VLOOKUP($A6,ｷｬﾘﾌﾞ!$A$5:$L$500,4))</f>
        <v/>
      </c>
      <c r="G6" s="44" t="str">
        <f>IF($A6="","",VLOOKUP($A6,ｷｬﾘﾌﾞ!$A$5:$L$500,6))</f>
        <v/>
      </c>
      <c r="H6" s="151" t="str">
        <f>IF($A6="","",VLOOKUP($A6,ｷｬﾘﾌﾞ!$A$5:$L$500,12))</f>
        <v/>
      </c>
      <c r="I6" s="151" t="str">
        <f>IF($A6="","",VLOOKUP($A6,ｷｬﾘﾌﾞ!$A$5:$L$500,11))</f>
        <v/>
      </c>
      <c r="J6" s="46" t="str">
        <f t="shared" ref="J6:J24" si="0">IFERROR(INT(H6*I6),"")</f>
        <v/>
      </c>
      <c r="K6" s="42"/>
      <c r="M6" s="83" t="s">
        <v>94</v>
      </c>
    </row>
    <row r="7" spans="1:13" ht="27.95" customHeight="1">
      <c r="A7" s="42"/>
      <c r="B7" s="344" t="str">
        <f>IF($A7="","",VLOOKUP($A7,ｷｬﾘﾌﾞ!$A$5:$L$500,2))</f>
        <v/>
      </c>
      <c r="C7" s="314" t="str">
        <f>IF($A7="","",VLOOKUP($A7,ｷｬﾘﾌﾞ!$A$5:$L$500,3))</f>
        <v/>
      </c>
      <c r="D7" s="300" t="str">
        <f>IF($A7="","",VLOOKUP($A7,ｷｬﾘﾌﾞ!$A$5:$L$500,8))</f>
        <v/>
      </c>
      <c r="E7" s="306" t="str">
        <f>IF($A7="","",VLOOKUP($A7,ｷｬﾘﾌﾞ!$A$5:$L$500,9))</f>
        <v/>
      </c>
      <c r="F7" s="165" t="str">
        <f>IF($A7="","",VLOOKUP($A7,ｷｬﾘﾌﾞ!$A$5:$L$500,4))</f>
        <v/>
      </c>
      <c r="G7" s="44" t="str">
        <f>IF($A7="","",VLOOKUP($A7,ｷｬﾘﾌﾞ!$A$5:$L$500,6))</f>
        <v/>
      </c>
      <c r="H7" s="151" t="str">
        <f>IF($A7="","",VLOOKUP($A7,ｷｬﾘﾌﾞ!$A$5:$L$500,12))</f>
        <v/>
      </c>
      <c r="I7" s="151" t="str">
        <f>IF($A7="","",VLOOKUP($A7,ｷｬﾘﾌﾞ!$A$5:$L$500,11))</f>
        <v/>
      </c>
      <c r="J7" s="46" t="str">
        <f t="shared" si="0"/>
        <v/>
      </c>
      <c r="K7" s="42"/>
      <c r="M7" s="83" t="s">
        <v>131</v>
      </c>
    </row>
    <row r="8" spans="1:13" ht="27.95" customHeight="1">
      <c r="A8" s="42"/>
      <c r="B8" s="344" t="str">
        <f>IF($A8="","",VLOOKUP($A8,ｷｬﾘﾌﾞ!$A$5:$L$500,2))</f>
        <v/>
      </c>
      <c r="C8" s="314" t="str">
        <f>IF($A8="","",VLOOKUP($A8,ｷｬﾘﾌﾞ!$A$5:$L$500,3))</f>
        <v/>
      </c>
      <c r="D8" s="300" t="str">
        <f>IF($A8="","",VLOOKUP($A8,ｷｬﾘﾌﾞ!$A$5:$L$500,8))</f>
        <v/>
      </c>
      <c r="E8" s="306" t="str">
        <f>IF($A8="","",VLOOKUP($A8,ｷｬﾘﾌﾞ!$A$5:$L$500,9))</f>
        <v/>
      </c>
      <c r="F8" s="165" t="str">
        <f>IF($A8="","",VLOOKUP($A8,ｷｬﾘﾌﾞ!$A$5:$L$500,4))</f>
        <v/>
      </c>
      <c r="G8" s="44" t="str">
        <f>IF($A8="","",VLOOKUP($A8,ｷｬﾘﾌﾞ!$A$5:$L$500,6))</f>
        <v/>
      </c>
      <c r="H8" s="151" t="str">
        <f>IF($A8="","",VLOOKUP($A8,ｷｬﾘﾌﾞ!$A$5:$L$500,12))</f>
        <v/>
      </c>
      <c r="I8" s="151" t="str">
        <f>IF($A8="","",VLOOKUP($A8,ｷｬﾘﾌﾞ!$A$5:$L$500,11))</f>
        <v/>
      </c>
      <c r="J8" s="46" t="str">
        <f t="shared" si="0"/>
        <v/>
      </c>
      <c r="K8" s="42"/>
      <c r="M8" s="83" t="s">
        <v>150</v>
      </c>
    </row>
    <row r="9" spans="1:13" ht="27.95" customHeight="1">
      <c r="A9" s="42"/>
      <c r="B9" s="344" t="str">
        <f>IF($A9="","",VLOOKUP($A9,ｷｬﾘﾌﾞ!$A$5:$L$500,2))</f>
        <v/>
      </c>
      <c r="C9" s="314" t="str">
        <f>IF($A9="","",VLOOKUP($A9,ｷｬﾘﾌﾞ!$A$5:$L$500,3))</f>
        <v/>
      </c>
      <c r="D9" s="300" t="str">
        <f>IF($A9="","",VLOOKUP($A9,ｷｬﾘﾌﾞ!$A$5:$L$500,8))</f>
        <v/>
      </c>
      <c r="E9" s="306" t="str">
        <f>IF($A9="","",VLOOKUP($A9,ｷｬﾘﾌﾞ!$A$5:$L$500,9))</f>
        <v/>
      </c>
      <c r="F9" s="165" t="str">
        <f>IF($A9="","",VLOOKUP($A9,ｷｬﾘﾌﾞ!$A$5:$L$500,4))</f>
        <v/>
      </c>
      <c r="G9" s="44" t="str">
        <f>IF($A9="","",VLOOKUP($A9,ｷｬﾘﾌﾞ!$A$5:$L$500,6))</f>
        <v/>
      </c>
      <c r="H9" s="151" t="str">
        <f>IF($A9="","",VLOOKUP($A9,ｷｬﾘﾌﾞ!$A$5:$L$500,12))</f>
        <v/>
      </c>
      <c r="I9" s="151" t="str">
        <f>IF($A9="","",VLOOKUP($A9,ｷｬﾘﾌﾞ!$A$5:$L$500,11))</f>
        <v/>
      </c>
      <c r="J9" s="46" t="str">
        <f t="shared" si="0"/>
        <v/>
      </c>
      <c r="K9" s="42"/>
      <c r="M9" s="83" t="s">
        <v>95</v>
      </c>
    </row>
    <row r="10" spans="1:13" ht="27.95" customHeight="1">
      <c r="A10" s="42"/>
      <c r="B10" s="344" t="str">
        <f>IF($A10="","",VLOOKUP($A10,ｷｬﾘﾌﾞ!$A$5:$L$500,2))</f>
        <v/>
      </c>
      <c r="C10" s="314" t="str">
        <f>IF($A10="","",VLOOKUP($A10,ｷｬﾘﾌﾞ!$A$5:$L$500,3))</f>
        <v/>
      </c>
      <c r="D10" s="300" t="str">
        <f>IF($A10="","",VLOOKUP($A10,ｷｬﾘﾌﾞ!$A$5:$L$500,8))</f>
        <v/>
      </c>
      <c r="E10" s="306" t="str">
        <f>IF($A10="","",VLOOKUP($A10,ｷｬﾘﾌﾞ!$A$5:$L$500,9))</f>
        <v/>
      </c>
      <c r="F10" s="165" t="str">
        <f>IF($A10="","",VLOOKUP($A10,ｷｬﾘﾌﾞ!$A$5:$L$500,4))</f>
        <v/>
      </c>
      <c r="G10" s="44" t="str">
        <f>IF($A10="","",VLOOKUP($A10,ｷｬﾘﾌﾞ!$A$5:$L$500,6))</f>
        <v/>
      </c>
      <c r="H10" s="151" t="str">
        <f>IF($A10="","",VLOOKUP($A10,ｷｬﾘﾌﾞ!$A$5:$L$500,12))</f>
        <v/>
      </c>
      <c r="I10" s="151" t="str">
        <f>IF($A10="","",VLOOKUP($A10,ｷｬﾘﾌﾞ!$A$5:$L$500,11))</f>
        <v/>
      </c>
      <c r="J10" s="46" t="str">
        <f t="shared" si="0"/>
        <v/>
      </c>
      <c r="K10" s="42"/>
      <c r="M10" s="83" t="s">
        <v>127</v>
      </c>
    </row>
    <row r="11" spans="1:13" ht="27.95" customHeight="1">
      <c r="A11" s="42"/>
      <c r="B11" s="344" t="str">
        <f>IF($A11="","",VLOOKUP($A11,ｷｬﾘﾌﾞ!$A$5:$L$500,2))</f>
        <v/>
      </c>
      <c r="C11" s="314" t="str">
        <f>IF($A11="","",VLOOKUP($A11,ｷｬﾘﾌﾞ!$A$5:$L$500,3))</f>
        <v/>
      </c>
      <c r="D11" s="300" t="str">
        <f>IF($A11="","",VLOOKUP($A11,ｷｬﾘﾌﾞ!$A$5:$L$500,8))</f>
        <v/>
      </c>
      <c r="E11" s="306" t="str">
        <f>IF($A11="","",VLOOKUP($A11,ｷｬﾘﾌﾞ!$A$5:$L$500,9))</f>
        <v/>
      </c>
      <c r="F11" s="165" t="str">
        <f>IF($A11="","",VLOOKUP($A11,ｷｬﾘﾌﾞ!$A$5:$L$500,4))</f>
        <v/>
      </c>
      <c r="G11" s="44" t="str">
        <f>IF($A11="","",VLOOKUP($A11,ｷｬﾘﾌﾞ!$A$5:$L$500,6))</f>
        <v/>
      </c>
      <c r="H11" s="151" t="str">
        <f>IF($A11="","",VLOOKUP($A11,ｷｬﾘﾌﾞ!$A$5:$L$500,12))</f>
        <v/>
      </c>
      <c r="I11" s="151" t="str">
        <f>IF($A11="","",VLOOKUP($A11,ｷｬﾘﾌﾞ!$A$5:$L$500,11))</f>
        <v/>
      </c>
      <c r="J11" s="46" t="str">
        <f t="shared" si="0"/>
        <v/>
      </c>
      <c r="K11" s="42"/>
      <c r="M11" s="83" t="s">
        <v>143</v>
      </c>
    </row>
    <row r="12" spans="1:13" ht="27.95" customHeight="1">
      <c r="A12" s="42"/>
      <c r="B12" s="344" t="str">
        <f>IF($A12="","",VLOOKUP($A12,ｷｬﾘﾌﾞ!$A$5:$L$500,2))</f>
        <v/>
      </c>
      <c r="C12" s="314" t="str">
        <f>IF($A12="","",VLOOKUP($A12,ｷｬﾘﾌﾞ!$A$5:$L$500,3))</f>
        <v/>
      </c>
      <c r="D12" s="300" t="str">
        <f>IF($A12="","",VLOOKUP($A12,ｷｬﾘﾌﾞ!$A$5:$L$500,8))</f>
        <v/>
      </c>
      <c r="E12" s="306" t="str">
        <f>IF($A12="","",VLOOKUP($A12,ｷｬﾘﾌﾞ!$A$5:$L$500,9))</f>
        <v/>
      </c>
      <c r="F12" s="165" t="str">
        <f>IF($A12="","",VLOOKUP($A12,ｷｬﾘﾌﾞ!$A$5:$L$500,4))</f>
        <v/>
      </c>
      <c r="G12" s="44" t="str">
        <f>IF($A12="","",VLOOKUP($A12,ｷｬﾘﾌﾞ!$A$5:$L$500,6))</f>
        <v/>
      </c>
      <c r="H12" s="151" t="str">
        <f>IF($A12="","",VLOOKUP($A12,ｷｬﾘﾌﾞ!$A$5:$L$500,12))</f>
        <v/>
      </c>
      <c r="I12" s="151" t="str">
        <f>IF($A12="","",VLOOKUP($A12,ｷｬﾘﾌﾞ!$A$5:$L$500,11))</f>
        <v/>
      </c>
      <c r="J12" s="46" t="str">
        <f t="shared" si="0"/>
        <v/>
      </c>
      <c r="K12" s="42"/>
      <c r="M12" s="83"/>
    </row>
    <row r="13" spans="1:13" ht="27.95" customHeight="1">
      <c r="A13" s="42"/>
      <c r="B13" s="344" t="str">
        <f>IF($A13="","",VLOOKUP($A13,ｷｬﾘﾌﾞ!$A$5:$L$500,2))</f>
        <v/>
      </c>
      <c r="C13" s="314" t="str">
        <f>IF($A13="","",VLOOKUP($A13,ｷｬﾘﾌﾞ!$A$5:$L$500,3))</f>
        <v/>
      </c>
      <c r="D13" s="300" t="str">
        <f>IF($A13="","",VLOOKUP($A13,ｷｬﾘﾌﾞ!$A$5:$L$500,8))</f>
        <v/>
      </c>
      <c r="E13" s="306" t="str">
        <f>IF($A13="","",VLOOKUP($A13,ｷｬﾘﾌﾞ!$A$5:$L$500,9))</f>
        <v/>
      </c>
      <c r="F13" s="165" t="str">
        <f>IF($A13="","",VLOOKUP($A13,ｷｬﾘﾌﾞ!$A$5:$L$500,4))</f>
        <v/>
      </c>
      <c r="G13" s="44" t="str">
        <f>IF($A13="","",VLOOKUP($A13,ｷｬﾘﾌﾞ!$A$5:$L$500,6))</f>
        <v/>
      </c>
      <c r="H13" s="151" t="str">
        <f>IF($A13="","",VLOOKUP($A13,ｷｬﾘﾌﾞ!$A$5:$L$500,12))</f>
        <v/>
      </c>
      <c r="I13" s="151" t="str">
        <f>IF($A13="","",VLOOKUP($A13,ｷｬﾘﾌﾞ!$A$5:$L$500,11))</f>
        <v/>
      </c>
      <c r="J13" s="46" t="str">
        <f t="shared" si="0"/>
        <v/>
      </c>
      <c r="K13" s="42"/>
    </row>
    <row r="14" spans="1:13" ht="27.95" customHeight="1">
      <c r="A14" s="42"/>
      <c r="B14" s="344" t="str">
        <f>IF($A14="","",VLOOKUP($A14,ｷｬﾘﾌﾞ!$A$5:$L$500,2))</f>
        <v/>
      </c>
      <c r="C14" s="314" t="str">
        <f>IF($A14="","",VLOOKUP($A14,ｷｬﾘﾌﾞ!$A$5:$L$500,3))</f>
        <v/>
      </c>
      <c r="D14" s="300" t="str">
        <f>IF($A14="","",VLOOKUP($A14,ｷｬﾘﾌﾞ!$A$5:$L$500,8))</f>
        <v/>
      </c>
      <c r="E14" s="306" t="str">
        <f>IF($A14="","",VLOOKUP($A14,ｷｬﾘﾌﾞ!$A$5:$L$500,9))</f>
        <v/>
      </c>
      <c r="F14" s="165" t="str">
        <f>IF($A14="","",VLOOKUP($A14,ｷｬﾘﾌﾞ!$A$5:$L$500,4))</f>
        <v/>
      </c>
      <c r="G14" s="44" t="str">
        <f>IF($A14="","",VLOOKUP($A14,ｷｬﾘﾌﾞ!$A$5:$L$500,6))</f>
        <v/>
      </c>
      <c r="H14" s="151" t="str">
        <f>IF($A14="","",VLOOKUP($A14,ｷｬﾘﾌﾞ!$A$5:$L$500,12))</f>
        <v/>
      </c>
      <c r="I14" s="151" t="str">
        <f>IF($A14="","",VLOOKUP($A14,ｷｬﾘﾌﾞ!$A$5:$L$500,11))</f>
        <v/>
      </c>
      <c r="J14" s="46" t="str">
        <f t="shared" si="0"/>
        <v/>
      </c>
      <c r="K14" s="42"/>
    </row>
    <row r="15" spans="1:13" ht="27.95" customHeight="1">
      <c r="A15" s="42"/>
      <c r="B15" s="344" t="str">
        <f>IF($A15="","",VLOOKUP($A15,ｷｬﾘﾌﾞ!$A$5:$L$500,2))</f>
        <v/>
      </c>
      <c r="C15" s="314" t="str">
        <f>IF($A15="","",VLOOKUP($A15,ｷｬﾘﾌﾞ!$A$5:$L$500,3))</f>
        <v/>
      </c>
      <c r="D15" s="300" t="str">
        <f>IF($A15="","",VLOOKUP($A15,ｷｬﾘﾌﾞ!$A$5:$L$500,8))</f>
        <v/>
      </c>
      <c r="E15" s="306" t="str">
        <f>IF($A15="","",VLOOKUP($A15,ｷｬﾘﾌﾞ!$A$5:$L$500,9))</f>
        <v/>
      </c>
      <c r="F15" s="165" t="str">
        <f>IF($A15="","",VLOOKUP($A15,ｷｬﾘﾌﾞ!$A$5:$L$500,4))</f>
        <v/>
      </c>
      <c r="G15" s="44" t="str">
        <f>IF($A15="","",VLOOKUP($A15,ｷｬﾘﾌﾞ!$A$5:$L$500,6))</f>
        <v/>
      </c>
      <c r="H15" s="151" t="str">
        <f>IF($A15="","",VLOOKUP($A15,ｷｬﾘﾌﾞ!$A$5:$L$500,12))</f>
        <v/>
      </c>
      <c r="I15" s="151" t="str">
        <f>IF($A15="","",VLOOKUP($A15,ｷｬﾘﾌﾞ!$A$5:$L$500,11))</f>
        <v/>
      </c>
      <c r="J15" s="46" t="str">
        <f t="shared" si="0"/>
        <v/>
      </c>
      <c r="K15" s="42"/>
    </row>
    <row r="16" spans="1:13" ht="27.95" customHeight="1">
      <c r="A16" s="42"/>
      <c r="B16" s="344" t="str">
        <f>IF($A16="","",VLOOKUP($A16,ｷｬﾘﾌﾞ!$A$5:$L$500,2))</f>
        <v/>
      </c>
      <c r="C16" s="314" t="str">
        <f>IF($A16="","",VLOOKUP($A16,ｷｬﾘﾌﾞ!$A$5:$L$500,3))</f>
        <v/>
      </c>
      <c r="D16" s="300" t="str">
        <f>IF($A16="","",VLOOKUP($A16,ｷｬﾘﾌﾞ!$A$5:$L$500,8))</f>
        <v/>
      </c>
      <c r="E16" s="306" t="str">
        <f>IF($A16="","",VLOOKUP($A16,ｷｬﾘﾌﾞ!$A$5:$L$500,9))</f>
        <v/>
      </c>
      <c r="F16" s="165" t="str">
        <f>IF($A16="","",VLOOKUP($A16,ｷｬﾘﾌﾞ!$A$5:$L$500,4))</f>
        <v/>
      </c>
      <c r="G16" s="44" t="str">
        <f>IF($A16="","",VLOOKUP($A16,ｷｬﾘﾌﾞ!$A$5:$L$500,6))</f>
        <v/>
      </c>
      <c r="H16" s="151" t="str">
        <f>IF($A16="","",VLOOKUP($A16,ｷｬﾘﾌﾞ!$A$5:$L$500,12))</f>
        <v/>
      </c>
      <c r="I16" s="151" t="str">
        <f>IF($A16="","",VLOOKUP($A16,ｷｬﾘﾌﾞ!$A$5:$L$500,11))</f>
        <v/>
      </c>
      <c r="J16" s="46" t="str">
        <f t="shared" si="0"/>
        <v/>
      </c>
      <c r="K16" s="42"/>
    </row>
    <row r="17" spans="1:13" ht="27.95" customHeight="1">
      <c r="A17" s="42"/>
      <c r="B17" s="344" t="str">
        <f>IF($A17="","",VLOOKUP($A17,ｷｬﾘﾌﾞ!$A$5:$L$500,2))</f>
        <v/>
      </c>
      <c r="C17" s="314" t="str">
        <f>IF($A17="","",VLOOKUP($A17,ｷｬﾘﾌﾞ!$A$5:$L$500,3))</f>
        <v/>
      </c>
      <c r="D17" s="300" t="str">
        <f>IF($A17="","",VLOOKUP($A17,ｷｬﾘﾌﾞ!$A$5:$L$500,8))</f>
        <v/>
      </c>
      <c r="E17" s="306" t="str">
        <f>IF($A17="","",VLOOKUP($A17,ｷｬﾘﾌﾞ!$A$5:$L$500,9))</f>
        <v/>
      </c>
      <c r="F17" s="165" t="str">
        <f>IF($A17="","",VLOOKUP($A17,ｷｬﾘﾌﾞ!$A$5:$L$500,4))</f>
        <v/>
      </c>
      <c r="G17" s="44" t="str">
        <f>IF($A17="","",VLOOKUP($A17,ｷｬﾘﾌﾞ!$A$5:$L$500,6))</f>
        <v/>
      </c>
      <c r="H17" s="151" t="str">
        <f>IF($A17="","",VLOOKUP($A17,ｷｬﾘﾌﾞ!$A$5:$L$500,12))</f>
        <v/>
      </c>
      <c r="I17" s="151" t="str">
        <f>IF($A17="","",VLOOKUP($A17,ｷｬﾘﾌﾞ!$A$5:$L$500,11))</f>
        <v/>
      </c>
      <c r="J17" s="46" t="str">
        <f t="shared" si="0"/>
        <v/>
      </c>
      <c r="K17" s="42"/>
    </row>
    <row r="18" spans="1:13" ht="27.95" customHeight="1">
      <c r="A18" s="42"/>
      <c r="B18" s="344" t="str">
        <f>IF($A18="","",VLOOKUP($A18,ｷｬﾘﾌﾞ!$A$5:$L$500,2))</f>
        <v/>
      </c>
      <c r="C18" s="314" t="str">
        <f>IF($A18="","",VLOOKUP($A18,ｷｬﾘﾌﾞ!$A$5:$L$500,3))</f>
        <v/>
      </c>
      <c r="D18" s="300" t="str">
        <f>IF($A18="","",VLOOKUP($A18,ｷｬﾘﾌﾞ!$A$5:$L$500,8))</f>
        <v/>
      </c>
      <c r="E18" s="306" t="str">
        <f>IF($A18="","",VLOOKUP($A18,ｷｬﾘﾌﾞ!$A$5:$L$500,9))</f>
        <v/>
      </c>
      <c r="F18" s="165" t="str">
        <f>IF($A18="","",VLOOKUP($A18,ｷｬﾘﾌﾞ!$A$5:$L$500,4))</f>
        <v/>
      </c>
      <c r="G18" s="44" t="str">
        <f>IF($A18="","",VLOOKUP($A18,ｷｬﾘﾌﾞ!$A$5:$L$500,6))</f>
        <v/>
      </c>
      <c r="H18" s="151" t="str">
        <f>IF($A18="","",VLOOKUP($A18,ｷｬﾘﾌﾞ!$A$5:$L$500,12))</f>
        <v/>
      </c>
      <c r="I18" s="151" t="str">
        <f>IF($A18="","",VLOOKUP($A18,ｷｬﾘﾌﾞ!$A$5:$L$500,11))</f>
        <v/>
      </c>
      <c r="J18" s="46" t="str">
        <f t="shared" si="0"/>
        <v/>
      </c>
      <c r="K18" s="42"/>
    </row>
    <row r="19" spans="1:13" ht="27.95" customHeight="1">
      <c r="A19" s="42"/>
      <c r="B19" s="344" t="str">
        <f>IF($A19="","",VLOOKUP($A19,ｷｬﾘﾌﾞ!$A$5:$L$500,2))</f>
        <v/>
      </c>
      <c r="C19" s="314" t="str">
        <f>IF($A19="","",VLOOKUP($A19,ｷｬﾘﾌﾞ!$A$5:$L$500,3))</f>
        <v/>
      </c>
      <c r="D19" s="300" t="str">
        <f>IF($A19="","",VLOOKUP($A19,ｷｬﾘﾌﾞ!$A$5:$L$500,8))</f>
        <v/>
      </c>
      <c r="E19" s="306" t="str">
        <f>IF($A19="","",VLOOKUP($A19,ｷｬﾘﾌﾞ!$A$5:$L$500,9))</f>
        <v/>
      </c>
      <c r="F19" s="165" t="str">
        <f>IF($A19="","",VLOOKUP($A19,ｷｬﾘﾌﾞ!$A$5:$L$500,4))</f>
        <v/>
      </c>
      <c r="G19" s="44" t="str">
        <f>IF($A19="","",VLOOKUP($A19,ｷｬﾘﾌﾞ!$A$5:$L$500,6))</f>
        <v/>
      </c>
      <c r="H19" s="151" t="str">
        <f>IF($A19="","",VLOOKUP($A19,ｷｬﾘﾌﾞ!$A$5:$L$500,12))</f>
        <v/>
      </c>
      <c r="I19" s="151" t="str">
        <f>IF($A19="","",VLOOKUP($A19,ｷｬﾘﾌﾞ!$A$5:$L$500,11))</f>
        <v/>
      </c>
      <c r="J19" s="46" t="str">
        <f t="shared" si="0"/>
        <v/>
      </c>
      <c r="K19" s="42"/>
    </row>
    <row r="20" spans="1:13" ht="27.95" customHeight="1">
      <c r="A20" s="42"/>
      <c r="B20" s="344" t="str">
        <f>IF($A20="","",VLOOKUP($A20,ｷｬﾘﾌﾞ!$A$5:$L$500,2))</f>
        <v/>
      </c>
      <c r="C20" s="314" t="str">
        <f>IF($A20="","",VLOOKUP($A20,ｷｬﾘﾌﾞ!$A$5:$L$500,3))</f>
        <v/>
      </c>
      <c r="D20" s="300" t="str">
        <f>IF($A20="","",VLOOKUP($A20,ｷｬﾘﾌﾞ!$A$5:$L$500,8))</f>
        <v/>
      </c>
      <c r="E20" s="306" t="str">
        <f>IF($A20="","",VLOOKUP($A20,ｷｬﾘﾌﾞ!$A$5:$L$500,9))</f>
        <v/>
      </c>
      <c r="F20" s="165" t="str">
        <f>IF($A20="","",VLOOKUP($A20,ｷｬﾘﾌﾞ!$A$5:$L$500,4))</f>
        <v/>
      </c>
      <c r="G20" s="44" t="str">
        <f>IF($A20="","",VLOOKUP($A20,ｷｬﾘﾌﾞ!$A$5:$L$500,6))</f>
        <v/>
      </c>
      <c r="H20" s="151" t="str">
        <f>IF($A20="","",VLOOKUP($A20,ｷｬﾘﾌﾞ!$A$5:$L$500,12))</f>
        <v/>
      </c>
      <c r="I20" s="151" t="str">
        <f>IF($A20="","",VLOOKUP($A20,ｷｬﾘﾌﾞ!$A$5:$L$500,11))</f>
        <v/>
      </c>
      <c r="J20" s="46" t="str">
        <f t="shared" si="0"/>
        <v/>
      </c>
      <c r="K20" s="42"/>
    </row>
    <row r="21" spans="1:13" ht="27.95" customHeight="1">
      <c r="A21" s="42"/>
      <c r="B21" s="344" t="str">
        <f>IF($A21="","",VLOOKUP($A21,ｷｬﾘﾌﾞ!$A$5:$L$500,2))</f>
        <v/>
      </c>
      <c r="C21" s="314" t="str">
        <f>IF($A21="","",VLOOKUP($A21,ｷｬﾘﾌﾞ!$A$5:$L$500,3))</f>
        <v/>
      </c>
      <c r="D21" s="300" t="str">
        <f>IF($A21="","",VLOOKUP($A21,ｷｬﾘﾌﾞ!$A$5:$L$500,8))</f>
        <v/>
      </c>
      <c r="E21" s="306" t="str">
        <f>IF($A21="","",VLOOKUP($A21,ｷｬﾘﾌﾞ!$A$5:$L$500,9))</f>
        <v/>
      </c>
      <c r="F21" s="165" t="str">
        <f>IF($A21="","",VLOOKUP($A21,ｷｬﾘﾌﾞ!$A$5:$L$500,4))</f>
        <v/>
      </c>
      <c r="G21" s="44" t="str">
        <f>IF($A21="","",VLOOKUP($A21,ｷｬﾘﾌﾞ!$A$5:$L$500,6))</f>
        <v/>
      </c>
      <c r="H21" s="151" t="str">
        <f>IF($A21="","",VLOOKUP($A21,ｷｬﾘﾌﾞ!$A$5:$L$500,12))</f>
        <v/>
      </c>
      <c r="I21" s="151" t="str">
        <f>IF($A21="","",VLOOKUP($A21,ｷｬﾘﾌﾞ!$A$5:$L$500,11))</f>
        <v/>
      </c>
      <c r="J21" s="46" t="str">
        <f t="shared" si="0"/>
        <v/>
      </c>
      <c r="K21" s="42"/>
    </row>
    <row r="22" spans="1:13" ht="27.95" customHeight="1">
      <c r="A22" s="42"/>
      <c r="B22" s="344" t="str">
        <f>IF($A22="","",VLOOKUP($A22,ｷｬﾘﾌﾞ!$A$5:$L$500,2))</f>
        <v/>
      </c>
      <c r="C22" s="314" t="str">
        <f>IF($A22="","",VLOOKUP($A22,ｷｬﾘﾌﾞ!$A$5:$L$500,3))</f>
        <v/>
      </c>
      <c r="D22" s="300" t="str">
        <f>IF($A22="","",VLOOKUP($A22,ｷｬﾘﾌﾞ!$A$5:$L$500,8))</f>
        <v/>
      </c>
      <c r="E22" s="306" t="str">
        <f>IF($A22="","",VLOOKUP($A22,ｷｬﾘﾌﾞ!$A$5:$L$500,9))</f>
        <v/>
      </c>
      <c r="F22" s="165" t="str">
        <f>IF($A22="","",VLOOKUP($A22,ｷｬﾘﾌﾞ!$A$5:$L$500,4))</f>
        <v/>
      </c>
      <c r="G22" s="44" t="str">
        <f>IF($A22="","",VLOOKUP($A22,ｷｬﾘﾌﾞ!$A$5:$L$500,6))</f>
        <v/>
      </c>
      <c r="H22" s="151" t="str">
        <f>IF($A22="","",VLOOKUP($A22,ｷｬﾘﾌﾞ!$A$5:$L$500,12))</f>
        <v/>
      </c>
      <c r="I22" s="151" t="str">
        <f>IF($A22="","",VLOOKUP($A22,ｷｬﾘﾌﾞ!$A$5:$L$500,11))</f>
        <v/>
      </c>
      <c r="J22" s="46" t="str">
        <f t="shared" si="0"/>
        <v/>
      </c>
      <c r="K22" s="42"/>
    </row>
    <row r="23" spans="1:13" ht="27.95" customHeight="1">
      <c r="A23" s="42"/>
      <c r="B23" s="344" t="str">
        <f>IF($A23="","",VLOOKUP($A23,ｷｬﾘﾌﾞ!$A$5:$L$500,2))</f>
        <v/>
      </c>
      <c r="C23" s="314" t="str">
        <f>IF($A23="","",VLOOKUP($A23,ｷｬﾘﾌﾞ!$A$5:$L$500,3))</f>
        <v/>
      </c>
      <c r="D23" s="300" t="str">
        <f>IF($A23="","",VLOOKUP($A23,ｷｬﾘﾌﾞ!$A$5:$L$500,8))</f>
        <v/>
      </c>
      <c r="E23" s="306" t="str">
        <f>IF($A23="","",VLOOKUP($A23,ｷｬﾘﾌﾞ!$A$5:$L$500,9))</f>
        <v/>
      </c>
      <c r="F23" s="165" t="str">
        <f>IF($A23="","",VLOOKUP($A23,ｷｬﾘﾌﾞ!$A$5:$L$500,4))</f>
        <v/>
      </c>
      <c r="G23" s="44" t="str">
        <f>IF($A23="","",VLOOKUP($A23,ｷｬﾘﾌﾞ!$A$5:$L$500,6))</f>
        <v/>
      </c>
      <c r="H23" s="151" t="str">
        <f>IF($A23="","",VLOOKUP($A23,ｷｬﾘﾌﾞ!$A$5:$L$500,12))</f>
        <v/>
      </c>
      <c r="I23" s="151" t="str">
        <f>IF($A23="","",VLOOKUP($A23,ｷｬﾘﾌﾞ!$A$5:$L$500,11))</f>
        <v/>
      </c>
      <c r="J23" s="46" t="str">
        <f t="shared" si="0"/>
        <v/>
      </c>
      <c r="K23" s="42"/>
    </row>
    <row r="24" spans="1:13" ht="27.95" customHeight="1">
      <c r="A24" s="42"/>
      <c r="B24" s="344" t="str">
        <f>IF($A24="","",VLOOKUP($A24,ｷｬﾘﾌﾞ!$A$5:$L$500,2))</f>
        <v/>
      </c>
      <c r="C24" s="314" t="str">
        <f>IF($A24="","",VLOOKUP($A24,ｷｬﾘﾌﾞ!$A$5:$L$500,3))</f>
        <v/>
      </c>
      <c r="D24" s="300" t="str">
        <f>IF($A24="","",VLOOKUP($A24,ｷｬﾘﾌﾞ!$A$5:$L$500,8))</f>
        <v/>
      </c>
      <c r="E24" s="306" t="str">
        <f>IF($A24="","",VLOOKUP($A24,ｷｬﾘﾌﾞ!$A$5:$L$500,9))</f>
        <v/>
      </c>
      <c r="F24" s="165" t="str">
        <f>IF($A24="","",VLOOKUP($A24,ｷｬﾘﾌﾞ!$A$5:$L$500,4))</f>
        <v/>
      </c>
      <c r="G24" s="44" t="str">
        <f>IF($A24="","",VLOOKUP($A24,ｷｬﾘﾌﾞ!$A$5:$L$500,6))</f>
        <v/>
      </c>
      <c r="H24" s="151" t="str">
        <f>IF($A24="","",VLOOKUP($A24,ｷｬﾘﾌﾞ!$A$5:$L$500,12))</f>
        <v/>
      </c>
      <c r="I24" s="151" t="str">
        <f>IF($A24="","",VLOOKUP($A24,ｷｬﾘﾌﾞ!$A$5:$L$500,11))</f>
        <v/>
      </c>
      <c r="J24" s="46" t="str">
        <f t="shared" si="0"/>
        <v/>
      </c>
      <c r="K24" s="42"/>
    </row>
    <row r="25" spans="1:13" ht="27.95" customHeight="1">
      <c r="A25" s="37"/>
      <c r="B25" s="312"/>
      <c r="C25" s="299"/>
      <c r="D25" s="304"/>
      <c r="E25" s="308"/>
      <c r="F25" s="47" t="s">
        <v>96</v>
      </c>
      <c r="G25" s="51"/>
      <c r="H25" s="152"/>
      <c r="I25" s="49"/>
      <c r="J25" s="53">
        <f>SUM(J5:J24)</f>
        <v>0</v>
      </c>
      <c r="K25" s="42"/>
    </row>
    <row r="26" spans="1:13" ht="24">
      <c r="A26" s="386" t="s">
        <v>23</v>
      </c>
      <c r="B26" s="386"/>
      <c r="C26" s="386"/>
      <c r="D26" s="386"/>
      <c r="E26" s="386"/>
      <c r="F26" s="386"/>
      <c r="G26" s="386"/>
      <c r="H26" s="386"/>
      <c r="I26" s="386"/>
      <c r="J26" s="386"/>
      <c r="K26" s="386"/>
    </row>
    <row r="27" spans="1:13" s="33" customFormat="1" ht="13.5" customHeight="1">
      <c r="A27" s="84"/>
      <c r="B27" s="310"/>
      <c r="C27" s="84"/>
      <c r="D27" s="298"/>
      <c r="E27" s="84"/>
      <c r="F27" s="84"/>
      <c r="G27" s="84"/>
      <c r="H27" s="84"/>
      <c r="I27" s="84"/>
      <c r="J27" s="387" t="s">
        <v>24</v>
      </c>
      <c r="K27" s="387"/>
    </row>
    <row r="28" spans="1:13" s="33" customFormat="1" ht="5.0999999999999996" customHeight="1">
      <c r="A28" s="34"/>
      <c r="B28" s="34"/>
      <c r="C28" s="34"/>
      <c r="D28" s="34"/>
      <c r="E28" s="34"/>
      <c r="F28" s="34"/>
      <c r="G28" s="34"/>
      <c r="H28" s="34"/>
      <c r="I28" s="34"/>
      <c r="J28" s="34"/>
      <c r="K28" s="35"/>
    </row>
    <row r="29" spans="1:13" ht="30" customHeight="1">
      <c r="A29" s="36" t="s">
        <v>25</v>
      </c>
      <c r="B29" s="448" t="s">
        <v>26</v>
      </c>
      <c r="C29" s="449"/>
      <c r="D29" s="433" t="s">
        <v>27</v>
      </c>
      <c r="E29" s="434"/>
      <c r="F29" s="38" t="s">
        <v>9</v>
      </c>
      <c r="G29" s="37" t="s">
        <v>7</v>
      </c>
      <c r="H29" s="37" t="s">
        <v>8</v>
      </c>
      <c r="I29" s="39" t="s">
        <v>3</v>
      </c>
      <c r="J29" s="40" t="s">
        <v>4</v>
      </c>
      <c r="K29" s="41" t="s">
        <v>28</v>
      </c>
      <c r="M29" s="83" t="s">
        <v>97</v>
      </c>
    </row>
    <row r="30" spans="1:13" ht="27.95" customHeight="1">
      <c r="A30" s="42"/>
      <c r="B30" s="344" t="str">
        <f>IF($A30="","",VLOOKUP($A30,ｷｬﾘﾌﾞ!$A$5:$L$500,2))</f>
        <v/>
      </c>
      <c r="C30" s="314" t="str">
        <f>IF($A30="","",VLOOKUP($A30,ｷｬﾘﾌﾞ!$A$5:$L$500,3))</f>
        <v/>
      </c>
      <c r="D30" s="300" t="str">
        <f>IF($A30="","",VLOOKUP($A30,ｷｬﾘﾌﾞ!$A$5:$L$500,8))</f>
        <v/>
      </c>
      <c r="E30" s="306" t="str">
        <f>IF($A30="","",VLOOKUP($A30,ｷｬﾘﾌﾞ!$A$5:$L$500,9))</f>
        <v/>
      </c>
      <c r="F30" s="165" t="str">
        <f>IF($A30="","",VLOOKUP($A30,ｷｬﾘﾌﾞ!$A$5:$L$500,4))</f>
        <v/>
      </c>
      <c r="G30" s="44" t="str">
        <f>IF($A30="","",VLOOKUP($A30,ｷｬﾘﾌﾞ!$A$5:$L$500,6))</f>
        <v/>
      </c>
      <c r="H30" s="151" t="str">
        <f>IF($A30="","",VLOOKUP($A30,ｷｬﾘﾌﾞ!$A$5:$L$500,12))</f>
        <v/>
      </c>
      <c r="I30" s="151" t="str">
        <f>IF($A30="","",VLOOKUP($A30,ｷｬﾘﾌﾞ!$A$5:$L$500,11))</f>
        <v/>
      </c>
      <c r="J30" s="46" t="str">
        <f t="shared" ref="J30:J48" si="1">IFERROR(INT(H30*I30),"")</f>
        <v/>
      </c>
      <c r="K30" s="42"/>
    </row>
    <row r="31" spans="1:13" ht="27.95" customHeight="1">
      <c r="A31" s="42"/>
      <c r="B31" s="344" t="str">
        <f>IF($A31="","",VLOOKUP($A31,ｷｬﾘﾌﾞ!$A$5:$L$500,2))</f>
        <v/>
      </c>
      <c r="C31" s="314" t="str">
        <f>IF($A31="","",VLOOKUP($A31,ｷｬﾘﾌﾞ!$A$5:$L$500,3))</f>
        <v/>
      </c>
      <c r="D31" s="300" t="str">
        <f>IF($A31="","",VLOOKUP($A31,ｷｬﾘﾌﾞ!$A$5:$L$500,8))</f>
        <v/>
      </c>
      <c r="E31" s="306" t="str">
        <f>IF($A31="","",VLOOKUP($A31,ｷｬﾘﾌﾞ!$A$5:$L$500,9))</f>
        <v/>
      </c>
      <c r="F31" s="165" t="str">
        <f>IF($A31="","",VLOOKUP($A31,ｷｬﾘﾌﾞ!$A$5:$L$500,4))</f>
        <v/>
      </c>
      <c r="G31" s="44" t="str">
        <f>IF($A31="","",VLOOKUP($A31,ｷｬﾘﾌﾞ!$A$5:$L$500,6))</f>
        <v/>
      </c>
      <c r="H31" s="151" t="str">
        <f>IF($A31="","",VLOOKUP($A31,ｷｬﾘﾌﾞ!$A$5:$L$500,12))</f>
        <v/>
      </c>
      <c r="I31" s="151" t="str">
        <f>IF($A31="","",VLOOKUP($A31,ｷｬﾘﾌﾞ!$A$5:$L$500,11))</f>
        <v/>
      </c>
      <c r="J31" s="46" t="str">
        <f t="shared" si="1"/>
        <v/>
      </c>
      <c r="K31" s="42"/>
    </row>
    <row r="32" spans="1:13" ht="27.95" customHeight="1">
      <c r="A32" s="42"/>
      <c r="B32" s="344" t="str">
        <f>IF($A32="","",VLOOKUP($A32,ｷｬﾘﾌﾞ!$A$5:$L$500,2))</f>
        <v/>
      </c>
      <c r="C32" s="314" t="str">
        <f>IF($A32="","",VLOOKUP($A32,ｷｬﾘﾌﾞ!$A$5:$L$500,3))</f>
        <v/>
      </c>
      <c r="D32" s="300" t="str">
        <f>IF($A32="","",VLOOKUP($A32,ｷｬﾘﾌﾞ!$A$5:$L$500,8))</f>
        <v/>
      </c>
      <c r="E32" s="306" t="str">
        <f>IF($A32="","",VLOOKUP($A32,ｷｬﾘﾌﾞ!$A$5:$L$500,9))</f>
        <v/>
      </c>
      <c r="F32" s="165" t="str">
        <f>IF($A32="","",VLOOKUP($A32,ｷｬﾘﾌﾞ!$A$5:$L$500,4))</f>
        <v/>
      </c>
      <c r="G32" s="44" t="str">
        <f>IF($A32="","",VLOOKUP($A32,ｷｬﾘﾌﾞ!$A$5:$L$500,6))</f>
        <v/>
      </c>
      <c r="H32" s="151" t="str">
        <f>IF($A32="","",VLOOKUP($A32,ｷｬﾘﾌﾞ!$A$5:$L$500,12))</f>
        <v/>
      </c>
      <c r="I32" s="151" t="str">
        <f>IF($A32="","",VLOOKUP($A32,ｷｬﾘﾌﾞ!$A$5:$L$500,11))</f>
        <v/>
      </c>
      <c r="J32" s="46" t="str">
        <f t="shared" si="1"/>
        <v/>
      </c>
      <c r="K32" s="42"/>
    </row>
    <row r="33" spans="1:11" ht="27.95" customHeight="1">
      <c r="A33" s="42"/>
      <c r="B33" s="344" t="str">
        <f>IF($A33="","",VLOOKUP($A33,ｷｬﾘﾌﾞ!$A$5:$L$500,2))</f>
        <v/>
      </c>
      <c r="C33" s="314" t="str">
        <f>IF($A33="","",VLOOKUP($A33,ｷｬﾘﾌﾞ!$A$5:$L$500,3))</f>
        <v/>
      </c>
      <c r="D33" s="300" t="str">
        <f>IF($A33="","",VLOOKUP($A33,ｷｬﾘﾌﾞ!$A$5:$L$500,8))</f>
        <v/>
      </c>
      <c r="E33" s="306" t="str">
        <f>IF($A33="","",VLOOKUP($A33,ｷｬﾘﾌﾞ!$A$5:$L$500,9))</f>
        <v/>
      </c>
      <c r="F33" s="165" t="str">
        <f>IF($A33="","",VLOOKUP($A33,ｷｬﾘﾌﾞ!$A$5:$L$500,4))</f>
        <v/>
      </c>
      <c r="G33" s="44" t="str">
        <f>IF($A33="","",VLOOKUP($A33,ｷｬﾘﾌﾞ!$A$5:$L$500,6))</f>
        <v/>
      </c>
      <c r="H33" s="151" t="str">
        <f>IF($A33="","",VLOOKUP($A33,ｷｬﾘﾌﾞ!$A$5:$L$500,12))</f>
        <v/>
      </c>
      <c r="I33" s="151" t="str">
        <f>IF($A33="","",VLOOKUP($A33,ｷｬﾘﾌﾞ!$A$5:$L$500,11))</f>
        <v/>
      </c>
      <c r="J33" s="46" t="str">
        <f t="shared" si="1"/>
        <v/>
      </c>
      <c r="K33" s="42"/>
    </row>
    <row r="34" spans="1:11" ht="27.95" customHeight="1">
      <c r="A34" s="42"/>
      <c r="B34" s="344" t="str">
        <f>IF($A34="","",VLOOKUP($A34,ｷｬﾘﾌﾞ!$A$5:$L$500,2))</f>
        <v/>
      </c>
      <c r="C34" s="314" t="str">
        <f>IF($A34="","",VLOOKUP($A34,ｷｬﾘﾌﾞ!$A$5:$L$500,3))</f>
        <v/>
      </c>
      <c r="D34" s="300" t="str">
        <f>IF($A34="","",VLOOKUP($A34,ｷｬﾘﾌﾞ!$A$5:$L$500,8))</f>
        <v/>
      </c>
      <c r="E34" s="306" t="str">
        <f>IF($A34="","",VLOOKUP($A34,ｷｬﾘﾌﾞ!$A$5:$L$500,9))</f>
        <v/>
      </c>
      <c r="F34" s="165" t="str">
        <f>IF($A34="","",VLOOKUP($A34,ｷｬﾘﾌﾞ!$A$5:$L$500,4))</f>
        <v/>
      </c>
      <c r="G34" s="44" t="str">
        <f>IF($A34="","",VLOOKUP($A34,ｷｬﾘﾌﾞ!$A$5:$L$500,6))</f>
        <v/>
      </c>
      <c r="H34" s="151" t="str">
        <f>IF($A34="","",VLOOKUP($A34,ｷｬﾘﾌﾞ!$A$5:$L$500,12))</f>
        <v/>
      </c>
      <c r="I34" s="151" t="str">
        <f>IF($A34="","",VLOOKUP($A34,ｷｬﾘﾌﾞ!$A$5:$L$500,11))</f>
        <v/>
      </c>
      <c r="J34" s="46" t="str">
        <f t="shared" si="1"/>
        <v/>
      </c>
      <c r="K34" s="42"/>
    </row>
    <row r="35" spans="1:11" ht="27.95" customHeight="1">
      <c r="A35" s="42"/>
      <c r="B35" s="344" t="str">
        <f>IF($A35="","",VLOOKUP($A35,ｷｬﾘﾌﾞ!$A$5:$L$500,2))</f>
        <v/>
      </c>
      <c r="C35" s="314" t="str">
        <f>IF($A35="","",VLOOKUP($A35,ｷｬﾘﾌﾞ!$A$5:$L$500,3))</f>
        <v/>
      </c>
      <c r="D35" s="300" t="str">
        <f>IF($A35="","",VLOOKUP($A35,ｷｬﾘﾌﾞ!$A$5:$L$500,8))</f>
        <v/>
      </c>
      <c r="E35" s="306" t="str">
        <f>IF($A35="","",VLOOKUP($A35,ｷｬﾘﾌﾞ!$A$5:$L$500,9))</f>
        <v/>
      </c>
      <c r="F35" s="165" t="str">
        <f>IF($A35="","",VLOOKUP($A35,ｷｬﾘﾌﾞ!$A$5:$L$500,4))</f>
        <v/>
      </c>
      <c r="G35" s="44" t="str">
        <f>IF($A35="","",VLOOKUP($A35,ｷｬﾘﾌﾞ!$A$5:$L$500,6))</f>
        <v/>
      </c>
      <c r="H35" s="151" t="str">
        <f>IF($A35="","",VLOOKUP($A35,ｷｬﾘﾌﾞ!$A$5:$L$500,12))</f>
        <v/>
      </c>
      <c r="I35" s="151" t="str">
        <f>IF($A35="","",VLOOKUP($A35,ｷｬﾘﾌﾞ!$A$5:$L$500,11))</f>
        <v/>
      </c>
      <c r="J35" s="46" t="str">
        <f t="shared" si="1"/>
        <v/>
      </c>
      <c r="K35" s="42"/>
    </row>
    <row r="36" spans="1:11" ht="27.95" customHeight="1">
      <c r="A36" s="42"/>
      <c r="B36" s="344" t="str">
        <f>IF($A36="","",VLOOKUP($A36,ｷｬﾘﾌﾞ!$A$5:$L$500,2))</f>
        <v/>
      </c>
      <c r="C36" s="314" t="str">
        <f>IF($A36="","",VLOOKUP($A36,ｷｬﾘﾌﾞ!$A$5:$L$500,3))</f>
        <v/>
      </c>
      <c r="D36" s="300" t="str">
        <f>IF($A36="","",VLOOKUP($A36,ｷｬﾘﾌﾞ!$A$5:$L$500,8))</f>
        <v/>
      </c>
      <c r="E36" s="306" t="str">
        <f>IF($A36="","",VLOOKUP($A36,ｷｬﾘﾌﾞ!$A$5:$L$500,9))</f>
        <v/>
      </c>
      <c r="F36" s="165" t="str">
        <f>IF($A36="","",VLOOKUP($A36,ｷｬﾘﾌﾞ!$A$5:$L$500,4))</f>
        <v/>
      </c>
      <c r="G36" s="44" t="str">
        <f>IF($A36="","",VLOOKUP($A36,ｷｬﾘﾌﾞ!$A$5:$L$500,6))</f>
        <v/>
      </c>
      <c r="H36" s="151" t="str">
        <f>IF($A36="","",VLOOKUP($A36,ｷｬﾘﾌﾞ!$A$5:$L$500,12))</f>
        <v/>
      </c>
      <c r="I36" s="151" t="str">
        <f>IF($A36="","",VLOOKUP($A36,ｷｬﾘﾌﾞ!$A$5:$L$500,11))</f>
        <v/>
      </c>
      <c r="J36" s="46" t="str">
        <f t="shared" si="1"/>
        <v/>
      </c>
      <c r="K36" s="42"/>
    </row>
    <row r="37" spans="1:11" ht="27.95" customHeight="1">
      <c r="A37" s="42"/>
      <c r="B37" s="344" t="str">
        <f>IF($A37="","",VLOOKUP($A37,ｷｬﾘﾌﾞ!$A$5:$L$500,2))</f>
        <v/>
      </c>
      <c r="C37" s="314" t="str">
        <f>IF($A37="","",VLOOKUP($A37,ｷｬﾘﾌﾞ!$A$5:$L$500,3))</f>
        <v/>
      </c>
      <c r="D37" s="300" t="str">
        <f>IF($A37="","",VLOOKUP($A37,ｷｬﾘﾌﾞ!$A$5:$L$500,8))</f>
        <v/>
      </c>
      <c r="E37" s="306" t="str">
        <f>IF($A37="","",VLOOKUP($A37,ｷｬﾘﾌﾞ!$A$5:$L$500,9))</f>
        <v/>
      </c>
      <c r="F37" s="165" t="str">
        <f>IF($A37="","",VLOOKUP($A37,ｷｬﾘﾌﾞ!$A$5:$L$500,4))</f>
        <v/>
      </c>
      <c r="G37" s="44" t="str">
        <f>IF($A37="","",VLOOKUP($A37,ｷｬﾘﾌﾞ!$A$5:$L$500,6))</f>
        <v/>
      </c>
      <c r="H37" s="151" t="str">
        <f>IF($A37="","",VLOOKUP($A37,ｷｬﾘﾌﾞ!$A$5:$L$500,12))</f>
        <v/>
      </c>
      <c r="I37" s="151" t="str">
        <f>IF($A37="","",VLOOKUP($A37,ｷｬﾘﾌﾞ!$A$5:$L$500,11))</f>
        <v/>
      </c>
      <c r="J37" s="46" t="str">
        <f t="shared" si="1"/>
        <v/>
      </c>
      <c r="K37" s="42"/>
    </row>
    <row r="38" spans="1:11" ht="27.95" customHeight="1">
      <c r="A38" s="42"/>
      <c r="B38" s="344" t="str">
        <f>IF($A38="","",VLOOKUP($A38,ｷｬﾘﾌﾞ!$A$5:$L$500,2))</f>
        <v/>
      </c>
      <c r="C38" s="314" t="str">
        <f>IF($A38="","",VLOOKUP($A38,ｷｬﾘﾌﾞ!$A$5:$L$500,3))</f>
        <v/>
      </c>
      <c r="D38" s="300" t="str">
        <f>IF($A38="","",VLOOKUP($A38,ｷｬﾘﾌﾞ!$A$5:$L$500,8))</f>
        <v/>
      </c>
      <c r="E38" s="306" t="str">
        <f>IF($A38="","",VLOOKUP($A38,ｷｬﾘﾌﾞ!$A$5:$L$500,9))</f>
        <v/>
      </c>
      <c r="F38" s="165" t="str">
        <f>IF($A38="","",VLOOKUP($A38,ｷｬﾘﾌﾞ!$A$5:$L$500,4))</f>
        <v/>
      </c>
      <c r="G38" s="44" t="str">
        <f>IF($A38="","",VLOOKUP($A38,ｷｬﾘﾌﾞ!$A$5:$L$500,6))</f>
        <v/>
      </c>
      <c r="H38" s="151" t="str">
        <f>IF($A38="","",VLOOKUP($A38,ｷｬﾘﾌﾞ!$A$5:$L$500,12))</f>
        <v/>
      </c>
      <c r="I38" s="151" t="str">
        <f>IF($A38="","",VLOOKUP($A38,ｷｬﾘﾌﾞ!$A$5:$L$500,11))</f>
        <v/>
      </c>
      <c r="J38" s="46" t="str">
        <f t="shared" si="1"/>
        <v/>
      </c>
      <c r="K38" s="42"/>
    </row>
    <row r="39" spans="1:11" ht="27.95" customHeight="1">
      <c r="A39" s="42"/>
      <c r="B39" s="344" t="str">
        <f>IF($A39="","",VLOOKUP($A39,ｷｬﾘﾌﾞ!$A$5:$L$500,2))</f>
        <v/>
      </c>
      <c r="C39" s="314" t="str">
        <f>IF($A39="","",VLOOKUP($A39,ｷｬﾘﾌﾞ!$A$5:$L$500,3))</f>
        <v/>
      </c>
      <c r="D39" s="300" t="str">
        <f>IF($A39="","",VLOOKUP($A39,ｷｬﾘﾌﾞ!$A$5:$L$500,8))</f>
        <v/>
      </c>
      <c r="E39" s="306" t="str">
        <f>IF($A39="","",VLOOKUP($A39,ｷｬﾘﾌﾞ!$A$5:$L$500,9))</f>
        <v/>
      </c>
      <c r="F39" s="165" t="str">
        <f>IF($A39="","",VLOOKUP($A39,ｷｬﾘﾌﾞ!$A$5:$L$500,4))</f>
        <v/>
      </c>
      <c r="G39" s="44" t="str">
        <f>IF($A39="","",VLOOKUP($A39,ｷｬﾘﾌﾞ!$A$5:$L$500,6))</f>
        <v/>
      </c>
      <c r="H39" s="151" t="str">
        <f>IF($A39="","",VLOOKUP($A39,ｷｬﾘﾌﾞ!$A$5:$L$500,12))</f>
        <v/>
      </c>
      <c r="I39" s="151" t="str">
        <f>IF($A39="","",VLOOKUP($A39,ｷｬﾘﾌﾞ!$A$5:$L$500,11))</f>
        <v/>
      </c>
      <c r="J39" s="46" t="str">
        <f t="shared" si="1"/>
        <v/>
      </c>
      <c r="K39" s="42"/>
    </row>
    <row r="40" spans="1:11" ht="27.95" customHeight="1">
      <c r="A40" s="42"/>
      <c r="B40" s="344" t="str">
        <f>IF($A40="","",VLOOKUP($A40,ｷｬﾘﾌﾞ!$A$5:$L$500,2))</f>
        <v/>
      </c>
      <c r="C40" s="314" t="str">
        <f>IF($A40="","",VLOOKUP($A40,ｷｬﾘﾌﾞ!$A$5:$L$500,3))</f>
        <v/>
      </c>
      <c r="D40" s="300" t="str">
        <f>IF($A40="","",VLOOKUP($A40,ｷｬﾘﾌﾞ!$A$5:$L$500,8))</f>
        <v/>
      </c>
      <c r="E40" s="306" t="str">
        <f>IF($A40="","",VLOOKUP($A40,ｷｬﾘﾌﾞ!$A$5:$L$500,9))</f>
        <v/>
      </c>
      <c r="F40" s="165" t="str">
        <f>IF($A40="","",VLOOKUP($A40,ｷｬﾘﾌﾞ!$A$5:$L$500,4))</f>
        <v/>
      </c>
      <c r="G40" s="44" t="str">
        <f>IF($A40="","",VLOOKUP($A40,ｷｬﾘﾌﾞ!$A$5:$L$500,6))</f>
        <v/>
      </c>
      <c r="H40" s="151" t="str">
        <f>IF($A40="","",VLOOKUP($A40,ｷｬﾘﾌﾞ!$A$5:$L$500,12))</f>
        <v/>
      </c>
      <c r="I40" s="151" t="str">
        <f>IF($A40="","",VLOOKUP($A40,ｷｬﾘﾌﾞ!$A$5:$L$500,11))</f>
        <v/>
      </c>
      <c r="J40" s="46" t="str">
        <f t="shared" si="1"/>
        <v/>
      </c>
      <c r="K40" s="42"/>
    </row>
    <row r="41" spans="1:11" ht="27.95" customHeight="1">
      <c r="A41" s="42"/>
      <c r="B41" s="344" t="str">
        <f>IF($A41="","",VLOOKUP($A41,ｷｬﾘﾌﾞ!$A$5:$L$500,2))</f>
        <v/>
      </c>
      <c r="C41" s="314" t="str">
        <f>IF($A41="","",VLOOKUP($A41,ｷｬﾘﾌﾞ!$A$5:$L$500,3))</f>
        <v/>
      </c>
      <c r="D41" s="300" t="str">
        <f>IF($A41="","",VLOOKUP($A41,ｷｬﾘﾌﾞ!$A$5:$L$500,8))</f>
        <v/>
      </c>
      <c r="E41" s="306" t="str">
        <f>IF($A41="","",VLOOKUP($A41,ｷｬﾘﾌﾞ!$A$5:$L$500,9))</f>
        <v/>
      </c>
      <c r="F41" s="165" t="str">
        <f>IF($A41="","",VLOOKUP($A41,ｷｬﾘﾌﾞ!$A$5:$L$500,4))</f>
        <v/>
      </c>
      <c r="G41" s="44" t="str">
        <f>IF($A41="","",VLOOKUP($A41,ｷｬﾘﾌﾞ!$A$5:$L$500,6))</f>
        <v/>
      </c>
      <c r="H41" s="151" t="str">
        <f>IF($A41="","",VLOOKUP($A41,ｷｬﾘﾌﾞ!$A$5:$L$500,12))</f>
        <v/>
      </c>
      <c r="I41" s="151" t="str">
        <f>IF($A41="","",VLOOKUP($A41,ｷｬﾘﾌﾞ!$A$5:$L$500,11))</f>
        <v/>
      </c>
      <c r="J41" s="46" t="str">
        <f t="shared" si="1"/>
        <v/>
      </c>
      <c r="K41" s="42"/>
    </row>
    <row r="42" spans="1:11" ht="27.95" customHeight="1">
      <c r="A42" s="42"/>
      <c r="B42" s="344" t="str">
        <f>IF($A42="","",VLOOKUP($A42,ｷｬﾘﾌﾞ!$A$5:$L$500,2))</f>
        <v/>
      </c>
      <c r="C42" s="314" t="str">
        <f>IF($A42="","",VLOOKUP($A42,ｷｬﾘﾌﾞ!$A$5:$L$500,3))</f>
        <v/>
      </c>
      <c r="D42" s="300" t="str">
        <f>IF($A42="","",VLOOKUP($A42,ｷｬﾘﾌﾞ!$A$5:$L$500,8))</f>
        <v/>
      </c>
      <c r="E42" s="306" t="str">
        <f>IF($A42="","",VLOOKUP($A42,ｷｬﾘﾌﾞ!$A$5:$L$500,9))</f>
        <v/>
      </c>
      <c r="F42" s="165" t="str">
        <f>IF($A42="","",VLOOKUP($A42,ｷｬﾘﾌﾞ!$A$5:$L$500,4))</f>
        <v/>
      </c>
      <c r="G42" s="44" t="str">
        <f>IF($A42="","",VLOOKUP($A42,ｷｬﾘﾌﾞ!$A$5:$L$500,6))</f>
        <v/>
      </c>
      <c r="H42" s="151" t="str">
        <f>IF($A42="","",VLOOKUP($A42,ｷｬﾘﾌﾞ!$A$5:$L$500,12))</f>
        <v/>
      </c>
      <c r="I42" s="151" t="str">
        <f>IF($A42="","",VLOOKUP($A42,ｷｬﾘﾌﾞ!$A$5:$L$500,11))</f>
        <v/>
      </c>
      <c r="J42" s="46" t="str">
        <f t="shared" si="1"/>
        <v/>
      </c>
      <c r="K42" s="42"/>
    </row>
    <row r="43" spans="1:11" ht="27.95" customHeight="1">
      <c r="A43" s="42"/>
      <c r="B43" s="344" t="str">
        <f>IF($A43="","",VLOOKUP($A43,ｷｬﾘﾌﾞ!$A$5:$L$500,2))</f>
        <v/>
      </c>
      <c r="C43" s="314" t="str">
        <f>IF($A43="","",VLOOKUP($A43,ｷｬﾘﾌﾞ!$A$5:$L$500,3))</f>
        <v/>
      </c>
      <c r="D43" s="300" t="str">
        <f>IF($A43="","",VLOOKUP($A43,ｷｬﾘﾌﾞ!$A$5:$L$500,8))</f>
        <v/>
      </c>
      <c r="E43" s="306" t="str">
        <f>IF($A43="","",VLOOKUP($A43,ｷｬﾘﾌﾞ!$A$5:$L$500,9))</f>
        <v/>
      </c>
      <c r="F43" s="165" t="str">
        <f>IF($A43="","",VLOOKUP($A43,ｷｬﾘﾌﾞ!$A$5:$L$500,4))</f>
        <v/>
      </c>
      <c r="G43" s="44" t="str">
        <f>IF($A43="","",VLOOKUP($A43,ｷｬﾘﾌﾞ!$A$5:$L$500,6))</f>
        <v/>
      </c>
      <c r="H43" s="151" t="str">
        <f>IF($A43="","",VLOOKUP($A43,ｷｬﾘﾌﾞ!$A$5:$L$500,12))</f>
        <v/>
      </c>
      <c r="I43" s="151" t="str">
        <f>IF($A43="","",VLOOKUP($A43,ｷｬﾘﾌﾞ!$A$5:$L$500,11))</f>
        <v/>
      </c>
      <c r="J43" s="46" t="str">
        <f t="shared" si="1"/>
        <v/>
      </c>
      <c r="K43" s="42"/>
    </row>
    <row r="44" spans="1:11" ht="27.95" customHeight="1">
      <c r="A44" s="42"/>
      <c r="B44" s="344" t="str">
        <f>IF($A44="","",VLOOKUP($A44,ｷｬﾘﾌﾞ!$A$5:$L$500,2))</f>
        <v/>
      </c>
      <c r="C44" s="314" t="str">
        <f>IF($A44="","",VLOOKUP($A44,ｷｬﾘﾌﾞ!$A$5:$L$500,3))</f>
        <v/>
      </c>
      <c r="D44" s="300" t="str">
        <f>IF($A44="","",VLOOKUP($A44,ｷｬﾘﾌﾞ!$A$5:$L$500,8))</f>
        <v/>
      </c>
      <c r="E44" s="306" t="str">
        <f>IF($A44="","",VLOOKUP($A44,ｷｬﾘﾌﾞ!$A$5:$L$500,9))</f>
        <v/>
      </c>
      <c r="F44" s="165" t="str">
        <f>IF($A44="","",VLOOKUP($A44,ｷｬﾘﾌﾞ!$A$5:$L$500,4))</f>
        <v/>
      </c>
      <c r="G44" s="44" t="str">
        <f>IF($A44="","",VLOOKUP($A44,ｷｬﾘﾌﾞ!$A$5:$L$500,6))</f>
        <v/>
      </c>
      <c r="H44" s="151" t="str">
        <f>IF($A44="","",VLOOKUP($A44,ｷｬﾘﾌﾞ!$A$5:$L$500,12))</f>
        <v/>
      </c>
      <c r="I44" s="151" t="str">
        <f>IF($A44="","",VLOOKUP($A44,ｷｬﾘﾌﾞ!$A$5:$L$500,11))</f>
        <v/>
      </c>
      <c r="J44" s="46" t="str">
        <f t="shared" si="1"/>
        <v/>
      </c>
      <c r="K44" s="42"/>
    </row>
    <row r="45" spans="1:11" ht="27.95" customHeight="1">
      <c r="A45" s="42"/>
      <c r="B45" s="344" t="str">
        <f>IF($A45="","",VLOOKUP($A45,ｷｬﾘﾌﾞ!$A$5:$L$500,2))</f>
        <v/>
      </c>
      <c r="C45" s="314" t="str">
        <f>IF($A45="","",VLOOKUP($A45,ｷｬﾘﾌﾞ!$A$5:$L$500,3))</f>
        <v/>
      </c>
      <c r="D45" s="300" t="str">
        <f>IF($A45="","",VLOOKUP($A45,ｷｬﾘﾌﾞ!$A$5:$L$500,8))</f>
        <v/>
      </c>
      <c r="E45" s="306" t="str">
        <f>IF($A45="","",VLOOKUP($A45,ｷｬﾘﾌﾞ!$A$5:$L$500,9))</f>
        <v/>
      </c>
      <c r="F45" s="165" t="str">
        <f>IF($A45="","",VLOOKUP($A45,ｷｬﾘﾌﾞ!$A$5:$L$500,4))</f>
        <v/>
      </c>
      <c r="G45" s="44" t="str">
        <f>IF($A45="","",VLOOKUP($A45,ｷｬﾘﾌﾞ!$A$5:$L$500,6))</f>
        <v/>
      </c>
      <c r="H45" s="151" t="str">
        <f>IF($A45="","",VLOOKUP($A45,ｷｬﾘﾌﾞ!$A$5:$L$500,12))</f>
        <v/>
      </c>
      <c r="I45" s="151" t="str">
        <f>IF($A45="","",VLOOKUP($A45,ｷｬﾘﾌﾞ!$A$5:$L$500,11))</f>
        <v/>
      </c>
      <c r="J45" s="46" t="str">
        <f t="shared" si="1"/>
        <v/>
      </c>
      <c r="K45" s="42"/>
    </row>
    <row r="46" spans="1:11" ht="27.95" customHeight="1">
      <c r="A46" s="42"/>
      <c r="B46" s="344" t="str">
        <f>IF($A46="","",VLOOKUP($A46,ｷｬﾘﾌﾞ!$A$5:$L$500,2))</f>
        <v/>
      </c>
      <c r="C46" s="314" t="str">
        <f>IF($A46="","",VLOOKUP($A46,ｷｬﾘﾌﾞ!$A$5:$L$500,3))</f>
        <v/>
      </c>
      <c r="D46" s="300" t="str">
        <f>IF($A46="","",VLOOKUP($A46,ｷｬﾘﾌﾞ!$A$5:$L$500,8))</f>
        <v/>
      </c>
      <c r="E46" s="306" t="str">
        <f>IF($A46="","",VLOOKUP($A46,ｷｬﾘﾌﾞ!$A$5:$L$500,9))</f>
        <v/>
      </c>
      <c r="F46" s="165" t="str">
        <f>IF($A46="","",VLOOKUP($A46,ｷｬﾘﾌﾞ!$A$5:$L$500,4))</f>
        <v/>
      </c>
      <c r="G46" s="44" t="str">
        <f>IF($A46="","",VLOOKUP($A46,ｷｬﾘﾌﾞ!$A$5:$L$500,6))</f>
        <v/>
      </c>
      <c r="H46" s="151" t="str">
        <f>IF($A46="","",VLOOKUP($A46,ｷｬﾘﾌﾞ!$A$5:$L$500,12))</f>
        <v/>
      </c>
      <c r="I46" s="151" t="str">
        <f>IF($A46="","",VLOOKUP($A46,ｷｬﾘﾌﾞ!$A$5:$L$500,11))</f>
        <v/>
      </c>
      <c r="J46" s="46" t="str">
        <f t="shared" si="1"/>
        <v/>
      </c>
      <c r="K46" s="42"/>
    </row>
    <row r="47" spans="1:11" ht="27.95" customHeight="1">
      <c r="A47" s="42"/>
      <c r="B47" s="344" t="str">
        <f>IF($A47="","",VLOOKUP($A47,ｷｬﾘﾌﾞ!$A$5:$L$500,2))</f>
        <v/>
      </c>
      <c r="C47" s="314" t="str">
        <f>IF($A47="","",VLOOKUP($A47,ｷｬﾘﾌﾞ!$A$5:$L$500,3))</f>
        <v/>
      </c>
      <c r="D47" s="300" t="str">
        <f>IF($A47="","",VLOOKUP($A47,ｷｬﾘﾌﾞ!$A$5:$L$500,8))</f>
        <v/>
      </c>
      <c r="E47" s="306" t="str">
        <f>IF($A47="","",VLOOKUP($A47,ｷｬﾘﾌﾞ!$A$5:$L$500,9))</f>
        <v/>
      </c>
      <c r="F47" s="165" t="str">
        <f>IF($A47="","",VLOOKUP($A47,ｷｬﾘﾌﾞ!$A$5:$L$500,4))</f>
        <v/>
      </c>
      <c r="G47" s="44" t="str">
        <f>IF($A47="","",VLOOKUP($A47,ｷｬﾘﾌﾞ!$A$5:$L$500,6))</f>
        <v/>
      </c>
      <c r="H47" s="151" t="str">
        <f>IF($A47="","",VLOOKUP($A47,ｷｬﾘﾌﾞ!$A$5:$L$500,12))</f>
        <v/>
      </c>
      <c r="I47" s="151" t="str">
        <f>IF($A47="","",VLOOKUP($A47,ｷｬﾘﾌﾞ!$A$5:$L$500,11))</f>
        <v/>
      </c>
      <c r="J47" s="46" t="str">
        <f t="shared" si="1"/>
        <v/>
      </c>
      <c r="K47" s="42"/>
    </row>
    <row r="48" spans="1:11" ht="27.95" customHeight="1">
      <c r="A48" s="42"/>
      <c r="B48" s="344" t="str">
        <f>IF($A48="","",VLOOKUP($A48,ｷｬﾘﾌﾞ!$A$5:$L$500,2))</f>
        <v/>
      </c>
      <c r="C48" s="314" t="str">
        <f>IF($A48="","",VLOOKUP($A48,ｷｬﾘﾌﾞ!$A$5:$L$500,3))</f>
        <v/>
      </c>
      <c r="D48" s="300" t="str">
        <f>IF($A48="","",VLOOKUP($A48,ｷｬﾘﾌﾞ!$A$5:$L$500,8))</f>
        <v/>
      </c>
      <c r="E48" s="306" t="str">
        <f>IF($A48="","",VLOOKUP($A48,ｷｬﾘﾌﾞ!$A$5:$L$500,9))</f>
        <v/>
      </c>
      <c r="F48" s="165" t="str">
        <f>IF($A48="","",VLOOKUP($A48,ｷｬﾘﾌﾞ!$A$5:$L$500,4))</f>
        <v/>
      </c>
      <c r="G48" s="44" t="str">
        <f>IF($A48="","",VLOOKUP($A48,ｷｬﾘﾌﾞ!$A$5:$L$500,6))</f>
        <v/>
      </c>
      <c r="H48" s="151" t="str">
        <f>IF($A48="","",VLOOKUP($A48,ｷｬﾘﾌﾞ!$A$5:$L$500,12))</f>
        <v/>
      </c>
      <c r="I48" s="151" t="str">
        <f>IF($A48="","",VLOOKUP($A48,ｷｬﾘﾌﾞ!$A$5:$L$500,11))</f>
        <v/>
      </c>
      <c r="J48" s="46" t="str">
        <f t="shared" si="1"/>
        <v/>
      </c>
      <c r="K48" s="42"/>
    </row>
    <row r="49" spans="1:11" ht="27.95" customHeight="1">
      <c r="A49" s="42"/>
      <c r="B49" s="304"/>
      <c r="C49" s="343"/>
      <c r="D49" s="303"/>
      <c r="E49" s="307"/>
      <c r="F49" s="47" t="s">
        <v>96</v>
      </c>
      <c r="G49" s="44"/>
      <c r="H49" s="151"/>
      <c r="I49" s="153"/>
      <c r="J49" s="46">
        <f>SUM(J30:J48)</f>
        <v>0</v>
      </c>
      <c r="K49" s="42"/>
    </row>
    <row r="50" spans="1:11" ht="27.95" customHeight="1">
      <c r="A50" s="37"/>
      <c r="B50" s="312"/>
      <c r="C50" s="299"/>
      <c r="D50" s="304"/>
      <c r="E50" s="308"/>
      <c r="F50" s="47" t="s">
        <v>29</v>
      </c>
      <c r="G50" s="51"/>
      <c r="H50" s="152"/>
      <c r="I50" s="49"/>
      <c r="J50" s="85">
        <f>J49+J25</f>
        <v>0</v>
      </c>
      <c r="K50" s="42"/>
    </row>
  </sheetData>
  <mergeCells count="8">
    <mergeCell ref="D29:E29"/>
    <mergeCell ref="A1:K1"/>
    <mergeCell ref="J2:K2"/>
    <mergeCell ref="A26:K26"/>
    <mergeCell ref="J27:K27"/>
    <mergeCell ref="D4:E4"/>
    <mergeCell ref="B4:C4"/>
    <mergeCell ref="B29:C29"/>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6E32-1F02-478C-89EC-2C2C2438DCD8}">
  <sheetPr>
    <tabColor rgb="FFC00000"/>
  </sheetPr>
  <dimension ref="A1:U74"/>
  <sheetViews>
    <sheetView showZeros="0" view="pageBreakPreview" topLeftCell="A25" zoomScaleNormal="100" zoomScaleSheetLayoutView="100" workbookViewId="0">
      <selection activeCell="D46" sqref="D46:Q64"/>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t="str">
        <f>IF($A9="","",VLOOKUP($A9,ｷｬﾘﾌﾞ!$A$5:$L$500,4))</f>
        <v>〈キャリブレーター、コントロール〉７９０７４３　富士ドライケム</v>
      </c>
      <c r="E9" s="143" t="str">
        <f>IF($A9="","",VLOOKUP($A9,ｷｬﾘﾌﾞ!$A$5:$L$500,6))</f>
        <v>BX</v>
      </c>
      <c r="F9" s="156">
        <f>IF($A9="","",VLOOKUP($A9,ｷｬﾘﾌﾞ!$A$5:$L$500,12))</f>
        <v>0</v>
      </c>
      <c r="G9" s="156">
        <f>IF($A9="","",VLOOKUP($A9,ｷｬﾘﾌﾞ!$A$5:$L$500,11))</f>
        <v>1</v>
      </c>
      <c r="H9" s="112">
        <f>IFERROR(ROUNDDOWN(G9*F9,0),"")</f>
        <v>0</v>
      </c>
      <c r="I9" s="393"/>
      <c r="J9" s="394"/>
      <c r="K9" s="394"/>
      <c r="L9" s="394"/>
      <c r="M9" s="394"/>
      <c r="N9" s="394"/>
      <c r="O9" s="394"/>
      <c r="P9" s="394"/>
      <c r="Q9" s="395"/>
      <c r="R9" s="402" t="s">
        <v>109</v>
      </c>
      <c r="S9" s="403"/>
      <c r="U9" s="83" t="s">
        <v>123</v>
      </c>
    </row>
    <row r="10" spans="1:21" ht="30" customHeight="1">
      <c r="B10" s="33"/>
      <c r="C10" s="113"/>
      <c r="D10" s="185" t="str">
        <f>IF($A10="","",VLOOKUP($A10,ｷｬﾘﾌﾞ!$A$5:$L$500,4))</f>
        <v/>
      </c>
      <c r="E10" s="143" t="str">
        <f>IF($A10="","",VLOOKUP($A10,ｷｬﾘﾌﾞ!$A$5:$L$500,6))</f>
        <v/>
      </c>
      <c r="F10" s="156" t="str">
        <f>IF($A10="","",VLOOKUP($A10,ｷｬﾘﾌﾞ!$A$5:$L$500,12))</f>
        <v/>
      </c>
      <c r="G10" s="156" t="str">
        <f>IF($A10="","",VLOOKUP($A10,ｷｬﾘﾌﾞ!$A$5:$L$500,11))</f>
        <v/>
      </c>
      <c r="H10" s="112"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IF($A11="","",VLOOKUP($A11,ｷｬﾘﾌﾞ!$A$5:$L$500,4))</f>
        <v/>
      </c>
      <c r="E11" s="143" t="str">
        <f>IF($A11="","",VLOOKUP($A11,ｷｬﾘﾌﾞ!$A$5:$L$500,6))</f>
        <v/>
      </c>
      <c r="F11" s="156" t="str">
        <f>IF($A11="","",VLOOKUP($A11,ｷｬﾘﾌﾞ!$A$5:$L$500,12))</f>
        <v/>
      </c>
      <c r="G11" s="156" t="str">
        <f>IF($A11="","",VLOOKUP($A11,ｷｬﾘﾌﾞ!$A$5:$L$500,11))</f>
        <v/>
      </c>
      <c r="H11" s="112" t="str">
        <f t="shared" si="0"/>
        <v/>
      </c>
      <c r="I11" s="393"/>
      <c r="J11" s="394"/>
      <c r="K11" s="394"/>
      <c r="L11" s="394"/>
      <c r="M11" s="394"/>
      <c r="N11" s="394"/>
      <c r="O11" s="394"/>
      <c r="P11" s="394"/>
      <c r="Q11" s="395"/>
      <c r="R11" s="402"/>
      <c r="S11" s="403"/>
      <c r="U11" s="83" t="s">
        <v>124</v>
      </c>
    </row>
    <row r="12" spans="1:21" ht="30" customHeight="1">
      <c r="B12" s="33"/>
      <c r="C12" s="114"/>
      <c r="D12" s="185" t="str">
        <f>IF($A12="","",VLOOKUP($A12,ｷｬﾘﾌﾞ!$A$5:$L$500,4))</f>
        <v/>
      </c>
      <c r="E12" s="143" t="str">
        <f>IF($A12="","",VLOOKUP($A12,ｷｬﾘﾌﾞ!$A$5:$L$500,6))</f>
        <v/>
      </c>
      <c r="F12" s="156" t="str">
        <f>IF($A12="","",VLOOKUP($A12,ｷｬﾘﾌﾞ!$A$5:$L$500,12))</f>
        <v/>
      </c>
      <c r="G12" s="156" t="str">
        <f>IF($A12="","",VLOOKUP($A12,ｷｬﾘﾌﾞ!$A$5:$L$500,11))</f>
        <v/>
      </c>
      <c r="H12" s="112" t="str">
        <f t="shared" si="0"/>
        <v/>
      </c>
      <c r="I12" s="393"/>
      <c r="J12" s="394"/>
      <c r="K12" s="394"/>
      <c r="L12" s="394"/>
      <c r="M12" s="394"/>
      <c r="N12" s="394"/>
      <c r="O12" s="394"/>
      <c r="P12" s="394"/>
      <c r="Q12" s="395"/>
      <c r="R12" s="402"/>
      <c r="S12" s="403"/>
      <c r="U12" s="83" t="s">
        <v>131</v>
      </c>
    </row>
    <row r="13" spans="1:21" ht="30" customHeight="1">
      <c r="B13" s="33"/>
      <c r="C13" s="114"/>
      <c r="D13" s="185" t="str">
        <f>IF($A13="","",VLOOKUP($A13,ｷｬﾘﾌﾞ!$A$5:$L$500,4))</f>
        <v/>
      </c>
      <c r="E13" s="143" t="str">
        <f>IF($A13="","",VLOOKUP($A13,ｷｬﾘﾌﾞ!$A$5:$L$500,6))</f>
        <v/>
      </c>
      <c r="F13" s="156" t="str">
        <f>IF($A13="","",VLOOKUP($A13,ｷｬﾘﾌﾞ!$A$5:$L$500,12))</f>
        <v/>
      </c>
      <c r="G13" s="156" t="str">
        <f>IF($A13="","",VLOOKUP($A13,ｷｬﾘﾌﾞ!$A$5:$L$500,11))</f>
        <v/>
      </c>
      <c r="H13" s="112" t="str">
        <f t="shared" si="0"/>
        <v/>
      </c>
      <c r="I13" s="393"/>
      <c r="J13" s="394"/>
      <c r="K13" s="394"/>
      <c r="L13" s="394"/>
      <c r="M13" s="394"/>
      <c r="N13" s="394"/>
      <c r="O13" s="394"/>
      <c r="P13" s="394"/>
      <c r="Q13" s="395"/>
      <c r="R13" s="402"/>
      <c r="S13" s="403"/>
      <c r="U13" s="83" t="s">
        <v>150</v>
      </c>
    </row>
    <row r="14" spans="1:21" ht="30" customHeight="1">
      <c r="C14" s="114"/>
      <c r="D14" s="185" t="str">
        <f>IF($A14="","",VLOOKUP($A14,ｷｬﾘﾌﾞ!$A$5:$L$500,4))</f>
        <v/>
      </c>
      <c r="E14" s="143" t="str">
        <f>IF($A14="","",VLOOKUP($A14,ｷｬﾘﾌﾞ!$A$5:$L$500,6))</f>
        <v/>
      </c>
      <c r="F14" s="156" t="str">
        <f>IF($A14="","",VLOOKUP($A14,ｷｬﾘﾌﾞ!$A$5:$L$500,12))</f>
        <v/>
      </c>
      <c r="G14" s="156" t="str">
        <f>IF($A14="","",VLOOKUP($A14,ｷｬﾘﾌﾞ!$A$5:$L$500,11))</f>
        <v/>
      </c>
      <c r="H14" s="112" t="str">
        <f t="shared" si="0"/>
        <v/>
      </c>
      <c r="I14" s="393"/>
      <c r="J14" s="394"/>
      <c r="K14" s="394"/>
      <c r="L14" s="394"/>
      <c r="M14" s="394"/>
      <c r="N14" s="394"/>
      <c r="O14" s="394"/>
      <c r="P14" s="394"/>
      <c r="Q14" s="395"/>
      <c r="R14" s="402"/>
      <c r="S14" s="403"/>
      <c r="U14" s="83" t="s">
        <v>95</v>
      </c>
    </row>
    <row r="15" spans="1:21" ht="30" customHeight="1">
      <c r="B15" s="33"/>
      <c r="C15" s="114"/>
      <c r="D15" s="185" t="str">
        <f>IF($A15="","",VLOOKUP($A15,ｷｬﾘﾌﾞ!$A$5:$L$500,4))</f>
        <v/>
      </c>
      <c r="E15" s="143" t="str">
        <f>IF($A15="","",VLOOKUP($A15,ｷｬﾘﾌﾞ!$A$5:$L$500,6))</f>
        <v/>
      </c>
      <c r="F15" s="156" t="str">
        <f>IF($A15="","",VLOOKUP($A15,ｷｬﾘﾌﾞ!$A$5:$L$500,12))</f>
        <v/>
      </c>
      <c r="G15" s="156" t="str">
        <f>IF($A15="","",VLOOKUP($A15,ｷｬﾘﾌﾞ!$A$5:$L$500,11))</f>
        <v/>
      </c>
      <c r="H15" s="112" t="str">
        <f t="shared" si="0"/>
        <v/>
      </c>
      <c r="I15" s="393"/>
      <c r="J15" s="394"/>
      <c r="K15" s="394"/>
      <c r="L15" s="394"/>
      <c r="M15" s="394"/>
      <c r="N15" s="394"/>
      <c r="O15" s="394"/>
      <c r="P15" s="394"/>
      <c r="Q15" s="395"/>
      <c r="R15" s="402"/>
      <c r="S15" s="403"/>
      <c r="U15" s="83" t="s">
        <v>127</v>
      </c>
    </row>
    <row r="16" spans="1:21" ht="30" customHeight="1">
      <c r="B16" s="33"/>
      <c r="C16" s="114"/>
      <c r="D16" s="185" t="str">
        <f>IF($A16="","",VLOOKUP($A16,ｷｬﾘﾌﾞ!$A$5:$L$500,4))</f>
        <v/>
      </c>
      <c r="E16" s="143" t="str">
        <f>IF($A16="","",VLOOKUP($A16,ｷｬﾘﾌﾞ!$A$5:$L$500,6))</f>
        <v/>
      </c>
      <c r="F16" s="156" t="str">
        <f>IF($A16="","",VLOOKUP($A16,ｷｬﾘﾌﾞ!$A$5:$L$500,12))</f>
        <v/>
      </c>
      <c r="G16" s="156" t="str">
        <f>IF($A16="","",VLOOKUP($A16,ｷｬﾘﾌﾞ!$A$5:$L$500,11))</f>
        <v/>
      </c>
      <c r="H16" s="112" t="str">
        <f t="shared" si="0"/>
        <v/>
      </c>
      <c r="I16" s="393"/>
      <c r="J16" s="394"/>
      <c r="K16" s="394"/>
      <c r="L16" s="394"/>
      <c r="M16" s="394"/>
      <c r="N16" s="394"/>
      <c r="O16" s="394"/>
      <c r="P16" s="394"/>
      <c r="Q16" s="395"/>
      <c r="R16" s="402"/>
      <c r="S16" s="403"/>
      <c r="U16" s="83" t="s">
        <v>143</v>
      </c>
    </row>
    <row r="17" spans="2:21" ht="30" customHeight="1">
      <c r="B17" s="33"/>
      <c r="C17" s="114"/>
      <c r="D17" s="185" t="str">
        <f>IF($A17="","",VLOOKUP($A17,ｷｬﾘﾌﾞ!$A$5:$L$500,4))</f>
        <v/>
      </c>
      <c r="E17" s="143" t="str">
        <f>IF($A17="","",VLOOKUP($A17,ｷｬﾘﾌﾞ!$A$5:$L$500,6))</f>
        <v/>
      </c>
      <c r="F17" s="156" t="str">
        <f>IF($A17="","",VLOOKUP($A17,ｷｬﾘﾌﾞ!$A$5:$L$500,12))</f>
        <v/>
      </c>
      <c r="G17" s="156" t="str">
        <f>IF($A17="","",VLOOKUP($A17,ｷｬﾘﾌﾞ!$A$5:$L$500,11))</f>
        <v/>
      </c>
      <c r="H17" s="112" t="str">
        <f t="shared" si="0"/>
        <v/>
      </c>
      <c r="I17" s="393"/>
      <c r="J17" s="394"/>
      <c r="K17" s="394"/>
      <c r="L17" s="394"/>
      <c r="M17" s="394"/>
      <c r="N17" s="394"/>
      <c r="O17" s="394"/>
      <c r="P17" s="394"/>
      <c r="Q17" s="395"/>
      <c r="R17" s="402"/>
      <c r="S17" s="403"/>
      <c r="U17" s="83"/>
    </row>
    <row r="18" spans="2:21" ht="30" customHeight="1">
      <c r="B18" s="33"/>
      <c r="C18" s="114"/>
      <c r="D18" s="185" t="str">
        <f>IF($A18="","",VLOOKUP($A18,ｷｬﾘﾌﾞ!$A$5:$L$500,4))</f>
        <v/>
      </c>
      <c r="E18" s="143" t="str">
        <f>IF($A18="","",VLOOKUP($A18,ｷｬﾘﾌﾞ!$A$5:$L$500,6))</f>
        <v/>
      </c>
      <c r="F18" s="156" t="str">
        <f>IF($A18="","",VLOOKUP($A18,ｷｬﾘﾌﾞ!$A$5:$L$500,12))</f>
        <v/>
      </c>
      <c r="G18" s="156" t="str">
        <f>IF($A18="","",VLOOKUP($A18,ｷｬﾘﾌﾞ!$A$5:$L$500,11))</f>
        <v/>
      </c>
      <c r="H18" s="112" t="str">
        <f t="shared" si="0"/>
        <v/>
      </c>
      <c r="I18" s="393"/>
      <c r="J18" s="394"/>
      <c r="K18" s="394"/>
      <c r="L18" s="394"/>
      <c r="M18" s="394"/>
      <c r="N18" s="394"/>
      <c r="O18" s="394"/>
      <c r="P18" s="394"/>
      <c r="Q18" s="395"/>
      <c r="R18" s="402"/>
      <c r="S18" s="403"/>
    </row>
    <row r="19" spans="2:21" ht="30" customHeight="1">
      <c r="B19" s="33"/>
      <c r="C19" s="114"/>
      <c r="D19" s="185" t="str">
        <f>IF($A19="","",VLOOKUP($A19,ｷｬﾘﾌﾞ!$A$5:$L$500,4))</f>
        <v/>
      </c>
      <c r="E19" s="143" t="str">
        <f>IF($A19="","",VLOOKUP($A19,ｷｬﾘﾌﾞ!$A$5:$L$500,6))</f>
        <v/>
      </c>
      <c r="F19" s="156" t="str">
        <f>IF($A19="","",VLOOKUP($A19,ｷｬﾘﾌﾞ!$A$5:$L$500,12))</f>
        <v/>
      </c>
      <c r="G19" s="156" t="str">
        <f>IF($A19="","",VLOOKUP($A19,ｷｬﾘﾌﾞ!$A$5:$L$500,11))</f>
        <v/>
      </c>
      <c r="H19" s="112" t="str">
        <f t="shared" si="0"/>
        <v/>
      </c>
      <c r="I19" s="393"/>
      <c r="J19" s="394"/>
      <c r="K19" s="394"/>
      <c r="L19" s="394"/>
      <c r="M19" s="394"/>
      <c r="N19" s="394"/>
      <c r="O19" s="394"/>
      <c r="P19" s="394"/>
      <c r="Q19" s="395"/>
      <c r="R19" s="402"/>
      <c r="S19" s="403"/>
    </row>
    <row r="20" spans="2:21" ht="30" customHeight="1">
      <c r="B20" s="33"/>
      <c r="C20" s="114"/>
      <c r="D20" s="185" t="str">
        <f>IF($A20="","",VLOOKUP($A20,ｷｬﾘﾌﾞ!$A$5:$L$500,4))</f>
        <v/>
      </c>
      <c r="E20" s="143" t="str">
        <f>IF($A20="","",VLOOKUP($A20,ｷｬﾘﾌﾞ!$A$5:$L$500,6))</f>
        <v/>
      </c>
      <c r="F20" s="156" t="str">
        <f>IF($A20="","",VLOOKUP($A20,ｷｬﾘﾌﾞ!$A$5:$L$500,12))</f>
        <v/>
      </c>
      <c r="G20" s="156" t="str">
        <f>IF($A20="","",VLOOKUP($A20,ｷｬﾘﾌﾞ!$A$5:$L$500,11))</f>
        <v/>
      </c>
      <c r="H20" s="112" t="str">
        <f t="shared" si="0"/>
        <v/>
      </c>
      <c r="I20" s="393"/>
      <c r="J20" s="394"/>
      <c r="K20" s="394"/>
      <c r="L20" s="394"/>
      <c r="M20" s="394"/>
      <c r="N20" s="394"/>
      <c r="O20" s="394"/>
      <c r="P20" s="394"/>
      <c r="Q20" s="395"/>
      <c r="R20" s="402"/>
      <c r="S20" s="403"/>
    </row>
    <row r="21" spans="2:21" ht="30" customHeight="1">
      <c r="B21" s="33"/>
      <c r="C21" s="115"/>
      <c r="D21" s="185" t="str">
        <f>IF($A21="","",VLOOKUP($A21,ｷｬﾘﾌﾞ!$A$5:$L$500,4))</f>
        <v/>
      </c>
      <c r="E21" s="143" t="str">
        <f>IF($A21="","",VLOOKUP($A21,ｷｬﾘﾌﾞ!$A$5:$L$500,6))</f>
        <v/>
      </c>
      <c r="F21" s="156" t="str">
        <f>IF($A21="","",VLOOKUP($A21,ｷｬﾘﾌﾞ!$A$5:$L$500,12))</f>
        <v/>
      </c>
      <c r="G21" s="156" t="str">
        <f>IF($A21="","",VLOOKUP($A21,ｷｬﾘﾌﾞ!$A$5:$L$500,11))</f>
        <v/>
      </c>
      <c r="H21" s="112" t="str">
        <f t="shared" si="0"/>
        <v/>
      </c>
      <c r="I21" s="393"/>
      <c r="J21" s="394"/>
      <c r="K21" s="394"/>
      <c r="L21" s="394"/>
      <c r="M21" s="394"/>
      <c r="N21" s="394"/>
      <c r="O21" s="394"/>
      <c r="P21" s="394"/>
      <c r="Q21" s="395"/>
      <c r="R21" s="402"/>
      <c r="S21" s="403"/>
    </row>
    <row r="22" spans="2:21" ht="30" customHeight="1">
      <c r="B22" s="33"/>
      <c r="C22" s="116"/>
      <c r="D22" s="185" t="str">
        <f>IF($A22="","",VLOOKUP($A22,ｷｬﾘﾌﾞ!$A$5:$L$500,4))</f>
        <v/>
      </c>
      <c r="E22" s="143" t="str">
        <f>IF($A22="","",VLOOKUP($A22,ｷｬﾘﾌﾞ!$A$5:$L$500,6))</f>
        <v/>
      </c>
      <c r="F22" s="156" t="str">
        <f>IF($A22="","",VLOOKUP($A22,ｷｬﾘﾌﾞ!$A$5:$L$500,12))</f>
        <v/>
      </c>
      <c r="G22" s="156" t="str">
        <f>IF($A22="","",VLOOKUP($A22,ｷｬﾘﾌﾞ!$A$5:$L$500,11))</f>
        <v/>
      </c>
      <c r="H22" s="112" t="str">
        <f t="shared" si="0"/>
        <v/>
      </c>
      <c r="I22" s="393"/>
      <c r="J22" s="394"/>
      <c r="K22" s="394"/>
      <c r="L22" s="394"/>
      <c r="M22" s="394"/>
      <c r="N22" s="394"/>
      <c r="O22" s="394"/>
      <c r="P22" s="394"/>
      <c r="Q22" s="395"/>
      <c r="R22" s="402"/>
      <c r="S22" s="403"/>
    </row>
    <row r="23" spans="2:21" ht="30" customHeight="1">
      <c r="B23" s="33"/>
      <c r="C23" s="33"/>
      <c r="D23" s="185" t="str">
        <f>IF($A23="","",VLOOKUP($A23,ｷｬﾘﾌﾞ!$A$5:$L$500,4))</f>
        <v/>
      </c>
      <c r="E23" s="143" t="str">
        <f>IF($A23="","",VLOOKUP($A23,ｷｬﾘﾌﾞ!$A$5:$L$500,6))</f>
        <v/>
      </c>
      <c r="F23" s="156" t="str">
        <f>IF($A23="","",VLOOKUP($A23,ｷｬﾘﾌﾞ!$A$5:$L$500,12))</f>
        <v/>
      </c>
      <c r="G23" s="156" t="str">
        <f>IF($A23="","",VLOOKUP($A23,ｷｬﾘﾌﾞ!$A$5:$L$500,11))</f>
        <v/>
      </c>
      <c r="H23" s="112" t="str">
        <f t="shared" si="0"/>
        <v/>
      </c>
      <c r="I23" s="393"/>
      <c r="J23" s="394"/>
      <c r="K23" s="394"/>
      <c r="L23" s="394"/>
      <c r="M23" s="394"/>
      <c r="N23" s="394"/>
      <c r="O23" s="394"/>
      <c r="P23" s="394"/>
      <c r="Q23" s="395"/>
      <c r="R23" s="402"/>
      <c r="S23" s="403"/>
    </row>
    <row r="24" spans="2:21" ht="30" customHeight="1">
      <c r="B24" s="33"/>
      <c r="C24" s="33"/>
      <c r="D24" s="185" t="str">
        <f>IF($A24="","",VLOOKUP($A24,ｷｬﾘﾌﾞ!$A$5:$L$500,4))</f>
        <v/>
      </c>
      <c r="E24" s="143" t="str">
        <f>IF($A24="","",VLOOKUP($A24,ｷｬﾘﾌﾞ!$A$5:$L$500,6))</f>
        <v/>
      </c>
      <c r="F24" s="156" t="str">
        <f>IF($A24="","",VLOOKUP($A24,ｷｬﾘﾌﾞ!$A$5:$L$500,12))</f>
        <v/>
      </c>
      <c r="G24" s="156" t="str">
        <f>IF($A24="","",VLOOKUP($A24,ｷｬﾘﾌﾞ!$A$5:$L$500,11))</f>
        <v/>
      </c>
      <c r="H24" s="112" t="str">
        <f t="shared" si="0"/>
        <v/>
      </c>
      <c r="I24" s="393"/>
      <c r="J24" s="394"/>
      <c r="K24" s="394"/>
      <c r="L24" s="394"/>
      <c r="M24" s="394"/>
      <c r="N24" s="394"/>
      <c r="O24" s="394"/>
      <c r="P24" s="394"/>
      <c r="Q24" s="395"/>
      <c r="R24" s="402"/>
      <c r="S24" s="403"/>
    </row>
    <row r="25" spans="2:21" ht="30" customHeight="1">
      <c r="B25" s="33"/>
      <c r="C25" s="33"/>
      <c r="D25" s="185" t="str">
        <f>IF($A25="","",VLOOKUP($A25,ｷｬﾘﾌﾞ!$A$5:$L$500,4))</f>
        <v/>
      </c>
      <c r="E25" s="143" t="str">
        <f>IF($A25="","",VLOOKUP($A25,ｷｬﾘﾌﾞ!$A$5:$L$500,6))</f>
        <v/>
      </c>
      <c r="F25" s="156" t="str">
        <f>IF($A25="","",VLOOKUP($A25,ｷｬﾘﾌﾞ!$A$5:$L$500,12))</f>
        <v/>
      </c>
      <c r="G25" s="156" t="str">
        <f>IF($A25="","",VLOOKUP($A25,ｷｬﾘﾌﾞ!$A$5:$L$500,11))</f>
        <v/>
      </c>
      <c r="H25" s="112" t="str">
        <f t="shared" si="0"/>
        <v/>
      </c>
      <c r="I25" s="393"/>
      <c r="J25" s="394"/>
      <c r="K25" s="394"/>
      <c r="L25" s="394"/>
      <c r="M25" s="394"/>
      <c r="N25" s="394"/>
      <c r="O25" s="394"/>
      <c r="P25" s="394"/>
      <c r="Q25" s="395"/>
      <c r="R25" s="402"/>
      <c r="S25" s="403"/>
    </row>
    <row r="26" spans="2:21" ht="30" customHeight="1">
      <c r="B26" s="33"/>
      <c r="C26" s="33"/>
      <c r="D26" s="185" t="str">
        <f>IF($A26="","",VLOOKUP($A26,ｷｬﾘﾌﾞ!$A$5:$L$500,4))</f>
        <v/>
      </c>
      <c r="E26" s="143" t="str">
        <f>IF($A26="","",VLOOKUP($A26,ｷｬﾘﾌﾞ!$A$5:$L$500,6))</f>
        <v/>
      </c>
      <c r="F26" s="156" t="str">
        <f>IF($A26="","",VLOOKUP($A26,ｷｬﾘﾌﾞ!$A$5:$L$500,12))</f>
        <v/>
      </c>
      <c r="G26" s="156" t="str">
        <f>IF($A26="","",VLOOKUP($A26,ｷｬﾘﾌﾞ!$A$5:$L$500,11))</f>
        <v/>
      </c>
      <c r="H26" s="112" t="str">
        <f t="shared" si="0"/>
        <v/>
      </c>
      <c r="I26" s="393"/>
      <c r="J26" s="394"/>
      <c r="K26" s="394"/>
      <c r="L26" s="394"/>
      <c r="M26" s="394"/>
      <c r="N26" s="394"/>
      <c r="O26" s="394"/>
      <c r="P26" s="394"/>
      <c r="Q26" s="395"/>
      <c r="R26" s="402"/>
      <c r="S26" s="403"/>
    </row>
    <row r="27" spans="2:21" ht="30" customHeight="1">
      <c r="B27" s="33"/>
      <c r="C27" s="33"/>
      <c r="D27" s="185" t="str">
        <f>IF($A27="","",VLOOKUP($A27,ｷｬﾘﾌﾞ!$A$5:$L$500,4))</f>
        <v/>
      </c>
      <c r="E27" s="143" t="str">
        <f>IF($A27="","",VLOOKUP($A27,ｷｬﾘﾌﾞ!$A$5:$L$500,6))</f>
        <v/>
      </c>
      <c r="F27" s="156" t="str">
        <f>IF($A27="","",VLOOKUP($A27,ｷｬﾘﾌﾞ!$A$5:$L$500,12))</f>
        <v/>
      </c>
      <c r="G27" s="156" t="str">
        <f>IF($A27="","",VLOOKUP($A27,ｷｬﾘﾌﾞ!$A$5:$L$500,11))</f>
        <v/>
      </c>
      <c r="H27" s="112" t="str">
        <f t="shared" si="0"/>
        <v/>
      </c>
      <c r="I27" s="393"/>
      <c r="J27" s="394"/>
      <c r="K27" s="394"/>
      <c r="L27" s="394"/>
      <c r="M27" s="394"/>
      <c r="N27" s="394"/>
      <c r="O27" s="394"/>
      <c r="P27" s="394"/>
      <c r="Q27" s="395"/>
      <c r="R27" s="402"/>
      <c r="S27" s="403"/>
    </row>
    <row r="28" spans="2:21" ht="30" customHeight="1">
      <c r="B28" s="33"/>
      <c r="C28" s="33"/>
      <c r="D28" s="185" t="str">
        <f>IF($A28="","",VLOOKUP($A28,ｷｬﾘﾌﾞ!$A$5:$L$500,4))</f>
        <v/>
      </c>
      <c r="E28" s="143" t="str">
        <f>IF($A28="","",VLOOKUP($A28,ｷｬﾘﾌﾞ!$A$5:$L$500,6))</f>
        <v/>
      </c>
      <c r="F28" s="156" t="str">
        <f>IF($A28="","",VLOOKUP($A28,ｷｬﾘﾌﾞ!$A$5:$L$500,12))</f>
        <v/>
      </c>
      <c r="G28" s="156" t="str">
        <f>IF($A28="","",VLOOKUP($A28,ｷｬﾘﾌﾞ!$A$5:$L$500,11))</f>
        <v/>
      </c>
      <c r="H28" s="112" t="str">
        <f t="shared" si="0"/>
        <v/>
      </c>
      <c r="I28" s="393"/>
      <c r="J28" s="394"/>
      <c r="K28" s="394"/>
      <c r="L28" s="394"/>
      <c r="M28" s="394"/>
      <c r="N28" s="394"/>
      <c r="O28" s="394"/>
      <c r="P28" s="394"/>
      <c r="Q28" s="395"/>
    </row>
    <row r="29" spans="2:21" ht="8.1" customHeight="1">
      <c r="B29" s="33"/>
      <c r="C29" s="33"/>
      <c r="D29" s="410" t="s">
        <v>121</v>
      </c>
      <c r="E29" s="404"/>
      <c r="F29" s="418"/>
      <c r="G29" s="418"/>
      <c r="H29" s="420">
        <f>SUM(H9:H28)</f>
        <v>0</v>
      </c>
      <c r="I29" s="404"/>
      <c r="J29" s="405"/>
      <c r="K29" s="405"/>
      <c r="L29" s="405"/>
      <c r="M29" s="405"/>
      <c r="N29" s="405"/>
      <c r="O29" s="405"/>
      <c r="P29" s="405"/>
      <c r="Q29" s="406"/>
    </row>
    <row r="30" spans="2:21" ht="8.1" customHeight="1">
      <c r="B30" s="33"/>
      <c r="C30" s="33"/>
      <c r="D30" s="411"/>
      <c r="E30" s="407"/>
      <c r="F30" s="419"/>
      <c r="G30" s="419"/>
      <c r="H30" s="419"/>
      <c r="I30" s="407"/>
      <c r="J30" s="408"/>
      <c r="K30" s="408"/>
      <c r="L30" s="408"/>
      <c r="M30" s="408"/>
      <c r="N30" s="408"/>
      <c r="O30" s="408"/>
      <c r="P30" s="408"/>
      <c r="Q30" s="409"/>
    </row>
    <row r="31" spans="2:21" ht="8.1" customHeight="1">
      <c r="B31" s="33"/>
      <c r="C31" s="33"/>
      <c r="D31" s="411"/>
      <c r="E31" s="407"/>
      <c r="F31" s="419"/>
      <c r="G31" s="419"/>
      <c r="H31" s="419"/>
      <c r="I31" s="407"/>
      <c r="J31" s="408"/>
      <c r="K31" s="408"/>
      <c r="L31" s="408"/>
      <c r="M31" s="408"/>
      <c r="N31" s="408"/>
      <c r="O31" s="408"/>
      <c r="P31" s="408"/>
      <c r="Q31" s="409"/>
    </row>
    <row r="32" spans="2:21" ht="8.1" customHeight="1">
      <c r="B32" s="33"/>
      <c r="C32" s="33"/>
      <c r="D32" s="411"/>
      <c r="E32" s="407"/>
      <c r="F32" s="419"/>
      <c r="G32" s="419"/>
      <c r="H32" s="421"/>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IF($A46="","",VLOOKUP($A46,ｷｬﾘﾌﾞ!$A$5:$L$500,4))</f>
        <v/>
      </c>
      <c r="E46" s="143" t="str">
        <f>IF($A46="","",VLOOKUP($A46,ｷｬﾘﾌﾞ!$A$5:$L$500,6))</f>
        <v/>
      </c>
      <c r="F46" s="156" t="str">
        <f>IF($A46="","",VLOOKUP($A46,ｷｬﾘﾌﾞ!$A$5:$L$500,12))</f>
        <v/>
      </c>
      <c r="G46" s="156" t="str">
        <f>IF($A46="","",VLOOKUP($A46,ｷｬﾘﾌﾞ!$A$5:$L$500,11))</f>
        <v/>
      </c>
      <c r="H46" s="112"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IF($A47="","",VLOOKUP($A47,ｷｬﾘﾌﾞ!$A$5:$L$500,4))</f>
        <v/>
      </c>
      <c r="E47" s="143" t="str">
        <f>IF($A47="","",VLOOKUP($A47,ｷｬﾘﾌﾞ!$A$5:$L$500,6))</f>
        <v/>
      </c>
      <c r="F47" s="156" t="str">
        <f>IF($A47="","",VLOOKUP($A47,ｷｬﾘﾌﾞ!$A$5:$L$500,12))</f>
        <v/>
      </c>
      <c r="G47" s="156" t="str">
        <f>IF($A47="","",VLOOKUP($A47,ｷｬﾘﾌﾞ!$A$5:$L$500,11))</f>
        <v/>
      </c>
      <c r="H47" s="112" t="str">
        <f t="shared" si="1"/>
        <v/>
      </c>
      <c r="I47" s="393"/>
      <c r="J47" s="394"/>
      <c r="K47" s="394"/>
      <c r="L47" s="394"/>
      <c r="M47" s="394"/>
      <c r="N47" s="394"/>
      <c r="O47" s="394"/>
      <c r="P47" s="394"/>
      <c r="Q47" s="395"/>
      <c r="R47" s="402"/>
      <c r="S47" s="403"/>
    </row>
    <row r="48" spans="2:19" ht="30" customHeight="1">
      <c r="B48" s="33"/>
      <c r="C48" s="114"/>
      <c r="D48" s="185" t="str">
        <f>IF($A48="","",VLOOKUP($A48,ｷｬﾘﾌﾞ!$A$5:$L$500,4))</f>
        <v/>
      </c>
      <c r="E48" s="143" t="str">
        <f>IF($A48="","",VLOOKUP($A48,ｷｬﾘﾌﾞ!$A$5:$L$500,6))</f>
        <v/>
      </c>
      <c r="F48" s="156" t="str">
        <f>IF($A48="","",VLOOKUP($A48,ｷｬﾘﾌﾞ!$A$5:$L$500,12))</f>
        <v/>
      </c>
      <c r="G48" s="156" t="str">
        <f>IF($A48="","",VLOOKUP($A48,ｷｬﾘﾌﾞ!$A$5:$L$500,11))</f>
        <v/>
      </c>
      <c r="H48" s="112" t="str">
        <f t="shared" si="1"/>
        <v/>
      </c>
      <c r="I48" s="393"/>
      <c r="J48" s="394"/>
      <c r="K48" s="394"/>
      <c r="L48" s="394"/>
      <c r="M48" s="394"/>
      <c r="N48" s="394"/>
      <c r="O48" s="394"/>
      <c r="P48" s="394"/>
      <c r="Q48" s="395"/>
      <c r="R48" s="402"/>
      <c r="S48" s="403"/>
    </row>
    <row r="49" spans="2:19" ht="30" customHeight="1">
      <c r="B49" s="33"/>
      <c r="C49" s="114"/>
      <c r="D49" s="185" t="str">
        <f>IF($A49="","",VLOOKUP($A49,ｷｬﾘﾌﾞ!$A$5:$L$500,4))</f>
        <v/>
      </c>
      <c r="E49" s="143" t="str">
        <f>IF($A49="","",VLOOKUP($A49,ｷｬﾘﾌﾞ!$A$5:$L$500,6))</f>
        <v/>
      </c>
      <c r="F49" s="156" t="str">
        <f>IF($A49="","",VLOOKUP($A49,ｷｬﾘﾌﾞ!$A$5:$L$500,12))</f>
        <v/>
      </c>
      <c r="G49" s="156" t="str">
        <f>IF($A49="","",VLOOKUP($A49,ｷｬﾘﾌﾞ!$A$5:$L$500,11))</f>
        <v/>
      </c>
      <c r="H49" s="112" t="str">
        <f t="shared" si="1"/>
        <v/>
      </c>
      <c r="I49" s="393"/>
      <c r="J49" s="394"/>
      <c r="K49" s="394"/>
      <c r="L49" s="394"/>
      <c r="M49" s="394"/>
      <c r="N49" s="394"/>
      <c r="O49" s="394"/>
      <c r="P49" s="394"/>
      <c r="Q49" s="395"/>
      <c r="R49" s="402"/>
      <c r="S49" s="403"/>
    </row>
    <row r="50" spans="2:19" ht="30" customHeight="1">
      <c r="B50" s="33"/>
      <c r="C50" s="114"/>
      <c r="D50" s="185" t="str">
        <f>IF($A50="","",VLOOKUP($A50,ｷｬﾘﾌﾞ!$A$5:$L$500,4))</f>
        <v/>
      </c>
      <c r="E50" s="143" t="str">
        <f>IF($A50="","",VLOOKUP($A50,ｷｬﾘﾌﾞ!$A$5:$L$500,6))</f>
        <v/>
      </c>
      <c r="F50" s="156" t="str">
        <f>IF($A50="","",VLOOKUP($A50,ｷｬﾘﾌﾞ!$A$5:$L$500,12))</f>
        <v/>
      </c>
      <c r="G50" s="156" t="str">
        <f>IF($A50="","",VLOOKUP($A50,ｷｬﾘﾌﾞ!$A$5:$L$500,11))</f>
        <v/>
      </c>
      <c r="H50" s="112" t="str">
        <f t="shared" si="1"/>
        <v/>
      </c>
      <c r="I50" s="393"/>
      <c r="J50" s="394"/>
      <c r="K50" s="394"/>
      <c r="L50" s="394"/>
      <c r="M50" s="394"/>
      <c r="N50" s="394"/>
      <c r="O50" s="394"/>
      <c r="P50" s="394"/>
      <c r="Q50" s="395"/>
      <c r="R50" s="402"/>
      <c r="S50" s="403"/>
    </row>
    <row r="51" spans="2:19" ht="30" customHeight="1">
      <c r="C51" s="114"/>
      <c r="D51" s="185" t="str">
        <f>IF($A51="","",VLOOKUP($A51,ｷｬﾘﾌﾞ!$A$5:$L$500,4))</f>
        <v/>
      </c>
      <c r="E51" s="143" t="str">
        <f>IF($A51="","",VLOOKUP($A51,ｷｬﾘﾌﾞ!$A$5:$L$500,6))</f>
        <v/>
      </c>
      <c r="F51" s="156" t="str">
        <f>IF($A51="","",VLOOKUP($A51,ｷｬﾘﾌﾞ!$A$5:$L$500,12))</f>
        <v/>
      </c>
      <c r="G51" s="156" t="str">
        <f>IF($A51="","",VLOOKUP($A51,ｷｬﾘﾌﾞ!$A$5:$L$500,11))</f>
        <v/>
      </c>
      <c r="H51" s="112" t="str">
        <f t="shared" si="1"/>
        <v/>
      </c>
      <c r="I51" s="393"/>
      <c r="J51" s="394"/>
      <c r="K51" s="394"/>
      <c r="L51" s="394"/>
      <c r="M51" s="394"/>
      <c r="N51" s="394"/>
      <c r="O51" s="394"/>
      <c r="P51" s="394"/>
      <c r="Q51" s="395"/>
      <c r="R51" s="402"/>
      <c r="S51" s="403"/>
    </row>
    <row r="52" spans="2:19" ht="30" customHeight="1">
      <c r="B52" s="33"/>
      <c r="C52" s="114"/>
      <c r="D52" s="185" t="str">
        <f>IF($A52="","",VLOOKUP($A52,ｷｬﾘﾌﾞ!$A$5:$L$500,4))</f>
        <v/>
      </c>
      <c r="E52" s="143" t="str">
        <f>IF($A52="","",VLOOKUP($A52,ｷｬﾘﾌﾞ!$A$5:$L$500,6))</f>
        <v/>
      </c>
      <c r="F52" s="156" t="str">
        <f>IF($A52="","",VLOOKUP($A52,ｷｬﾘﾌﾞ!$A$5:$L$500,12))</f>
        <v/>
      </c>
      <c r="G52" s="156" t="str">
        <f>IF($A52="","",VLOOKUP($A52,ｷｬﾘﾌﾞ!$A$5:$L$500,11))</f>
        <v/>
      </c>
      <c r="H52" s="112" t="str">
        <f t="shared" si="1"/>
        <v/>
      </c>
      <c r="I52" s="393"/>
      <c r="J52" s="394"/>
      <c r="K52" s="394"/>
      <c r="L52" s="394"/>
      <c r="M52" s="394"/>
      <c r="N52" s="394"/>
      <c r="O52" s="394"/>
      <c r="P52" s="394"/>
      <c r="Q52" s="395"/>
      <c r="R52" s="402"/>
      <c r="S52" s="403"/>
    </row>
    <row r="53" spans="2:19" ht="30" customHeight="1">
      <c r="B53" s="33"/>
      <c r="C53" s="114"/>
      <c r="D53" s="185" t="str">
        <f>IF($A53="","",VLOOKUP($A53,ｷｬﾘﾌﾞ!$A$5:$L$500,4))</f>
        <v/>
      </c>
      <c r="E53" s="143" t="str">
        <f>IF($A53="","",VLOOKUP($A53,ｷｬﾘﾌﾞ!$A$5:$L$500,6))</f>
        <v/>
      </c>
      <c r="F53" s="156" t="str">
        <f>IF($A53="","",VLOOKUP($A53,ｷｬﾘﾌﾞ!$A$5:$L$500,12))</f>
        <v/>
      </c>
      <c r="G53" s="156" t="str">
        <f>IF($A53="","",VLOOKUP($A53,ｷｬﾘﾌﾞ!$A$5:$L$500,11))</f>
        <v/>
      </c>
      <c r="H53" s="112" t="str">
        <f t="shared" si="1"/>
        <v/>
      </c>
      <c r="I53" s="393"/>
      <c r="J53" s="394"/>
      <c r="K53" s="394"/>
      <c r="L53" s="394"/>
      <c r="M53" s="394"/>
      <c r="N53" s="394"/>
      <c r="O53" s="394"/>
      <c r="P53" s="394"/>
      <c r="Q53" s="395"/>
      <c r="R53" s="402"/>
      <c r="S53" s="403"/>
    </row>
    <row r="54" spans="2:19" ht="30" customHeight="1">
      <c r="B54" s="33"/>
      <c r="C54" s="114"/>
      <c r="D54" s="185" t="str">
        <f>IF($A54="","",VLOOKUP($A54,ｷｬﾘﾌﾞ!$A$5:$L$500,4))</f>
        <v/>
      </c>
      <c r="E54" s="143" t="str">
        <f>IF($A54="","",VLOOKUP($A54,ｷｬﾘﾌﾞ!$A$5:$L$500,6))</f>
        <v/>
      </c>
      <c r="F54" s="156" t="str">
        <f>IF($A54="","",VLOOKUP($A54,ｷｬﾘﾌﾞ!$A$5:$L$500,12))</f>
        <v/>
      </c>
      <c r="G54" s="156" t="str">
        <f>IF($A54="","",VLOOKUP($A54,ｷｬﾘﾌﾞ!$A$5:$L$500,11))</f>
        <v/>
      </c>
      <c r="H54" s="112" t="str">
        <f t="shared" si="1"/>
        <v/>
      </c>
      <c r="I54" s="393"/>
      <c r="J54" s="394"/>
      <c r="K54" s="394"/>
      <c r="L54" s="394"/>
      <c r="M54" s="394"/>
      <c r="N54" s="394"/>
      <c r="O54" s="394"/>
      <c r="P54" s="394"/>
      <c r="Q54" s="395"/>
      <c r="R54" s="402"/>
      <c r="S54" s="403"/>
    </row>
    <row r="55" spans="2:19" ht="30" customHeight="1">
      <c r="B55" s="33"/>
      <c r="C55" s="114"/>
      <c r="D55" s="185" t="str">
        <f>IF($A55="","",VLOOKUP($A55,ｷｬﾘﾌﾞ!$A$5:$L$500,4))</f>
        <v/>
      </c>
      <c r="E55" s="143" t="str">
        <f>IF($A55="","",VLOOKUP($A55,ｷｬﾘﾌﾞ!$A$5:$L$500,6))</f>
        <v/>
      </c>
      <c r="F55" s="156" t="str">
        <f>IF($A55="","",VLOOKUP($A55,ｷｬﾘﾌﾞ!$A$5:$L$500,12))</f>
        <v/>
      </c>
      <c r="G55" s="156" t="str">
        <f>IF($A55="","",VLOOKUP($A55,ｷｬﾘﾌﾞ!$A$5:$L$500,11))</f>
        <v/>
      </c>
      <c r="H55" s="112" t="str">
        <f t="shared" si="1"/>
        <v/>
      </c>
      <c r="I55" s="393"/>
      <c r="J55" s="394"/>
      <c r="K55" s="394"/>
      <c r="L55" s="394"/>
      <c r="M55" s="394"/>
      <c r="N55" s="394"/>
      <c r="O55" s="394"/>
      <c r="P55" s="394"/>
      <c r="Q55" s="395"/>
      <c r="R55" s="402"/>
      <c r="S55" s="403"/>
    </row>
    <row r="56" spans="2:19" ht="30" customHeight="1">
      <c r="B56" s="33"/>
      <c r="C56" s="114"/>
      <c r="D56" s="185" t="str">
        <f>IF($A56="","",VLOOKUP($A56,ｷｬﾘﾌﾞ!$A$5:$L$500,4))</f>
        <v/>
      </c>
      <c r="E56" s="143" t="str">
        <f>IF($A56="","",VLOOKUP($A56,ｷｬﾘﾌﾞ!$A$5:$L$500,6))</f>
        <v/>
      </c>
      <c r="F56" s="156" t="str">
        <f>IF($A56="","",VLOOKUP($A56,ｷｬﾘﾌﾞ!$A$5:$L$500,12))</f>
        <v/>
      </c>
      <c r="G56" s="156" t="str">
        <f>IF($A56="","",VLOOKUP($A56,ｷｬﾘﾌﾞ!$A$5:$L$500,11))</f>
        <v/>
      </c>
      <c r="H56" s="112" t="str">
        <f t="shared" si="1"/>
        <v/>
      </c>
      <c r="I56" s="393"/>
      <c r="J56" s="394"/>
      <c r="K56" s="394"/>
      <c r="L56" s="394"/>
      <c r="M56" s="394"/>
      <c r="N56" s="394"/>
      <c r="O56" s="394"/>
      <c r="P56" s="394"/>
      <c r="Q56" s="395"/>
      <c r="R56" s="402"/>
      <c r="S56" s="403"/>
    </row>
    <row r="57" spans="2:19" ht="30" customHeight="1">
      <c r="B57" s="33"/>
      <c r="C57" s="114"/>
      <c r="D57" s="185" t="str">
        <f>IF($A57="","",VLOOKUP($A57,ｷｬﾘﾌﾞ!$A$5:$L$500,4))</f>
        <v/>
      </c>
      <c r="E57" s="143" t="str">
        <f>IF($A57="","",VLOOKUP($A57,ｷｬﾘﾌﾞ!$A$5:$L$500,6))</f>
        <v/>
      </c>
      <c r="F57" s="156" t="str">
        <f>IF($A57="","",VLOOKUP($A57,ｷｬﾘﾌﾞ!$A$5:$L$500,12))</f>
        <v/>
      </c>
      <c r="G57" s="156" t="str">
        <f>IF($A57="","",VLOOKUP($A57,ｷｬﾘﾌﾞ!$A$5:$L$500,11))</f>
        <v/>
      </c>
      <c r="H57" s="112" t="str">
        <f t="shared" si="1"/>
        <v/>
      </c>
      <c r="I57" s="393"/>
      <c r="J57" s="394"/>
      <c r="K57" s="394"/>
      <c r="L57" s="394"/>
      <c r="M57" s="394"/>
      <c r="N57" s="394"/>
      <c r="O57" s="394"/>
      <c r="P57" s="394"/>
      <c r="Q57" s="395"/>
      <c r="R57" s="402"/>
      <c r="S57" s="403"/>
    </row>
    <row r="58" spans="2:19" ht="30" customHeight="1">
      <c r="B58" s="33"/>
      <c r="C58" s="115"/>
      <c r="D58" s="185" t="str">
        <f>IF($A58="","",VLOOKUP($A58,ｷｬﾘﾌﾞ!$A$5:$L$500,4))</f>
        <v/>
      </c>
      <c r="E58" s="143" t="str">
        <f>IF($A58="","",VLOOKUP($A58,ｷｬﾘﾌﾞ!$A$5:$L$500,6))</f>
        <v/>
      </c>
      <c r="F58" s="156" t="str">
        <f>IF($A58="","",VLOOKUP($A58,ｷｬﾘﾌﾞ!$A$5:$L$500,12))</f>
        <v/>
      </c>
      <c r="G58" s="156" t="str">
        <f>IF($A58="","",VLOOKUP($A58,ｷｬﾘﾌﾞ!$A$5:$L$500,11))</f>
        <v/>
      </c>
      <c r="H58" s="112" t="str">
        <f t="shared" si="1"/>
        <v/>
      </c>
      <c r="I58" s="393"/>
      <c r="J58" s="394"/>
      <c r="K58" s="394"/>
      <c r="L58" s="394"/>
      <c r="M58" s="394"/>
      <c r="N58" s="394"/>
      <c r="O58" s="394"/>
      <c r="P58" s="394"/>
      <c r="Q58" s="395"/>
      <c r="R58" s="402"/>
      <c r="S58" s="403"/>
    </row>
    <row r="59" spans="2:19" ht="30" customHeight="1">
      <c r="B59" s="33"/>
      <c r="C59" s="116"/>
      <c r="D59" s="185" t="str">
        <f>IF($A59="","",VLOOKUP($A59,ｷｬﾘﾌﾞ!$A$5:$L$500,4))</f>
        <v/>
      </c>
      <c r="E59" s="143" t="str">
        <f>IF($A59="","",VLOOKUP($A59,ｷｬﾘﾌﾞ!$A$5:$L$500,6))</f>
        <v/>
      </c>
      <c r="F59" s="156" t="str">
        <f>IF($A59="","",VLOOKUP($A59,ｷｬﾘﾌﾞ!$A$5:$L$500,12))</f>
        <v/>
      </c>
      <c r="G59" s="156" t="str">
        <f>IF($A59="","",VLOOKUP($A59,ｷｬﾘﾌﾞ!$A$5:$L$500,11))</f>
        <v/>
      </c>
      <c r="H59" s="112" t="str">
        <f t="shared" si="1"/>
        <v/>
      </c>
      <c r="I59" s="393"/>
      <c r="J59" s="394"/>
      <c r="K59" s="394"/>
      <c r="L59" s="394"/>
      <c r="M59" s="394"/>
      <c r="N59" s="394"/>
      <c r="O59" s="394"/>
      <c r="P59" s="394"/>
      <c r="Q59" s="395"/>
      <c r="R59" s="402"/>
      <c r="S59" s="403"/>
    </row>
    <row r="60" spans="2:19" ht="30" customHeight="1">
      <c r="B60" s="33"/>
      <c r="C60" s="33"/>
      <c r="D60" s="185" t="str">
        <f>IF($A60="","",VLOOKUP($A60,ｷｬﾘﾌﾞ!$A$5:$L$500,4))</f>
        <v/>
      </c>
      <c r="E60" s="143" t="str">
        <f>IF($A60="","",VLOOKUP($A60,ｷｬﾘﾌﾞ!$A$5:$L$500,6))</f>
        <v/>
      </c>
      <c r="F60" s="156" t="str">
        <f>IF($A60="","",VLOOKUP($A60,ｷｬﾘﾌﾞ!$A$5:$L$500,12))</f>
        <v/>
      </c>
      <c r="G60" s="156" t="str">
        <f>IF($A60="","",VLOOKUP($A60,ｷｬﾘﾌﾞ!$A$5:$L$500,11))</f>
        <v/>
      </c>
      <c r="H60" s="112" t="str">
        <f t="shared" si="1"/>
        <v/>
      </c>
      <c r="I60" s="393"/>
      <c r="J60" s="394"/>
      <c r="K60" s="394"/>
      <c r="L60" s="394"/>
      <c r="M60" s="394"/>
      <c r="N60" s="394"/>
      <c r="O60" s="394"/>
      <c r="P60" s="394"/>
      <c r="Q60" s="395"/>
      <c r="R60" s="402"/>
      <c r="S60" s="403"/>
    </row>
    <row r="61" spans="2:19" ht="30" customHeight="1">
      <c r="B61" s="33"/>
      <c r="C61" s="33"/>
      <c r="D61" s="185" t="str">
        <f>IF($A61="","",VLOOKUP($A61,ｷｬﾘﾌﾞ!$A$5:$L$500,4))</f>
        <v/>
      </c>
      <c r="E61" s="143" t="str">
        <f>IF($A61="","",VLOOKUP($A61,ｷｬﾘﾌﾞ!$A$5:$L$500,6))</f>
        <v/>
      </c>
      <c r="F61" s="156" t="str">
        <f>IF($A61="","",VLOOKUP($A61,ｷｬﾘﾌﾞ!$A$5:$L$500,12))</f>
        <v/>
      </c>
      <c r="G61" s="156" t="str">
        <f>IF($A61="","",VLOOKUP($A61,ｷｬﾘﾌﾞ!$A$5:$L$500,11))</f>
        <v/>
      </c>
      <c r="H61" s="112" t="str">
        <f t="shared" si="1"/>
        <v/>
      </c>
      <c r="I61" s="393"/>
      <c r="J61" s="394"/>
      <c r="K61" s="394"/>
      <c r="L61" s="394"/>
      <c r="M61" s="394"/>
      <c r="N61" s="394"/>
      <c r="O61" s="394"/>
      <c r="P61" s="394"/>
      <c r="Q61" s="395"/>
      <c r="R61" s="402"/>
      <c r="S61" s="403"/>
    </row>
    <row r="62" spans="2:19" ht="30" customHeight="1">
      <c r="B62" s="33"/>
      <c r="C62" s="33"/>
      <c r="D62" s="185" t="str">
        <f>IF($A62="","",VLOOKUP($A62,ｷｬﾘﾌﾞ!$A$5:$L$500,4))</f>
        <v/>
      </c>
      <c r="E62" s="143" t="str">
        <f>IF($A62="","",VLOOKUP($A62,ｷｬﾘﾌﾞ!$A$5:$L$500,6))</f>
        <v/>
      </c>
      <c r="F62" s="156" t="str">
        <f>IF($A62="","",VLOOKUP($A62,ｷｬﾘﾌﾞ!$A$5:$L$500,12))</f>
        <v/>
      </c>
      <c r="G62" s="156" t="str">
        <f>IF($A62="","",VLOOKUP($A62,ｷｬﾘﾌﾞ!$A$5:$L$500,11))</f>
        <v/>
      </c>
      <c r="H62" s="112" t="str">
        <f t="shared" si="1"/>
        <v/>
      </c>
      <c r="I62" s="393"/>
      <c r="J62" s="394"/>
      <c r="K62" s="394"/>
      <c r="L62" s="394"/>
      <c r="M62" s="394"/>
      <c r="N62" s="394"/>
      <c r="O62" s="394"/>
      <c r="P62" s="394"/>
      <c r="Q62" s="395"/>
      <c r="R62" s="402"/>
      <c r="S62" s="403"/>
    </row>
    <row r="63" spans="2:19" ht="30" customHeight="1">
      <c r="B63" s="33"/>
      <c r="C63" s="33"/>
      <c r="D63" s="185" t="str">
        <f>IF($A63="","",VLOOKUP($A63,ｷｬﾘﾌﾞ!$A$5:$L$500,4))</f>
        <v/>
      </c>
      <c r="E63" s="143" t="str">
        <f>IF($A63="","",VLOOKUP($A63,ｷｬﾘﾌﾞ!$A$5:$L$500,6))</f>
        <v/>
      </c>
      <c r="F63" s="156" t="str">
        <f>IF($A63="","",VLOOKUP($A63,ｷｬﾘﾌﾞ!$A$5:$L$500,12))</f>
        <v/>
      </c>
      <c r="G63" s="156" t="str">
        <f>IF($A63="","",VLOOKUP($A63,ｷｬﾘﾌﾞ!$A$5:$L$500,11))</f>
        <v/>
      </c>
      <c r="H63" s="112" t="str">
        <f t="shared" si="1"/>
        <v/>
      </c>
      <c r="I63" s="393"/>
      <c r="J63" s="394"/>
      <c r="K63" s="394"/>
      <c r="L63" s="394"/>
      <c r="M63" s="394"/>
      <c r="N63" s="394"/>
      <c r="O63" s="394"/>
      <c r="P63" s="394"/>
      <c r="Q63" s="395"/>
      <c r="R63" s="402"/>
      <c r="S63" s="403"/>
    </row>
    <row r="64" spans="2:19" ht="30" customHeight="1">
      <c r="B64" s="33"/>
      <c r="C64" s="33"/>
      <c r="D64" s="185" t="str">
        <f>IF($A64="","",VLOOKUP($A64,ｷｬﾘﾌﾞ!$A$5:$L$500,4))</f>
        <v/>
      </c>
      <c r="E64" s="143" t="str">
        <f>IF($A64="","",VLOOKUP($A64,ｷｬﾘﾌﾞ!$A$5:$L$500,6))</f>
        <v/>
      </c>
      <c r="F64" s="156" t="str">
        <f>IF($A64="","",VLOOKUP($A64,ｷｬﾘﾌﾞ!$A$5:$L$500,12))</f>
        <v/>
      </c>
      <c r="G64" s="156" t="str">
        <f>IF($A64="","",VLOOKUP($A64,ｷｬﾘﾌﾞ!$A$5:$L$500,11))</f>
        <v/>
      </c>
      <c r="H64" s="112" t="str">
        <f t="shared" si="1"/>
        <v/>
      </c>
      <c r="I64" s="393"/>
      <c r="J64" s="394"/>
      <c r="K64" s="394"/>
      <c r="L64" s="394"/>
      <c r="M64" s="394"/>
      <c r="N64" s="394"/>
      <c r="O64" s="394"/>
      <c r="P64" s="394"/>
      <c r="Q64" s="395"/>
      <c r="R64" s="402"/>
      <c r="S64" s="403"/>
    </row>
    <row r="65" spans="2:18" ht="30" customHeight="1">
      <c r="B65" s="33"/>
      <c r="C65" s="33"/>
      <c r="D65" s="144" t="s">
        <v>121</v>
      </c>
      <c r="E65" s="110"/>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0</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I66:Q69"/>
    <mergeCell ref="D70:Q74"/>
    <mergeCell ref="I61:Q61"/>
    <mergeCell ref="I62:Q62"/>
    <mergeCell ref="I63:Q63"/>
    <mergeCell ref="I64:Q64"/>
    <mergeCell ref="I65:Q65"/>
    <mergeCell ref="D66:D69"/>
    <mergeCell ref="E66:E69"/>
    <mergeCell ref="F66:F69"/>
    <mergeCell ref="G66:G69"/>
    <mergeCell ref="H66:H69"/>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D33:Q37"/>
    <mergeCell ref="E38:G41"/>
    <mergeCell ref="D42:D45"/>
    <mergeCell ref="E42:E45"/>
    <mergeCell ref="F42:F45"/>
    <mergeCell ref="G42:G45"/>
    <mergeCell ref="H42:H45"/>
    <mergeCell ref="I42:Q45"/>
    <mergeCell ref="D29:D32"/>
    <mergeCell ref="E29:E32"/>
    <mergeCell ref="F29:F32"/>
    <mergeCell ref="G29:G32"/>
    <mergeCell ref="H29:H32"/>
    <mergeCell ref="I29:Q32"/>
    <mergeCell ref="I23:Q23"/>
    <mergeCell ref="I24:Q24"/>
    <mergeCell ref="I25:Q25"/>
    <mergeCell ref="I26:Q26"/>
    <mergeCell ref="I27:Q27"/>
    <mergeCell ref="I28:Q2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H5:H8"/>
    <mergeCell ref="E1:G4"/>
    <mergeCell ref="D5:D8"/>
    <mergeCell ref="E5:E8"/>
    <mergeCell ref="F5:F8"/>
    <mergeCell ref="G5:G8"/>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B85D1-8720-41B4-94C2-78945ECF601D}">
  <sheetPr>
    <tabColor rgb="FFFFFF00"/>
  </sheetPr>
  <dimension ref="A1:K172"/>
  <sheetViews>
    <sheetView view="pageBreakPreview" topLeftCell="A146" zoomScale="90" zoomScaleNormal="100" zoomScaleSheetLayoutView="90" workbookViewId="0">
      <selection activeCell="B152" sqref="B5:J152"/>
    </sheetView>
  </sheetViews>
  <sheetFormatPr defaultRowHeight="48.75" customHeight="1"/>
  <cols>
    <col min="1" max="1" width="6.875" style="12" customWidth="1"/>
    <col min="2" max="2" width="2.625" style="12" customWidth="1"/>
    <col min="3" max="3" width="15.875" style="13" customWidth="1"/>
    <col min="4" max="4" width="26.75" style="13" customWidth="1"/>
    <col min="5" max="6" width="8.625" style="12" customWidth="1"/>
    <col min="7" max="7" width="7.375" style="15" customWidth="1"/>
    <col min="8" max="8" width="35.5" style="16" customWidth="1"/>
    <col min="9" max="9" width="16.375" style="16" customWidth="1"/>
    <col min="10" max="10" width="14.625" style="17" customWidth="1"/>
    <col min="11" max="16384" width="9" style="6"/>
  </cols>
  <sheetData>
    <row r="1" spans="1:11" ht="30" customHeight="1">
      <c r="A1" s="435" t="s">
        <v>10</v>
      </c>
      <c r="B1" s="435"/>
      <c r="C1" s="435"/>
      <c r="D1" s="435"/>
      <c r="E1" s="435"/>
      <c r="F1" s="435"/>
      <c r="G1" s="435"/>
      <c r="H1" s="435"/>
      <c r="I1" s="435"/>
      <c r="J1" s="435"/>
    </row>
    <row r="2" spans="1:11" ht="22.5" customHeight="1">
      <c r="J2" s="17" t="s">
        <v>6</v>
      </c>
    </row>
    <row r="3" spans="1:11" ht="21.95" customHeight="1">
      <c r="A3" s="19" t="s">
        <v>5</v>
      </c>
      <c r="B3" s="444" t="s">
        <v>5</v>
      </c>
      <c r="C3" s="445"/>
      <c r="D3" s="20" t="s">
        <v>5</v>
      </c>
      <c r="E3" s="19" t="s">
        <v>5</v>
      </c>
      <c r="F3" s="19" t="s">
        <v>5</v>
      </c>
      <c r="G3" s="22" t="s">
        <v>19</v>
      </c>
      <c r="H3" s="438"/>
      <c r="I3" s="439"/>
      <c r="J3" s="23" t="s">
        <v>5</v>
      </c>
    </row>
    <row r="4" spans="1:11" s="3" customFormat="1" ht="21.95" customHeight="1" thickBot="1">
      <c r="A4" s="4" t="s">
        <v>12</v>
      </c>
      <c r="B4" s="457" t="s">
        <v>13</v>
      </c>
      <c r="C4" s="458"/>
      <c r="D4" s="4" t="s">
        <v>14</v>
      </c>
      <c r="E4" s="4" t="s">
        <v>15</v>
      </c>
      <c r="F4" s="4" t="s">
        <v>16</v>
      </c>
      <c r="G4" s="5" t="s">
        <v>20</v>
      </c>
      <c r="H4" s="456" t="s">
        <v>93</v>
      </c>
      <c r="I4" s="437"/>
      <c r="J4" s="9" t="s">
        <v>18</v>
      </c>
      <c r="K4" s="100" t="s">
        <v>129</v>
      </c>
    </row>
    <row r="5" spans="1:11" s="15" customFormat="1" ht="45" customHeight="1" thickTop="1">
      <c r="A5" s="62">
        <v>1</v>
      </c>
      <c r="B5" s="315" t="s">
        <v>163</v>
      </c>
      <c r="C5" s="285">
        <v>4987696503502</v>
      </c>
      <c r="D5" s="200" t="s">
        <v>164</v>
      </c>
      <c r="E5" s="194" t="s">
        <v>133</v>
      </c>
      <c r="F5" s="192" t="s">
        <v>21</v>
      </c>
      <c r="G5" s="316">
        <v>2</v>
      </c>
      <c r="H5" s="255" t="s">
        <v>165</v>
      </c>
      <c r="I5" s="251" t="s">
        <v>33</v>
      </c>
      <c r="J5" s="75"/>
      <c r="K5" s="6">
        <v>1</v>
      </c>
    </row>
    <row r="6" spans="1:11" s="12" customFormat="1" ht="45" customHeight="1">
      <c r="A6" s="62">
        <v>2</v>
      </c>
      <c r="B6" s="315" t="s">
        <v>163</v>
      </c>
      <c r="C6" s="271">
        <v>4560229380374</v>
      </c>
      <c r="D6" s="225" t="s">
        <v>151</v>
      </c>
      <c r="E6" s="194" t="s">
        <v>133</v>
      </c>
      <c r="F6" s="228" t="s">
        <v>0</v>
      </c>
      <c r="G6" s="192">
        <v>2</v>
      </c>
      <c r="H6" s="253" t="s">
        <v>166</v>
      </c>
      <c r="I6" s="254" t="s">
        <v>53</v>
      </c>
      <c r="J6" s="72"/>
      <c r="K6" s="6">
        <v>2</v>
      </c>
    </row>
    <row r="7" spans="1:11" s="12" customFormat="1" ht="48.75" customHeight="1">
      <c r="A7" s="62">
        <v>3</v>
      </c>
      <c r="B7" s="315" t="s">
        <v>163</v>
      </c>
      <c r="C7" s="271">
        <v>4903301280484</v>
      </c>
      <c r="D7" s="224" t="s">
        <v>167</v>
      </c>
      <c r="E7" s="194" t="s">
        <v>133</v>
      </c>
      <c r="F7" s="228" t="s">
        <v>1</v>
      </c>
      <c r="G7" s="316">
        <v>15</v>
      </c>
      <c r="H7" s="253" t="s">
        <v>168</v>
      </c>
      <c r="I7" s="252" t="s">
        <v>66</v>
      </c>
      <c r="J7" s="72"/>
      <c r="K7" s="6">
        <v>3</v>
      </c>
    </row>
    <row r="8" spans="1:11" s="12" customFormat="1" ht="48.75" customHeight="1">
      <c r="A8" s="62">
        <v>4</v>
      </c>
      <c r="B8" s="315" t="s">
        <v>163</v>
      </c>
      <c r="C8" s="271">
        <v>4903301336020</v>
      </c>
      <c r="D8" s="260" t="s">
        <v>169</v>
      </c>
      <c r="E8" s="194" t="s">
        <v>133</v>
      </c>
      <c r="F8" s="228" t="s">
        <v>132</v>
      </c>
      <c r="G8" s="316">
        <v>6</v>
      </c>
      <c r="H8" s="253" t="s">
        <v>170</v>
      </c>
      <c r="I8" s="252" t="s">
        <v>66</v>
      </c>
      <c r="J8" s="70"/>
      <c r="K8" s="6">
        <v>4</v>
      </c>
    </row>
    <row r="9" spans="1:11" s="12" customFormat="1" ht="48.75" customHeight="1">
      <c r="A9" s="62">
        <v>5</v>
      </c>
      <c r="B9" s="315" t="s">
        <v>163</v>
      </c>
      <c r="C9" s="285">
        <v>4903301157526</v>
      </c>
      <c r="D9" s="225" t="s">
        <v>171</v>
      </c>
      <c r="E9" s="194" t="s">
        <v>133</v>
      </c>
      <c r="F9" s="192" t="s">
        <v>0</v>
      </c>
      <c r="G9" s="316">
        <v>3</v>
      </c>
      <c r="H9" s="225" t="s">
        <v>172</v>
      </c>
      <c r="I9" s="254" t="s">
        <v>66</v>
      </c>
      <c r="J9" s="72"/>
      <c r="K9" s="6">
        <v>5</v>
      </c>
    </row>
    <row r="10" spans="1:11" s="12" customFormat="1" ht="48.75" customHeight="1">
      <c r="A10" s="62">
        <v>6</v>
      </c>
      <c r="B10" s="315" t="s">
        <v>163</v>
      </c>
      <c r="C10" s="285">
        <v>4903301240969</v>
      </c>
      <c r="D10" s="193" t="s">
        <v>67</v>
      </c>
      <c r="E10" s="194" t="s">
        <v>133</v>
      </c>
      <c r="F10" s="192" t="s">
        <v>0</v>
      </c>
      <c r="G10" s="192">
        <v>2</v>
      </c>
      <c r="H10" s="225" t="s">
        <v>173</v>
      </c>
      <c r="I10" s="252" t="s">
        <v>66</v>
      </c>
      <c r="J10" s="72"/>
      <c r="K10" s="6">
        <v>6</v>
      </c>
    </row>
    <row r="11" spans="1:11" s="12" customFormat="1" ht="48.75" customHeight="1">
      <c r="A11" s="62">
        <v>7</v>
      </c>
      <c r="B11" s="315" t="s">
        <v>163</v>
      </c>
      <c r="C11" s="285">
        <v>4903301240976</v>
      </c>
      <c r="D11" s="193" t="s">
        <v>67</v>
      </c>
      <c r="E11" s="194" t="s">
        <v>133</v>
      </c>
      <c r="F11" s="192" t="s">
        <v>0</v>
      </c>
      <c r="G11" s="192">
        <v>2</v>
      </c>
      <c r="H11" s="225" t="s">
        <v>174</v>
      </c>
      <c r="I11" s="252" t="s">
        <v>66</v>
      </c>
      <c r="J11" s="70"/>
      <c r="K11" s="6">
        <v>7</v>
      </c>
    </row>
    <row r="12" spans="1:11" s="12" customFormat="1" ht="48.75" customHeight="1">
      <c r="A12" s="62">
        <v>8</v>
      </c>
      <c r="B12" s="315" t="s">
        <v>163</v>
      </c>
      <c r="C12" s="285">
        <v>4903301240952</v>
      </c>
      <c r="D12" s="193" t="s">
        <v>67</v>
      </c>
      <c r="E12" s="194" t="s">
        <v>133</v>
      </c>
      <c r="F12" s="192" t="s">
        <v>0</v>
      </c>
      <c r="G12" s="192">
        <v>2</v>
      </c>
      <c r="H12" s="225" t="s">
        <v>175</v>
      </c>
      <c r="I12" s="252" t="s">
        <v>66</v>
      </c>
      <c r="J12" s="72"/>
      <c r="K12" s="6">
        <v>8</v>
      </c>
    </row>
    <row r="13" spans="1:11" s="12" customFormat="1" ht="48.75" customHeight="1">
      <c r="A13" s="62">
        <v>9</v>
      </c>
      <c r="B13" s="315" t="s">
        <v>163</v>
      </c>
      <c r="C13" s="285">
        <v>4903301240945</v>
      </c>
      <c r="D13" s="193" t="s">
        <v>67</v>
      </c>
      <c r="E13" s="192" t="s">
        <v>133</v>
      </c>
      <c r="F13" s="192" t="s">
        <v>0</v>
      </c>
      <c r="G13" s="192">
        <v>2</v>
      </c>
      <c r="H13" s="225" t="s">
        <v>176</v>
      </c>
      <c r="I13" s="252" t="s">
        <v>66</v>
      </c>
      <c r="J13" s="72"/>
      <c r="K13" s="6">
        <v>9</v>
      </c>
    </row>
    <row r="14" spans="1:11" s="12" customFormat="1" ht="48.75" customHeight="1">
      <c r="A14" s="62">
        <v>10</v>
      </c>
      <c r="B14" s="315" t="s">
        <v>163</v>
      </c>
      <c r="C14" s="285">
        <v>4903301240938</v>
      </c>
      <c r="D14" s="193" t="s">
        <v>67</v>
      </c>
      <c r="E14" s="192" t="s">
        <v>133</v>
      </c>
      <c r="F14" s="192" t="s">
        <v>0</v>
      </c>
      <c r="G14" s="192">
        <v>2</v>
      </c>
      <c r="H14" s="225" t="s">
        <v>177</v>
      </c>
      <c r="I14" s="252" t="s">
        <v>66</v>
      </c>
      <c r="J14" s="72"/>
      <c r="K14" s="6">
        <v>10</v>
      </c>
    </row>
    <row r="15" spans="1:11" s="12" customFormat="1" ht="48.75" customHeight="1">
      <c r="A15" s="62">
        <v>11</v>
      </c>
      <c r="B15" s="315" t="s">
        <v>163</v>
      </c>
      <c r="C15" s="285">
        <v>4903301240921</v>
      </c>
      <c r="D15" s="193" t="s">
        <v>67</v>
      </c>
      <c r="E15" s="192" t="s">
        <v>133</v>
      </c>
      <c r="F15" s="192" t="s">
        <v>0</v>
      </c>
      <c r="G15" s="316">
        <v>3</v>
      </c>
      <c r="H15" s="255" t="s">
        <v>178</v>
      </c>
      <c r="I15" s="252" t="s">
        <v>66</v>
      </c>
      <c r="J15" s="72"/>
    </row>
    <row r="16" spans="1:11" s="12" customFormat="1" ht="48.75" customHeight="1">
      <c r="A16" s="62">
        <v>12</v>
      </c>
      <c r="B16" s="315" t="s">
        <v>163</v>
      </c>
      <c r="C16" s="285">
        <v>4548161690129</v>
      </c>
      <c r="D16" s="225" t="s">
        <v>179</v>
      </c>
      <c r="E16" s="192" t="s">
        <v>133</v>
      </c>
      <c r="F16" s="192" t="s">
        <v>1</v>
      </c>
      <c r="G16" s="316">
        <v>40</v>
      </c>
      <c r="H16" s="225" t="s">
        <v>180</v>
      </c>
      <c r="I16" s="254" t="s">
        <v>37</v>
      </c>
      <c r="J16" s="72"/>
    </row>
    <row r="17" spans="1:10" s="12" customFormat="1" ht="48.75" customHeight="1">
      <c r="A17" s="62">
        <v>13</v>
      </c>
      <c r="B17" s="315" t="s">
        <v>163</v>
      </c>
      <c r="C17" s="285">
        <v>4548213331147</v>
      </c>
      <c r="D17" s="193" t="s">
        <v>181</v>
      </c>
      <c r="E17" s="192" t="s">
        <v>133</v>
      </c>
      <c r="F17" s="192" t="s">
        <v>0</v>
      </c>
      <c r="G17" s="192">
        <v>2</v>
      </c>
      <c r="H17" s="255" t="s">
        <v>182</v>
      </c>
      <c r="I17" s="254" t="s">
        <v>35</v>
      </c>
      <c r="J17" s="70"/>
    </row>
    <row r="18" spans="1:10" s="12" customFormat="1" ht="48.75" customHeight="1">
      <c r="A18" s="62">
        <v>14</v>
      </c>
      <c r="B18" s="315" t="s">
        <v>163</v>
      </c>
      <c r="C18" s="285">
        <v>4548213404889</v>
      </c>
      <c r="D18" s="193" t="s">
        <v>144</v>
      </c>
      <c r="E18" s="192" t="s">
        <v>133</v>
      </c>
      <c r="F18" s="192" t="s">
        <v>0</v>
      </c>
      <c r="G18" s="192">
        <v>3</v>
      </c>
      <c r="H18" s="255" t="s">
        <v>183</v>
      </c>
      <c r="I18" s="254" t="s">
        <v>35</v>
      </c>
      <c r="J18" s="70"/>
    </row>
    <row r="19" spans="1:10" s="12" customFormat="1" ht="48.75" customHeight="1">
      <c r="A19" s="62">
        <v>15</v>
      </c>
      <c r="B19" s="315" t="s">
        <v>163</v>
      </c>
      <c r="C19" s="317">
        <v>4560227794961</v>
      </c>
      <c r="D19" s="318" t="s">
        <v>184</v>
      </c>
      <c r="E19" s="316" t="s">
        <v>133</v>
      </c>
      <c r="F19" s="319" t="s">
        <v>134</v>
      </c>
      <c r="G19" s="316">
        <v>2</v>
      </c>
      <c r="H19" s="318" t="s">
        <v>185</v>
      </c>
      <c r="I19" s="320" t="s">
        <v>60</v>
      </c>
      <c r="J19" s="72"/>
    </row>
    <row r="20" spans="1:10" s="12" customFormat="1" ht="48.75" customHeight="1">
      <c r="A20" s="62">
        <v>16</v>
      </c>
      <c r="B20" s="315" t="s">
        <v>163</v>
      </c>
      <c r="C20" s="285">
        <v>4548161111532</v>
      </c>
      <c r="D20" s="193" t="s">
        <v>74</v>
      </c>
      <c r="E20" s="192" t="s">
        <v>133</v>
      </c>
      <c r="F20" s="192" t="s">
        <v>0</v>
      </c>
      <c r="G20" s="316">
        <v>3</v>
      </c>
      <c r="H20" s="255" t="s">
        <v>186</v>
      </c>
      <c r="I20" s="252" t="s">
        <v>37</v>
      </c>
      <c r="J20" s="72"/>
    </row>
    <row r="21" spans="1:10" s="12" customFormat="1" ht="48.75" customHeight="1">
      <c r="A21" s="62">
        <v>17</v>
      </c>
      <c r="B21" s="315" t="s">
        <v>163</v>
      </c>
      <c r="C21" s="285">
        <v>4548188000017</v>
      </c>
      <c r="D21" s="193" t="s">
        <v>187</v>
      </c>
      <c r="E21" s="192" t="s">
        <v>133</v>
      </c>
      <c r="F21" s="192" t="s">
        <v>0</v>
      </c>
      <c r="G21" s="316">
        <v>4</v>
      </c>
      <c r="H21" s="255" t="s">
        <v>188</v>
      </c>
      <c r="I21" s="252" t="s">
        <v>34</v>
      </c>
      <c r="J21" s="72"/>
    </row>
    <row r="22" spans="1:10" s="12" customFormat="1" ht="48.75" customHeight="1">
      <c r="A22" s="62">
        <v>18</v>
      </c>
      <c r="B22" s="315" t="s">
        <v>163</v>
      </c>
      <c r="C22" s="285">
        <v>4997070000176</v>
      </c>
      <c r="D22" s="193" t="s">
        <v>189</v>
      </c>
      <c r="E22" s="192" t="s">
        <v>133</v>
      </c>
      <c r="F22" s="192" t="s">
        <v>0</v>
      </c>
      <c r="G22" s="192">
        <v>4</v>
      </c>
      <c r="H22" s="255" t="s">
        <v>190</v>
      </c>
      <c r="I22" s="252" t="s">
        <v>49</v>
      </c>
      <c r="J22" s="70"/>
    </row>
    <row r="23" spans="1:10" s="12" customFormat="1" ht="48.75" customHeight="1">
      <c r="A23" s="62">
        <v>19</v>
      </c>
      <c r="B23" s="315" t="s">
        <v>163</v>
      </c>
      <c r="C23" s="285">
        <v>4997070000190</v>
      </c>
      <c r="D23" s="225" t="s">
        <v>189</v>
      </c>
      <c r="E23" s="192" t="s">
        <v>133</v>
      </c>
      <c r="F23" s="192" t="s">
        <v>0</v>
      </c>
      <c r="G23" s="316">
        <v>5</v>
      </c>
      <c r="H23" s="255" t="s">
        <v>191</v>
      </c>
      <c r="I23" s="254" t="s">
        <v>49</v>
      </c>
      <c r="J23" s="72"/>
    </row>
    <row r="24" spans="1:10" s="12" customFormat="1" ht="48.75" customHeight="1">
      <c r="A24" s="62">
        <v>20</v>
      </c>
      <c r="B24" s="315" t="s">
        <v>163</v>
      </c>
      <c r="C24" s="285">
        <v>4571110542101</v>
      </c>
      <c r="D24" s="225" t="s">
        <v>192</v>
      </c>
      <c r="E24" s="192" t="s">
        <v>133</v>
      </c>
      <c r="F24" s="192" t="s">
        <v>0</v>
      </c>
      <c r="G24" s="316">
        <v>2</v>
      </c>
      <c r="H24" s="255" t="s">
        <v>193</v>
      </c>
      <c r="I24" s="254" t="s">
        <v>43</v>
      </c>
      <c r="J24" s="72"/>
    </row>
    <row r="25" spans="1:10" s="12" customFormat="1" ht="48.75" customHeight="1">
      <c r="A25" s="62">
        <v>21</v>
      </c>
      <c r="B25" s="315" t="s">
        <v>163</v>
      </c>
      <c r="C25" s="285">
        <v>4560227800259</v>
      </c>
      <c r="D25" s="225" t="s">
        <v>77</v>
      </c>
      <c r="E25" s="192" t="s">
        <v>133</v>
      </c>
      <c r="F25" s="192" t="s">
        <v>0</v>
      </c>
      <c r="G25" s="192">
        <v>2</v>
      </c>
      <c r="H25" s="257" t="s">
        <v>194</v>
      </c>
      <c r="I25" s="254" t="s">
        <v>60</v>
      </c>
      <c r="J25" s="70"/>
    </row>
    <row r="26" spans="1:10" s="12" customFormat="1" ht="48.75" customHeight="1">
      <c r="A26" s="62">
        <v>22</v>
      </c>
      <c r="B26" s="315" t="s">
        <v>163</v>
      </c>
      <c r="C26" s="285">
        <v>4987736010011</v>
      </c>
      <c r="D26" s="193" t="s">
        <v>31</v>
      </c>
      <c r="E26" s="192" t="s">
        <v>133</v>
      </c>
      <c r="F26" s="192" t="s">
        <v>1</v>
      </c>
      <c r="G26" s="192">
        <v>5</v>
      </c>
      <c r="H26" s="255" t="s">
        <v>195</v>
      </c>
      <c r="I26" s="252" t="s">
        <v>32</v>
      </c>
      <c r="J26" s="70"/>
    </row>
    <row r="27" spans="1:10" s="12" customFormat="1" ht="48.75" customHeight="1">
      <c r="A27" s="62">
        <v>23</v>
      </c>
      <c r="B27" s="315" t="s">
        <v>163</v>
      </c>
      <c r="C27" s="285">
        <v>4548161079320</v>
      </c>
      <c r="D27" s="193" t="s">
        <v>91</v>
      </c>
      <c r="E27" s="192" t="s">
        <v>133</v>
      </c>
      <c r="F27" s="192" t="s">
        <v>21</v>
      </c>
      <c r="G27" s="316">
        <v>3</v>
      </c>
      <c r="H27" s="255" t="s">
        <v>196</v>
      </c>
      <c r="I27" s="252" t="s">
        <v>37</v>
      </c>
      <c r="J27" s="72"/>
    </row>
    <row r="28" spans="1:10" s="12" customFormat="1" ht="48.75" customHeight="1">
      <c r="A28" s="62">
        <v>24</v>
      </c>
      <c r="B28" s="315" t="s">
        <v>163</v>
      </c>
      <c r="C28" s="285">
        <v>4548161187773</v>
      </c>
      <c r="D28" s="193" t="s">
        <v>36</v>
      </c>
      <c r="E28" s="192" t="s">
        <v>133</v>
      </c>
      <c r="F28" s="192" t="s">
        <v>21</v>
      </c>
      <c r="G28" s="192">
        <v>2</v>
      </c>
      <c r="H28" s="255" t="s">
        <v>197</v>
      </c>
      <c r="I28" s="252" t="s">
        <v>37</v>
      </c>
      <c r="J28" s="72"/>
    </row>
    <row r="29" spans="1:10" s="12" customFormat="1" ht="48.75" customHeight="1">
      <c r="A29" s="62">
        <v>25</v>
      </c>
      <c r="B29" s="315" t="s">
        <v>163</v>
      </c>
      <c r="C29" s="285">
        <v>4548161161988</v>
      </c>
      <c r="D29" s="193" t="s">
        <v>198</v>
      </c>
      <c r="E29" s="192" t="s">
        <v>133</v>
      </c>
      <c r="F29" s="192" t="s">
        <v>0</v>
      </c>
      <c r="G29" s="192">
        <v>2</v>
      </c>
      <c r="H29" s="255" t="s">
        <v>199</v>
      </c>
      <c r="I29" s="252" t="s">
        <v>37</v>
      </c>
      <c r="J29" s="72"/>
    </row>
    <row r="30" spans="1:10" s="12" customFormat="1" ht="48.75" customHeight="1">
      <c r="A30" s="62">
        <v>26</v>
      </c>
      <c r="B30" s="315" t="s">
        <v>163</v>
      </c>
      <c r="C30" s="317">
        <v>4987482474641</v>
      </c>
      <c r="D30" s="321" t="s">
        <v>200</v>
      </c>
      <c r="E30" s="316" t="s">
        <v>133</v>
      </c>
      <c r="F30" s="316" t="s">
        <v>0</v>
      </c>
      <c r="G30" s="316">
        <v>2</v>
      </c>
      <c r="H30" s="322" t="s">
        <v>201</v>
      </c>
      <c r="I30" s="323" t="s">
        <v>202</v>
      </c>
      <c r="J30" s="72"/>
    </row>
    <row r="31" spans="1:10" s="12" customFormat="1" ht="48.75" customHeight="1">
      <c r="A31" s="62">
        <v>27</v>
      </c>
      <c r="B31" s="315" t="s">
        <v>163</v>
      </c>
      <c r="C31" s="285">
        <v>4541211600901</v>
      </c>
      <c r="D31" s="193" t="s">
        <v>38</v>
      </c>
      <c r="E31" s="192" t="s">
        <v>133</v>
      </c>
      <c r="F31" s="192" t="s">
        <v>0</v>
      </c>
      <c r="G31" s="316">
        <v>2</v>
      </c>
      <c r="H31" s="255" t="s">
        <v>203</v>
      </c>
      <c r="I31" s="252" t="s">
        <v>39</v>
      </c>
      <c r="J31" s="72"/>
    </row>
    <row r="32" spans="1:10" s="12" customFormat="1" ht="48.75" customHeight="1">
      <c r="A32" s="62">
        <v>28</v>
      </c>
      <c r="B32" s="315" t="s">
        <v>163</v>
      </c>
      <c r="C32" s="285">
        <v>4548161070778</v>
      </c>
      <c r="D32" s="225" t="s">
        <v>40</v>
      </c>
      <c r="E32" s="192" t="s">
        <v>133</v>
      </c>
      <c r="F32" s="192" t="s">
        <v>0</v>
      </c>
      <c r="G32" s="192">
        <v>4</v>
      </c>
      <c r="H32" s="225" t="s">
        <v>204</v>
      </c>
      <c r="I32" s="254" t="s">
        <v>37</v>
      </c>
      <c r="J32" s="72"/>
    </row>
    <row r="33" spans="1:10" s="12" customFormat="1" ht="48.75" customHeight="1">
      <c r="A33" s="62">
        <v>29</v>
      </c>
      <c r="B33" s="315" t="s">
        <v>163</v>
      </c>
      <c r="C33" s="285">
        <v>4548161070754</v>
      </c>
      <c r="D33" s="193" t="s">
        <v>40</v>
      </c>
      <c r="E33" s="192" t="s">
        <v>133</v>
      </c>
      <c r="F33" s="192" t="s">
        <v>0</v>
      </c>
      <c r="G33" s="192">
        <v>2</v>
      </c>
      <c r="H33" s="255" t="s">
        <v>205</v>
      </c>
      <c r="I33" s="252" t="s">
        <v>37</v>
      </c>
      <c r="J33" s="72"/>
    </row>
    <row r="34" spans="1:10" s="12" customFormat="1" ht="48.75" customHeight="1">
      <c r="A34" s="62">
        <v>30</v>
      </c>
      <c r="B34" s="315" t="s">
        <v>163</v>
      </c>
      <c r="C34" s="285">
        <v>4548161070761</v>
      </c>
      <c r="D34" s="193" t="s">
        <v>40</v>
      </c>
      <c r="E34" s="192" t="s">
        <v>133</v>
      </c>
      <c r="F34" s="192" t="s">
        <v>0</v>
      </c>
      <c r="G34" s="192">
        <v>3</v>
      </c>
      <c r="H34" s="255" t="s">
        <v>206</v>
      </c>
      <c r="I34" s="252" t="s">
        <v>37</v>
      </c>
      <c r="J34" s="70"/>
    </row>
    <row r="35" spans="1:10" s="12" customFormat="1" ht="48.75" customHeight="1">
      <c r="A35" s="62">
        <v>31</v>
      </c>
      <c r="B35" s="315" t="s">
        <v>163</v>
      </c>
      <c r="C35" s="285">
        <v>4987734203319</v>
      </c>
      <c r="D35" s="200" t="s">
        <v>207</v>
      </c>
      <c r="E35" s="192" t="s">
        <v>133</v>
      </c>
      <c r="F35" s="192" t="s">
        <v>0</v>
      </c>
      <c r="G35" s="316">
        <v>5</v>
      </c>
      <c r="H35" s="255" t="s">
        <v>208</v>
      </c>
      <c r="I35" s="252" t="s">
        <v>41</v>
      </c>
      <c r="J35" s="72"/>
    </row>
    <row r="36" spans="1:10" s="12" customFormat="1" ht="48.75" customHeight="1">
      <c r="A36" s="62">
        <v>32</v>
      </c>
      <c r="B36" s="315" t="s">
        <v>163</v>
      </c>
      <c r="C36" s="285">
        <v>4548161310676</v>
      </c>
      <c r="D36" s="193" t="s">
        <v>145</v>
      </c>
      <c r="E36" s="192" t="s">
        <v>133</v>
      </c>
      <c r="F36" s="192" t="s">
        <v>0</v>
      </c>
      <c r="G36" s="316">
        <v>3</v>
      </c>
      <c r="H36" s="255" t="s">
        <v>209</v>
      </c>
      <c r="I36" s="252" t="s">
        <v>37</v>
      </c>
      <c r="J36" s="72"/>
    </row>
    <row r="37" spans="1:10" s="12" customFormat="1" ht="48.75" customHeight="1">
      <c r="A37" s="62">
        <v>33</v>
      </c>
      <c r="B37" s="315" t="s">
        <v>163</v>
      </c>
      <c r="C37" s="285">
        <v>4580195721196</v>
      </c>
      <c r="D37" s="193" t="s">
        <v>210</v>
      </c>
      <c r="E37" s="192" t="s">
        <v>133</v>
      </c>
      <c r="F37" s="192" t="s">
        <v>1</v>
      </c>
      <c r="G37" s="192">
        <v>2</v>
      </c>
      <c r="H37" s="255" t="s">
        <v>211</v>
      </c>
      <c r="I37" s="254" t="s">
        <v>42</v>
      </c>
      <c r="J37" s="70"/>
    </row>
    <row r="38" spans="1:10" s="12" customFormat="1" ht="48.75" customHeight="1">
      <c r="A38" s="62">
        <v>34</v>
      </c>
      <c r="B38" s="315" t="s">
        <v>163</v>
      </c>
      <c r="C38" s="285">
        <v>4571110529423</v>
      </c>
      <c r="D38" s="193" t="s">
        <v>212</v>
      </c>
      <c r="E38" s="192" t="s">
        <v>133</v>
      </c>
      <c r="F38" s="192" t="s">
        <v>0</v>
      </c>
      <c r="G38" s="192">
        <v>2</v>
      </c>
      <c r="H38" s="255" t="s">
        <v>213</v>
      </c>
      <c r="I38" s="252" t="s">
        <v>43</v>
      </c>
      <c r="J38" s="70"/>
    </row>
    <row r="39" spans="1:10" s="12" customFormat="1" ht="48.75" customHeight="1">
      <c r="A39" s="62">
        <v>35</v>
      </c>
      <c r="B39" s="315" t="s">
        <v>163</v>
      </c>
      <c r="C39" s="259">
        <v>4571110510308</v>
      </c>
      <c r="D39" s="225" t="s">
        <v>214</v>
      </c>
      <c r="E39" s="192" t="s">
        <v>133</v>
      </c>
      <c r="F39" s="192" t="s">
        <v>0</v>
      </c>
      <c r="G39" s="316">
        <v>6</v>
      </c>
      <c r="H39" s="255" t="s">
        <v>215</v>
      </c>
      <c r="I39" s="324" t="s">
        <v>43</v>
      </c>
      <c r="J39" s="70"/>
    </row>
    <row r="40" spans="1:10" s="12" customFormat="1" ht="48.75" customHeight="1">
      <c r="A40" s="62">
        <v>36</v>
      </c>
      <c r="B40" s="315" t="s">
        <v>163</v>
      </c>
      <c r="C40" s="259">
        <v>4571110510292</v>
      </c>
      <c r="D40" s="257" t="s">
        <v>214</v>
      </c>
      <c r="E40" s="192" t="s">
        <v>133</v>
      </c>
      <c r="F40" s="192" t="s">
        <v>1</v>
      </c>
      <c r="G40" s="316">
        <v>6</v>
      </c>
      <c r="H40" s="255" t="s">
        <v>216</v>
      </c>
      <c r="I40" s="254" t="s">
        <v>43</v>
      </c>
      <c r="J40" s="70"/>
    </row>
    <row r="41" spans="1:10" s="12" customFormat="1" ht="48.75" customHeight="1">
      <c r="A41" s="62">
        <v>37</v>
      </c>
      <c r="B41" s="315" t="s">
        <v>163</v>
      </c>
      <c r="C41" s="285">
        <v>4571110510315</v>
      </c>
      <c r="D41" s="193" t="s">
        <v>217</v>
      </c>
      <c r="E41" s="194" t="s">
        <v>133</v>
      </c>
      <c r="F41" s="192" t="s">
        <v>0</v>
      </c>
      <c r="G41" s="316">
        <v>5</v>
      </c>
      <c r="H41" s="255" t="s">
        <v>218</v>
      </c>
      <c r="I41" s="252" t="s">
        <v>43</v>
      </c>
      <c r="J41" s="72"/>
    </row>
    <row r="42" spans="1:10" s="12" customFormat="1" ht="48.75" customHeight="1">
      <c r="A42" s="62">
        <v>38</v>
      </c>
      <c r="B42" s="315" t="s">
        <v>163</v>
      </c>
      <c r="C42" s="285">
        <v>4571110530368</v>
      </c>
      <c r="D42" s="193" t="s">
        <v>219</v>
      </c>
      <c r="E42" s="194" t="s">
        <v>133</v>
      </c>
      <c r="F42" s="192" t="s">
        <v>0</v>
      </c>
      <c r="G42" s="192">
        <v>2</v>
      </c>
      <c r="H42" s="255" t="s">
        <v>220</v>
      </c>
      <c r="I42" s="252" t="s">
        <v>43</v>
      </c>
      <c r="J42" s="72"/>
    </row>
    <row r="43" spans="1:10" s="12" customFormat="1" ht="48.75" customHeight="1">
      <c r="A43" s="62">
        <v>39</v>
      </c>
      <c r="B43" s="315" t="s">
        <v>163</v>
      </c>
      <c r="C43" s="285">
        <v>4571110530214</v>
      </c>
      <c r="D43" s="193" t="s">
        <v>219</v>
      </c>
      <c r="E43" s="194" t="s">
        <v>133</v>
      </c>
      <c r="F43" s="192" t="s">
        <v>0</v>
      </c>
      <c r="G43" s="316">
        <v>2</v>
      </c>
      <c r="H43" s="255" t="s">
        <v>221</v>
      </c>
      <c r="I43" s="252" t="s">
        <v>43</v>
      </c>
      <c r="J43" s="72"/>
    </row>
    <row r="44" spans="1:10" s="12" customFormat="1" ht="48.75" customHeight="1">
      <c r="A44" s="62">
        <v>40</v>
      </c>
      <c r="B44" s="315" t="s">
        <v>163</v>
      </c>
      <c r="C44" s="285">
        <v>4571110530221</v>
      </c>
      <c r="D44" s="193" t="s">
        <v>219</v>
      </c>
      <c r="E44" s="194" t="s">
        <v>133</v>
      </c>
      <c r="F44" s="192" t="s">
        <v>1</v>
      </c>
      <c r="G44" s="192">
        <v>2</v>
      </c>
      <c r="H44" s="255" t="s">
        <v>222</v>
      </c>
      <c r="I44" s="252" t="s">
        <v>43</v>
      </c>
      <c r="J44" s="70"/>
    </row>
    <row r="45" spans="1:10" s="12" customFormat="1" ht="48.75" customHeight="1">
      <c r="A45" s="62">
        <v>41</v>
      </c>
      <c r="B45" s="315" t="s">
        <v>163</v>
      </c>
      <c r="C45" s="285">
        <v>4571110530238</v>
      </c>
      <c r="D45" s="193" t="s">
        <v>219</v>
      </c>
      <c r="E45" s="194" t="s">
        <v>133</v>
      </c>
      <c r="F45" s="192" t="s">
        <v>1</v>
      </c>
      <c r="G45" s="192">
        <v>2</v>
      </c>
      <c r="H45" s="255" t="s">
        <v>223</v>
      </c>
      <c r="I45" s="252" t="s">
        <v>43</v>
      </c>
      <c r="J45" s="70"/>
    </row>
    <row r="46" spans="1:10" s="12" customFormat="1" ht="48.75" customHeight="1">
      <c r="A46" s="62">
        <v>42</v>
      </c>
      <c r="B46" s="315" t="s">
        <v>163</v>
      </c>
      <c r="C46" s="285">
        <v>4571110530245</v>
      </c>
      <c r="D46" s="193" t="s">
        <v>219</v>
      </c>
      <c r="E46" s="194" t="s">
        <v>133</v>
      </c>
      <c r="F46" s="192" t="s">
        <v>1</v>
      </c>
      <c r="G46" s="192">
        <v>2</v>
      </c>
      <c r="H46" s="255" t="s">
        <v>224</v>
      </c>
      <c r="I46" s="252" t="s">
        <v>43</v>
      </c>
      <c r="J46" s="70"/>
    </row>
    <row r="47" spans="1:10" s="12" customFormat="1" ht="48.75" customHeight="1">
      <c r="A47" s="62">
        <v>43</v>
      </c>
      <c r="B47" s="315" t="s">
        <v>163</v>
      </c>
      <c r="C47" s="285">
        <v>4571110535837</v>
      </c>
      <c r="D47" s="193" t="s">
        <v>225</v>
      </c>
      <c r="E47" s="194" t="s">
        <v>133</v>
      </c>
      <c r="F47" s="192" t="s">
        <v>1</v>
      </c>
      <c r="G47" s="316">
        <v>6</v>
      </c>
      <c r="H47" s="255" t="s">
        <v>226</v>
      </c>
      <c r="I47" s="252" t="s">
        <v>43</v>
      </c>
      <c r="J47" s="72"/>
    </row>
    <row r="48" spans="1:10" s="12" customFormat="1" ht="48.75" customHeight="1">
      <c r="A48" s="62">
        <v>44</v>
      </c>
      <c r="B48" s="315" t="s">
        <v>163</v>
      </c>
      <c r="C48" s="285">
        <v>4901839122016</v>
      </c>
      <c r="D48" s="193" t="s">
        <v>227</v>
      </c>
      <c r="E48" s="194" t="s">
        <v>133</v>
      </c>
      <c r="F48" s="192" t="s">
        <v>1</v>
      </c>
      <c r="G48" s="192">
        <v>7</v>
      </c>
      <c r="H48" s="255" t="s">
        <v>228</v>
      </c>
      <c r="I48" s="252" t="s">
        <v>44</v>
      </c>
      <c r="J48" s="72"/>
    </row>
    <row r="49" spans="1:10" s="12" customFormat="1" ht="48.75" customHeight="1">
      <c r="A49" s="62">
        <v>45</v>
      </c>
      <c r="B49" s="315" t="s">
        <v>163</v>
      </c>
      <c r="C49" s="285">
        <v>4987458003622</v>
      </c>
      <c r="D49" s="193" t="s">
        <v>229</v>
      </c>
      <c r="E49" s="194" t="s">
        <v>133</v>
      </c>
      <c r="F49" s="192" t="s">
        <v>1</v>
      </c>
      <c r="G49" s="192">
        <v>5</v>
      </c>
      <c r="H49" s="255" t="s">
        <v>230</v>
      </c>
      <c r="I49" s="252" t="s">
        <v>45</v>
      </c>
      <c r="J49" s="72"/>
    </row>
    <row r="50" spans="1:10" s="12" customFormat="1" ht="48.75" customHeight="1">
      <c r="A50" s="62">
        <v>46</v>
      </c>
      <c r="B50" s="315" t="s">
        <v>163</v>
      </c>
      <c r="C50" s="259">
        <v>4987458003646</v>
      </c>
      <c r="D50" s="225" t="s">
        <v>229</v>
      </c>
      <c r="E50" s="194" t="s">
        <v>133</v>
      </c>
      <c r="F50" s="192" t="s">
        <v>1</v>
      </c>
      <c r="G50" s="316">
        <v>5</v>
      </c>
      <c r="H50" s="255" t="s">
        <v>231</v>
      </c>
      <c r="I50" s="254" t="s">
        <v>45</v>
      </c>
      <c r="J50" s="70"/>
    </row>
    <row r="51" spans="1:10" s="12" customFormat="1" ht="48.75" customHeight="1">
      <c r="A51" s="62">
        <v>47</v>
      </c>
      <c r="B51" s="315" t="s">
        <v>163</v>
      </c>
      <c r="C51" s="259">
        <v>4987458003653</v>
      </c>
      <c r="D51" s="225" t="s">
        <v>229</v>
      </c>
      <c r="E51" s="194" t="s">
        <v>133</v>
      </c>
      <c r="F51" s="192" t="s">
        <v>0</v>
      </c>
      <c r="G51" s="316">
        <v>7</v>
      </c>
      <c r="H51" s="255" t="s">
        <v>232</v>
      </c>
      <c r="I51" s="254" t="s">
        <v>45</v>
      </c>
      <c r="J51" s="70"/>
    </row>
    <row r="52" spans="1:10" s="12" customFormat="1" ht="48.75" customHeight="1">
      <c r="A52" s="62">
        <v>48</v>
      </c>
      <c r="B52" s="315" t="s">
        <v>163</v>
      </c>
      <c r="C52" s="259">
        <v>4560196098688</v>
      </c>
      <c r="D52" s="225" t="s">
        <v>233</v>
      </c>
      <c r="E52" s="194" t="s">
        <v>133</v>
      </c>
      <c r="F52" s="192" t="s">
        <v>0</v>
      </c>
      <c r="G52" s="316">
        <v>5</v>
      </c>
      <c r="H52" s="225" t="s">
        <v>155</v>
      </c>
      <c r="I52" s="252" t="s">
        <v>42</v>
      </c>
      <c r="J52" s="70"/>
    </row>
    <row r="53" spans="1:10" s="12" customFormat="1" ht="48.75" customHeight="1">
      <c r="A53" s="62">
        <v>49</v>
      </c>
      <c r="B53" s="315" t="s">
        <v>163</v>
      </c>
      <c r="C53" s="259">
        <v>4560196098633</v>
      </c>
      <c r="D53" s="225" t="s">
        <v>234</v>
      </c>
      <c r="E53" s="194" t="s">
        <v>133</v>
      </c>
      <c r="F53" s="192" t="s">
        <v>0</v>
      </c>
      <c r="G53" s="316">
        <v>2</v>
      </c>
      <c r="H53" s="225" t="s">
        <v>155</v>
      </c>
      <c r="I53" s="252" t="s">
        <v>42</v>
      </c>
      <c r="J53" s="70"/>
    </row>
    <row r="54" spans="1:10" s="12" customFormat="1" ht="48.75" customHeight="1">
      <c r="A54" s="62">
        <v>50</v>
      </c>
      <c r="B54" s="315" t="s">
        <v>163</v>
      </c>
      <c r="C54" s="288">
        <v>4548161078279</v>
      </c>
      <c r="D54" s="226" t="s">
        <v>46</v>
      </c>
      <c r="E54" s="195" t="s">
        <v>133</v>
      </c>
      <c r="F54" s="325" t="s">
        <v>0</v>
      </c>
      <c r="G54" s="194">
        <v>8</v>
      </c>
      <c r="H54" s="326" t="s">
        <v>235</v>
      </c>
      <c r="I54" s="261" t="s">
        <v>37</v>
      </c>
      <c r="J54" s="72"/>
    </row>
    <row r="55" spans="1:10" s="12" customFormat="1" ht="48.75" customHeight="1">
      <c r="A55" s="62">
        <v>51</v>
      </c>
      <c r="B55" s="315" t="s">
        <v>163</v>
      </c>
      <c r="C55" s="285">
        <v>4548162041784</v>
      </c>
      <c r="D55" s="225" t="s">
        <v>236</v>
      </c>
      <c r="E55" s="195" t="s">
        <v>133</v>
      </c>
      <c r="F55" s="228" t="s">
        <v>0</v>
      </c>
      <c r="G55" s="316">
        <v>5</v>
      </c>
      <c r="H55" s="200" t="s">
        <v>156</v>
      </c>
      <c r="I55" s="254" t="s">
        <v>47</v>
      </c>
      <c r="J55" s="70"/>
    </row>
    <row r="56" spans="1:10" s="12" customFormat="1" ht="48.75" customHeight="1">
      <c r="A56" s="62">
        <v>52</v>
      </c>
      <c r="B56" s="315" t="s">
        <v>163</v>
      </c>
      <c r="C56" s="317" t="s">
        <v>237</v>
      </c>
      <c r="D56" s="321" t="s">
        <v>238</v>
      </c>
      <c r="E56" s="327" t="s">
        <v>133</v>
      </c>
      <c r="F56" s="316" t="s">
        <v>1</v>
      </c>
      <c r="G56" s="316">
        <v>4</v>
      </c>
      <c r="H56" s="321" t="s">
        <v>239</v>
      </c>
      <c r="I56" s="328" t="s">
        <v>47</v>
      </c>
      <c r="J56" s="70"/>
    </row>
    <row r="57" spans="1:10" s="12" customFormat="1" ht="48.75" customHeight="1">
      <c r="A57" s="62">
        <v>53</v>
      </c>
      <c r="B57" s="315" t="s">
        <v>163</v>
      </c>
      <c r="C57" s="285">
        <v>4580195082143</v>
      </c>
      <c r="D57" s="225" t="s">
        <v>240</v>
      </c>
      <c r="E57" s="195" t="s">
        <v>133</v>
      </c>
      <c r="F57" s="192" t="s">
        <v>1</v>
      </c>
      <c r="G57" s="316">
        <v>3</v>
      </c>
      <c r="H57" s="255" t="s">
        <v>241</v>
      </c>
      <c r="I57" s="254" t="s">
        <v>48</v>
      </c>
      <c r="J57" s="70"/>
    </row>
    <row r="58" spans="1:10" s="12" customFormat="1" ht="48.75" customHeight="1">
      <c r="A58" s="62">
        <v>54</v>
      </c>
      <c r="B58" s="315" t="s">
        <v>163</v>
      </c>
      <c r="C58" s="285">
        <v>4958995760507</v>
      </c>
      <c r="D58" s="225" t="s">
        <v>242</v>
      </c>
      <c r="E58" s="195" t="s">
        <v>133</v>
      </c>
      <c r="F58" s="192" t="s">
        <v>0</v>
      </c>
      <c r="G58" s="316">
        <v>2</v>
      </c>
      <c r="H58" s="225" t="s">
        <v>243</v>
      </c>
      <c r="I58" s="252" t="s">
        <v>244</v>
      </c>
      <c r="J58" s="70"/>
    </row>
    <row r="59" spans="1:10" s="12" customFormat="1" ht="48.75" customHeight="1">
      <c r="A59" s="62">
        <v>55</v>
      </c>
      <c r="B59" s="315" t="s">
        <v>163</v>
      </c>
      <c r="C59" s="285">
        <v>4547937862623</v>
      </c>
      <c r="D59" s="225" t="s">
        <v>245</v>
      </c>
      <c r="E59" s="195" t="s">
        <v>133</v>
      </c>
      <c r="F59" s="192" t="s">
        <v>0</v>
      </c>
      <c r="G59" s="316">
        <v>7</v>
      </c>
      <c r="H59" s="255" t="s">
        <v>246</v>
      </c>
      <c r="I59" s="254" t="s">
        <v>50</v>
      </c>
      <c r="J59" s="72"/>
    </row>
    <row r="60" spans="1:10" s="12" customFormat="1" ht="48.75" customHeight="1">
      <c r="A60" s="62">
        <v>56</v>
      </c>
      <c r="B60" s="315" t="s">
        <v>163</v>
      </c>
      <c r="C60" s="285">
        <v>4548161312328</v>
      </c>
      <c r="D60" s="225" t="s">
        <v>247</v>
      </c>
      <c r="E60" s="195" t="s">
        <v>133</v>
      </c>
      <c r="F60" s="192" t="s">
        <v>0</v>
      </c>
      <c r="G60" s="316">
        <v>2</v>
      </c>
      <c r="H60" s="255" t="s">
        <v>248</v>
      </c>
      <c r="I60" s="254" t="s">
        <v>37</v>
      </c>
      <c r="J60" s="72"/>
    </row>
    <row r="61" spans="1:10" s="12" customFormat="1" ht="48.75" customHeight="1">
      <c r="A61" s="62">
        <v>57</v>
      </c>
      <c r="B61" s="315" t="s">
        <v>163</v>
      </c>
      <c r="C61" s="285">
        <v>4571297030248</v>
      </c>
      <c r="D61" s="225" t="s">
        <v>54</v>
      </c>
      <c r="E61" s="195" t="s">
        <v>133</v>
      </c>
      <c r="F61" s="192" t="s">
        <v>0</v>
      </c>
      <c r="G61" s="316">
        <v>2</v>
      </c>
      <c r="H61" s="225" t="s">
        <v>249</v>
      </c>
      <c r="I61" s="254" t="s">
        <v>55</v>
      </c>
      <c r="J61" s="70"/>
    </row>
    <row r="62" spans="1:10" s="12" customFormat="1" ht="48.75" customHeight="1">
      <c r="A62" s="62">
        <v>58</v>
      </c>
      <c r="B62" s="315" t="s">
        <v>163</v>
      </c>
      <c r="C62" s="285">
        <v>4560227795333</v>
      </c>
      <c r="D62" s="225" t="s">
        <v>59</v>
      </c>
      <c r="E62" s="195" t="s">
        <v>133</v>
      </c>
      <c r="F62" s="192" t="s">
        <v>0</v>
      </c>
      <c r="G62" s="316">
        <v>2</v>
      </c>
      <c r="H62" s="225" t="s">
        <v>250</v>
      </c>
      <c r="I62" s="254" t="s">
        <v>60</v>
      </c>
      <c r="J62" s="70"/>
    </row>
    <row r="63" spans="1:10" s="12" customFormat="1" ht="48.75" customHeight="1">
      <c r="A63" s="62">
        <v>59</v>
      </c>
      <c r="B63" s="315" t="s">
        <v>163</v>
      </c>
      <c r="C63" s="285">
        <v>4560227795227</v>
      </c>
      <c r="D63" s="225" t="s">
        <v>61</v>
      </c>
      <c r="E63" s="194" t="s">
        <v>133</v>
      </c>
      <c r="F63" s="192" t="s">
        <v>0</v>
      </c>
      <c r="G63" s="316">
        <v>2</v>
      </c>
      <c r="H63" s="200" t="s">
        <v>251</v>
      </c>
      <c r="I63" s="254" t="s">
        <v>60</v>
      </c>
      <c r="J63" s="70"/>
    </row>
    <row r="64" spans="1:10" s="12" customFormat="1" ht="48.75" customHeight="1">
      <c r="A64" s="62">
        <v>60</v>
      </c>
      <c r="B64" s="315" t="s">
        <v>163</v>
      </c>
      <c r="C64" s="285">
        <v>4560227801997</v>
      </c>
      <c r="D64" s="225" t="s">
        <v>252</v>
      </c>
      <c r="E64" s="194" t="s">
        <v>133</v>
      </c>
      <c r="F64" s="192" t="s">
        <v>1</v>
      </c>
      <c r="G64" s="192">
        <v>2</v>
      </c>
      <c r="H64" s="200" t="s">
        <v>253</v>
      </c>
      <c r="I64" s="254" t="s">
        <v>60</v>
      </c>
      <c r="J64" s="70"/>
    </row>
    <row r="65" spans="1:10" s="12" customFormat="1" ht="48.75" customHeight="1">
      <c r="A65" s="62">
        <v>61</v>
      </c>
      <c r="B65" s="315" t="s">
        <v>163</v>
      </c>
      <c r="C65" s="285">
        <v>4560227802000</v>
      </c>
      <c r="D65" s="225" t="s">
        <v>252</v>
      </c>
      <c r="E65" s="194" t="s">
        <v>133</v>
      </c>
      <c r="F65" s="192" t="s">
        <v>1</v>
      </c>
      <c r="G65" s="192">
        <v>2</v>
      </c>
      <c r="H65" s="200" t="s">
        <v>254</v>
      </c>
      <c r="I65" s="254" t="s">
        <v>60</v>
      </c>
      <c r="J65" s="72"/>
    </row>
    <row r="66" spans="1:10" s="12" customFormat="1" ht="48.75" customHeight="1">
      <c r="A66" s="62">
        <v>62</v>
      </c>
      <c r="B66" s="329" t="s">
        <v>163</v>
      </c>
      <c r="C66" s="317">
        <v>4987734119023</v>
      </c>
      <c r="D66" s="321" t="s">
        <v>255</v>
      </c>
      <c r="E66" s="330" t="s">
        <v>133</v>
      </c>
      <c r="F66" s="316" t="s">
        <v>0</v>
      </c>
      <c r="G66" s="316">
        <v>2</v>
      </c>
      <c r="H66" s="321" t="s">
        <v>256</v>
      </c>
      <c r="I66" s="323" t="s">
        <v>257</v>
      </c>
      <c r="J66" s="72"/>
    </row>
    <row r="67" spans="1:10" s="12" customFormat="1" ht="48.75" customHeight="1">
      <c r="A67" s="62">
        <v>63</v>
      </c>
      <c r="B67" s="315" t="s">
        <v>163</v>
      </c>
      <c r="C67" s="285">
        <v>4987696517035</v>
      </c>
      <c r="D67" s="225" t="s">
        <v>258</v>
      </c>
      <c r="E67" s="194" t="s">
        <v>133</v>
      </c>
      <c r="F67" s="192" t="s">
        <v>1</v>
      </c>
      <c r="G67" s="192">
        <v>2</v>
      </c>
      <c r="H67" s="225" t="s">
        <v>259</v>
      </c>
      <c r="I67" s="254" t="s">
        <v>33</v>
      </c>
      <c r="J67" s="70"/>
    </row>
    <row r="68" spans="1:10" s="12" customFormat="1" ht="48.75" customHeight="1">
      <c r="A68" s="62">
        <v>64</v>
      </c>
      <c r="B68" s="315" t="s">
        <v>163</v>
      </c>
      <c r="C68" s="285">
        <v>4902470026282</v>
      </c>
      <c r="D68" s="225" t="s">
        <v>260</v>
      </c>
      <c r="E68" s="194" t="s">
        <v>133</v>
      </c>
      <c r="F68" s="192" t="s">
        <v>1</v>
      </c>
      <c r="G68" s="192">
        <v>2</v>
      </c>
      <c r="H68" s="225" t="s">
        <v>261</v>
      </c>
      <c r="I68" s="254" t="s">
        <v>64</v>
      </c>
      <c r="J68" s="70"/>
    </row>
    <row r="69" spans="1:10" s="12" customFormat="1" ht="48.75" customHeight="1">
      <c r="A69" s="62">
        <v>65</v>
      </c>
      <c r="B69" s="315" t="s">
        <v>163</v>
      </c>
      <c r="C69" s="285">
        <v>4548161102547</v>
      </c>
      <c r="D69" s="225" t="s">
        <v>63</v>
      </c>
      <c r="E69" s="194" t="s">
        <v>133</v>
      </c>
      <c r="F69" s="192" t="s">
        <v>1</v>
      </c>
      <c r="G69" s="192">
        <v>20</v>
      </c>
      <c r="H69" s="225" t="s">
        <v>262</v>
      </c>
      <c r="I69" s="254" t="s">
        <v>37</v>
      </c>
      <c r="J69" s="70"/>
    </row>
    <row r="70" spans="1:10" s="12" customFormat="1" ht="48.75" customHeight="1">
      <c r="A70" s="62">
        <v>66</v>
      </c>
      <c r="B70" s="315" t="s">
        <v>163</v>
      </c>
      <c r="C70" s="285">
        <v>4560266484007</v>
      </c>
      <c r="D70" s="225" t="s">
        <v>62</v>
      </c>
      <c r="E70" s="194" t="s">
        <v>133</v>
      </c>
      <c r="F70" s="228" t="s">
        <v>0</v>
      </c>
      <c r="G70" s="192">
        <v>2</v>
      </c>
      <c r="H70" s="200" t="s">
        <v>263</v>
      </c>
      <c r="I70" s="252" t="s">
        <v>264</v>
      </c>
      <c r="J70" s="72"/>
    </row>
    <row r="71" spans="1:10" s="12" customFormat="1" ht="48.75" customHeight="1">
      <c r="A71" s="62">
        <v>67</v>
      </c>
      <c r="B71" s="315" t="s">
        <v>163</v>
      </c>
      <c r="C71" s="285">
        <v>4560227795111</v>
      </c>
      <c r="D71" s="225" t="s">
        <v>265</v>
      </c>
      <c r="E71" s="194" t="s">
        <v>133</v>
      </c>
      <c r="F71" s="228" t="s">
        <v>0</v>
      </c>
      <c r="G71" s="192">
        <v>2</v>
      </c>
      <c r="H71" s="200" t="s">
        <v>266</v>
      </c>
      <c r="I71" s="252" t="s">
        <v>60</v>
      </c>
      <c r="J71" s="72"/>
    </row>
    <row r="72" spans="1:10" s="12" customFormat="1" ht="48.75" customHeight="1">
      <c r="A72" s="62">
        <v>68</v>
      </c>
      <c r="B72" s="315" t="s">
        <v>163</v>
      </c>
      <c r="C72" s="285">
        <v>4560227795135</v>
      </c>
      <c r="D72" s="225" t="s">
        <v>267</v>
      </c>
      <c r="E72" s="194" t="s">
        <v>133</v>
      </c>
      <c r="F72" s="228" t="s">
        <v>0</v>
      </c>
      <c r="G72" s="316">
        <v>2</v>
      </c>
      <c r="H72" s="200" t="s">
        <v>268</v>
      </c>
      <c r="I72" s="252" t="s">
        <v>60</v>
      </c>
      <c r="J72" s="72"/>
    </row>
    <row r="73" spans="1:10" s="12" customFormat="1" ht="48.75" customHeight="1">
      <c r="A73" s="62">
        <v>69</v>
      </c>
      <c r="B73" s="315" t="s">
        <v>163</v>
      </c>
      <c r="C73" s="285">
        <v>4987734120026</v>
      </c>
      <c r="D73" s="225" t="s">
        <v>65</v>
      </c>
      <c r="E73" s="194" t="s">
        <v>133</v>
      </c>
      <c r="F73" s="192" t="s">
        <v>0</v>
      </c>
      <c r="G73" s="192">
        <v>2</v>
      </c>
      <c r="H73" s="225" t="s">
        <v>269</v>
      </c>
      <c r="I73" s="252" t="s">
        <v>41</v>
      </c>
      <c r="J73" s="70"/>
    </row>
    <row r="74" spans="1:10" s="12" customFormat="1" ht="48.75" customHeight="1">
      <c r="A74" s="62">
        <v>70</v>
      </c>
      <c r="B74" s="315" t="s">
        <v>163</v>
      </c>
      <c r="C74" s="285">
        <v>4987350394354</v>
      </c>
      <c r="D74" s="225" t="s">
        <v>270</v>
      </c>
      <c r="E74" s="194" t="s">
        <v>133</v>
      </c>
      <c r="F74" s="192" t="s">
        <v>0</v>
      </c>
      <c r="G74" s="316">
        <v>3</v>
      </c>
      <c r="H74" s="225" t="s">
        <v>271</v>
      </c>
      <c r="I74" s="254" t="s">
        <v>2</v>
      </c>
      <c r="J74" s="70"/>
    </row>
    <row r="75" spans="1:10" s="12" customFormat="1" ht="48.75" customHeight="1">
      <c r="A75" s="62">
        <v>71</v>
      </c>
      <c r="B75" s="315" t="s">
        <v>163</v>
      </c>
      <c r="C75" s="317">
        <v>4987892147517</v>
      </c>
      <c r="D75" s="321" t="s">
        <v>272</v>
      </c>
      <c r="E75" s="330" t="s">
        <v>133</v>
      </c>
      <c r="F75" s="316" t="s">
        <v>0</v>
      </c>
      <c r="G75" s="316">
        <v>5</v>
      </c>
      <c r="H75" s="322" t="s">
        <v>273</v>
      </c>
      <c r="I75" s="328" t="s">
        <v>2</v>
      </c>
      <c r="J75" s="72"/>
    </row>
    <row r="76" spans="1:10" s="12" customFormat="1" ht="48.75" customHeight="1">
      <c r="A76" s="62">
        <v>72</v>
      </c>
      <c r="B76" s="315" t="s">
        <v>163</v>
      </c>
      <c r="C76" s="285">
        <v>4541211605906</v>
      </c>
      <c r="D76" s="225" t="s">
        <v>274</v>
      </c>
      <c r="E76" s="194" t="s">
        <v>133</v>
      </c>
      <c r="F76" s="192" t="s">
        <v>0</v>
      </c>
      <c r="G76" s="192">
        <v>2</v>
      </c>
      <c r="H76" s="225" t="s">
        <v>275</v>
      </c>
      <c r="I76" s="252" t="s">
        <v>39</v>
      </c>
      <c r="J76" s="72"/>
    </row>
    <row r="77" spans="1:10" s="12" customFormat="1" ht="48.75" customHeight="1">
      <c r="A77" s="62">
        <v>73</v>
      </c>
      <c r="B77" s="315" t="s">
        <v>163</v>
      </c>
      <c r="C77" s="285">
        <v>4560232500199</v>
      </c>
      <c r="D77" s="225" t="s">
        <v>88</v>
      </c>
      <c r="E77" s="194" t="s">
        <v>133</v>
      </c>
      <c r="F77" s="192" t="s">
        <v>0</v>
      </c>
      <c r="G77" s="316">
        <v>4</v>
      </c>
      <c r="H77" s="225" t="s">
        <v>276</v>
      </c>
      <c r="I77" s="252" t="s">
        <v>89</v>
      </c>
      <c r="J77" s="72"/>
    </row>
    <row r="78" spans="1:10" s="12" customFormat="1" ht="48.75" customHeight="1">
      <c r="A78" s="62">
        <v>74</v>
      </c>
      <c r="B78" s="315" t="s">
        <v>163</v>
      </c>
      <c r="C78" s="285">
        <v>4548190260102</v>
      </c>
      <c r="D78" s="225" t="s">
        <v>68</v>
      </c>
      <c r="E78" s="194" t="s">
        <v>133</v>
      </c>
      <c r="F78" s="192" t="s">
        <v>0</v>
      </c>
      <c r="G78" s="192">
        <v>5</v>
      </c>
      <c r="H78" s="225" t="s">
        <v>157</v>
      </c>
      <c r="I78" s="254" t="s">
        <v>69</v>
      </c>
      <c r="J78" s="70"/>
    </row>
    <row r="79" spans="1:10" s="12" customFormat="1" ht="48.75" customHeight="1">
      <c r="A79" s="62">
        <v>75</v>
      </c>
      <c r="B79" s="315" t="s">
        <v>163</v>
      </c>
      <c r="C79" s="285">
        <v>4548190260126</v>
      </c>
      <c r="D79" s="225" t="s">
        <v>70</v>
      </c>
      <c r="E79" s="194" t="s">
        <v>133</v>
      </c>
      <c r="F79" s="192" t="s">
        <v>0</v>
      </c>
      <c r="G79" s="192">
        <v>4</v>
      </c>
      <c r="H79" s="225" t="s">
        <v>158</v>
      </c>
      <c r="I79" s="254" t="s">
        <v>69</v>
      </c>
      <c r="J79" s="70"/>
    </row>
    <row r="80" spans="1:10" s="12" customFormat="1" ht="48.75" customHeight="1">
      <c r="A80" s="62">
        <v>76</v>
      </c>
      <c r="B80" s="315" t="s">
        <v>163</v>
      </c>
      <c r="C80" s="285">
        <v>4987734611039</v>
      </c>
      <c r="D80" s="225" t="s">
        <v>71</v>
      </c>
      <c r="E80" s="194" t="s">
        <v>133</v>
      </c>
      <c r="F80" s="192" t="s">
        <v>0</v>
      </c>
      <c r="G80" s="316">
        <v>5</v>
      </c>
      <c r="H80" s="225" t="s">
        <v>277</v>
      </c>
      <c r="I80" s="252" t="s">
        <v>41</v>
      </c>
      <c r="J80" s="70"/>
    </row>
    <row r="81" spans="1:10" s="12" customFormat="1" ht="48.75" customHeight="1">
      <c r="A81" s="62">
        <v>77</v>
      </c>
      <c r="B81" s="315" t="s">
        <v>163</v>
      </c>
      <c r="C81" s="285">
        <v>4987734214025</v>
      </c>
      <c r="D81" s="225" t="s">
        <v>72</v>
      </c>
      <c r="E81" s="194" t="s">
        <v>133</v>
      </c>
      <c r="F81" s="192" t="s">
        <v>1</v>
      </c>
      <c r="G81" s="316">
        <v>4</v>
      </c>
      <c r="H81" s="225" t="s">
        <v>278</v>
      </c>
      <c r="I81" s="252" t="s">
        <v>41</v>
      </c>
      <c r="J81" s="70"/>
    </row>
    <row r="82" spans="1:10" s="12" customFormat="1" ht="48.75" customHeight="1">
      <c r="A82" s="62">
        <v>78</v>
      </c>
      <c r="B82" s="315" t="s">
        <v>163</v>
      </c>
      <c r="C82" s="285">
        <v>4548161084003</v>
      </c>
      <c r="D82" s="225" t="s">
        <v>90</v>
      </c>
      <c r="E82" s="194" t="s">
        <v>133</v>
      </c>
      <c r="F82" s="192" t="s">
        <v>1</v>
      </c>
      <c r="G82" s="316">
        <v>2</v>
      </c>
      <c r="H82" s="225" t="s">
        <v>279</v>
      </c>
      <c r="I82" s="252" t="s">
        <v>37</v>
      </c>
      <c r="J82" s="72"/>
    </row>
    <row r="83" spans="1:10" s="12" customFormat="1" ht="48.75" customHeight="1">
      <c r="A83" s="62">
        <v>79</v>
      </c>
      <c r="B83" s="315" t="s">
        <v>163</v>
      </c>
      <c r="C83" s="285">
        <v>4548161187414</v>
      </c>
      <c r="D83" s="225" t="s">
        <v>280</v>
      </c>
      <c r="E83" s="194" t="s">
        <v>133</v>
      </c>
      <c r="F83" s="192" t="s">
        <v>1</v>
      </c>
      <c r="G83" s="316">
        <v>2</v>
      </c>
      <c r="H83" s="225" t="s">
        <v>281</v>
      </c>
      <c r="I83" s="252" t="s">
        <v>37</v>
      </c>
      <c r="J83" s="72"/>
    </row>
    <row r="84" spans="1:10" s="12" customFormat="1" ht="48.75" customHeight="1">
      <c r="A84" s="62">
        <v>80</v>
      </c>
      <c r="B84" s="315" t="s">
        <v>163</v>
      </c>
      <c r="C84" s="317">
        <v>4560128310168</v>
      </c>
      <c r="D84" s="318" t="s">
        <v>282</v>
      </c>
      <c r="E84" s="330" t="s">
        <v>133</v>
      </c>
      <c r="F84" s="319" t="s">
        <v>1</v>
      </c>
      <c r="G84" s="316">
        <v>5</v>
      </c>
      <c r="H84" s="318" t="s">
        <v>283</v>
      </c>
      <c r="I84" s="320" t="s">
        <v>284</v>
      </c>
      <c r="J84" s="72"/>
    </row>
    <row r="85" spans="1:10" s="12" customFormat="1" ht="48.75" customHeight="1">
      <c r="A85" s="62">
        <v>81</v>
      </c>
      <c r="B85" s="315" t="s">
        <v>163</v>
      </c>
      <c r="C85" s="285">
        <v>4902172811964</v>
      </c>
      <c r="D85" s="225" t="s">
        <v>152</v>
      </c>
      <c r="E85" s="194" t="s">
        <v>133</v>
      </c>
      <c r="F85" s="192" t="s">
        <v>0</v>
      </c>
      <c r="G85" s="316">
        <v>60</v>
      </c>
      <c r="H85" s="225" t="s">
        <v>285</v>
      </c>
      <c r="I85" s="252" t="s">
        <v>146</v>
      </c>
      <c r="J85" s="70"/>
    </row>
    <row r="86" spans="1:10" s="12" customFormat="1" ht="48.75" customHeight="1">
      <c r="A86" s="62">
        <v>82</v>
      </c>
      <c r="B86" s="315" t="s">
        <v>163</v>
      </c>
      <c r="C86" s="285">
        <v>4548162244604</v>
      </c>
      <c r="D86" s="225" t="s">
        <v>153</v>
      </c>
      <c r="E86" s="194" t="s">
        <v>133</v>
      </c>
      <c r="F86" s="192" t="s">
        <v>1</v>
      </c>
      <c r="G86" s="192">
        <v>2</v>
      </c>
      <c r="H86" s="225" t="s">
        <v>286</v>
      </c>
      <c r="I86" s="252" t="s">
        <v>47</v>
      </c>
      <c r="J86" s="70"/>
    </row>
    <row r="87" spans="1:10" s="12" customFormat="1" ht="48.75" customHeight="1">
      <c r="A87" s="62">
        <v>83</v>
      </c>
      <c r="B87" s="315" t="s">
        <v>163</v>
      </c>
      <c r="C87" s="285">
        <v>4548162244628</v>
      </c>
      <c r="D87" s="225" t="s">
        <v>153</v>
      </c>
      <c r="E87" s="194" t="s">
        <v>133</v>
      </c>
      <c r="F87" s="192" t="s">
        <v>1</v>
      </c>
      <c r="G87" s="192">
        <v>5</v>
      </c>
      <c r="H87" s="225" t="s">
        <v>287</v>
      </c>
      <c r="I87" s="252" t="s">
        <v>47</v>
      </c>
      <c r="J87" s="70"/>
    </row>
    <row r="88" spans="1:10" s="12" customFormat="1" ht="48.75" customHeight="1">
      <c r="A88" s="62">
        <v>84</v>
      </c>
      <c r="B88" s="315" t="s">
        <v>163</v>
      </c>
      <c r="C88" s="285">
        <v>4548162244635</v>
      </c>
      <c r="D88" s="225" t="s">
        <v>153</v>
      </c>
      <c r="E88" s="194" t="s">
        <v>133</v>
      </c>
      <c r="F88" s="192" t="s">
        <v>0</v>
      </c>
      <c r="G88" s="316">
        <v>2</v>
      </c>
      <c r="H88" s="225" t="s">
        <v>288</v>
      </c>
      <c r="I88" s="252" t="s">
        <v>47</v>
      </c>
      <c r="J88" s="72"/>
    </row>
    <row r="89" spans="1:10" s="12" customFormat="1" ht="48.75" customHeight="1">
      <c r="A89" s="62">
        <v>85</v>
      </c>
      <c r="B89" s="315" t="s">
        <v>163</v>
      </c>
      <c r="C89" s="285">
        <v>4548162244642</v>
      </c>
      <c r="D89" s="225" t="s">
        <v>153</v>
      </c>
      <c r="E89" s="194" t="s">
        <v>133</v>
      </c>
      <c r="F89" s="192" t="s">
        <v>1</v>
      </c>
      <c r="G89" s="192">
        <v>2</v>
      </c>
      <c r="H89" s="257" t="s">
        <v>289</v>
      </c>
      <c r="I89" s="252" t="s">
        <v>47</v>
      </c>
      <c r="J89" s="72"/>
    </row>
    <row r="90" spans="1:10" s="12" customFormat="1" ht="48.75" customHeight="1">
      <c r="A90" s="62">
        <v>86</v>
      </c>
      <c r="B90" s="315" t="s">
        <v>163</v>
      </c>
      <c r="C90" s="285">
        <v>4548162244703</v>
      </c>
      <c r="D90" s="225" t="s">
        <v>154</v>
      </c>
      <c r="E90" s="194" t="s">
        <v>133</v>
      </c>
      <c r="F90" s="192" t="s">
        <v>1</v>
      </c>
      <c r="G90" s="192">
        <v>2</v>
      </c>
      <c r="H90" s="257" t="s">
        <v>290</v>
      </c>
      <c r="I90" s="252" t="s">
        <v>47</v>
      </c>
      <c r="J90" s="72"/>
    </row>
    <row r="91" spans="1:10" s="12" customFormat="1" ht="48.75" customHeight="1">
      <c r="A91" s="62">
        <v>87</v>
      </c>
      <c r="B91" s="315" t="s">
        <v>163</v>
      </c>
      <c r="C91" s="285">
        <v>4548162244710</v>
      </c>
      <c r="D91" s="225" t="s">
        <v>154</v>
      </c>
      <c r="E91" s="194" t="s">
        <v>133</v>
      </c>
      <c r="F91" s="192" t="s">
        <v>1</v>
      </c>
      <c r="G91" s="192">
        <v>4</v>
      </c>
      <c r="H91" s="257" t="s">
        <v>291</v>
      </c>
      <c r="I91" s="252" t="s">
        <v>47</v>
      </c>
      <c r="J91" s="72"/>
    </row>
    <row r="92" spans="1:10" s="12" customFormat="1" ht="48.75" customHeight="1">
      <c r="A92" s="62">
        <v>88</v>
      </c>
      <c r="B92" s="315" t="s">
        <v>163</v>
      </c>
      <c r="C92" s="285">
        <v>4548162244727</v>
      </c>
      <c r="D92" s="225" t="s">
        <v>154</v>
      </c>
      <c r="E92" s="194" t="s">
        <v>133</v>
      </c>
      <c r="F92" s="192" t="s">
        <v>1</v>
      </c>
      <c r="G92" s="192">
        <v>5</v>
      </c>
      <c r="H92" s="257" t="s">
        <v>287</v>
      </c>
      <c r="I92" s="252" t="s">
        <v>47</v>
      </c>
      <c r="J92" s="72"/>
    </row>
    <row r="93" spans="1:10" s="12" customFormat="1" ht="48.75" customHeight="1">
      <c r="A93" s="62">
        <v>89</v>
      </c>
      <c r="B93" s="315" t="s">
        <v>163</v>
      </c>
      <c r="C93" s="285">
        <v>4548162244734</v>
      </c>
      <c r="D93" s="225" t="s">
        <v>154</v>
      </c>
      <c r="E93" s="194" t="s">
        <v>133</v>
      </c>
      <c r="F93" s="192" t="s">
        <v>1</v>
      </c>
      <c r="G93" s="316">
        <v>4</v>
      </c>
      <c r="H93" s="257" t="s">
        <v>288</v>
      </c>
      <c r="I93" s="252" t="s">
        <v>47</v>
      </c>
      <c r="J93" s="72"/>
    </row>
    <row r="94" spans="1:10" s="12" customFormat="1" ht="48.75" customHeight="1">
      <c r="A94" s="62">
        <v>90</v>
      </c>
      <c r="B94" s="315" t="s">
        <v>163</v>
      </c>
      <c r="C94" s="285">
        <v>4548162244758</v>
      </c>
      <c r="D94" s="225" t="s">
        <v>154</v>
      </c>
      <c r="E94" s="194" t="s">
        <v>133</v>
      </c>
      <c r="F94" s="192" t="s">
        <v>1</v>
      </c>
      <c r="G94" s="192">
        <v>2</v>
      </c>
      <c r="H94" s="257" t="s">
        <v>289</v>
      </c>
      <c r="I94" s="252" t="s">
        <v>47</v>
      </c>
      <c r="J94" s="72"/>
    </row>
    <row r="95" spans="1:10" s="12" customFormat="1" ht="48.75" customHeight="1">
      <c r="A95" s="62">
        <v>91</v>
      </c>
      <c r="B95" s="315" t="s">
        <v>163</v>
      </c>
      <c r="C95" s="285">
        <v>4548162244789</v>
      </c>
      <c r="D95" s="225" t="s">
        <v>154</v>
      </c>
      <c r="E95" s="194" t="s">
        <v>133</v>
      </c>
      <c r="F95" s="192" t="s">
        <v>1</v>
      </c>
      <c r="G95" s="316">
        <v>4</v>
      </c>
      <c r="H95" s="257" t="s">
        <v>292</v>
      </c>
      <c r="I95" s="252" t="s">
        <v>47</v>
      </c>
      <c r="J95" s="72"/>
    </row>
    <row r="96" spans="1:10" s="12" customFormat="1" ht="48.75" customHeight="1">
      <c r="A96" s="62">
        <v>92</v>
      </c>
      <c r="B96" s="315" t="s">
        <v>163</v>
      </c>
      <c r="C96" s="285">
        <v>4546951516406</v>
      </c>
      <c r="D96" s="225" t="s">
        <v>75</v>
      </c>
      <c r="E96" s="194" t="s">
        <v>133</v>
      </c>
      <c r="F96" s="192" t="s">
        <v>1</v>
      </c>
      <c r="G96" s="192">
        <v>5</v>
      </c>
      <c r="H96" s="257" t="s">
        <v>293</v>
      </c>
      <c r="I96" s="252" t="s">
        <v>76</v>
      </c>
      <c r="J96" s="72"/>
    </row>
    <row r="97" spans="1:10" s="12" customFormat="1" ht="48.75" customHeight="1">
      <c r="A97" s="62">
        <v>93</v>
      </c>
      <c r="B97" s="315" t="s">
        <v>163</v>
      </c>
      <c r="C97" s="285">
        <v>4548161164187</v>
      </c>
      <c r="D97" s="225" t="s">
        <v>294</v>
      </c>
      <c r="E97" s="194" t="s">
        <v>133</v>
      </c>
      <c r="F97" s="192" t="s">
        <v>1</v>
      </c>
      <c r="G97" s="192">
        <v>2</v>
      </c>
      <c r="H97" s="257" t="s">
        <v>295</v>
      </c>
      <c r="I97" s="252" t="s">
        <v>37</v>
      </c>
      <c r="J97" s="72"/>
    </row>
    <row r="98" spans="1:10" s="12" customFormat="1" ht="48.75" customHeight="1">
      <c r="A98" s="62">
        <v>94</v>
      </c>
      <c r="B98" s="315" t="s">
        <v>163</v>
      </c>
      <c r="C98" s="285">
        <v>4548161164200</v>
      </c>
      <c r="D98" s="225" t="s">
        <v>294</v>
      </c>
      <c r="E98" s="194" t="s">
        <v>133</v>
      </c>
      <c r="F98" s="192" t="s">
        <v>1</v>
      </c>
      <c r="G98" s="192">
        <v>2</v>
      </c>
      <c r="H98" s="257" t="s">
        <v>296</v>
      </c>
      <c r="I98" s="252" t="s">
        <v>37</v>
      </c>
      <c r="J98" s="72"/>
    </row>
    <row r="99" spans="1:10" s="12" customFormat="1" ht="48.75" customHeight="1">
      <c r="A99" s="62">
        <v>95</v>
      </c>
      <c r="B99" s="315" t="s">
        <v>163</v>
      </c>
      <c r="C99" s="285">
        <v>4548161164149</v>
      </c>
      <c r="D99" s="225" t="s">
        <v>294</v>
      </c>
      <c r="E99" s="194" t="s">
        <v>133</v>
      </c>
      <c r="F99" s="192" t="s">
        <v>0</v>
      </c>
      <c r="G99" s="316">
        <v>2</v>
      </c>
      <c r="H99" s="225" t="s">
        <v>297</v>
      </c>
      <c r="I99" s="252" t="s">
        <v>37</v>
      </c>
      <c r="J99" s="72"/>
    </row>
    <row r="100" spans="1:10" s="12" customFormat="1" ht="48.75" customHeight="1">
      <c r="A100" s="62">
        <v>96</v>
      </c>
      <c r="B100" s="315" t="s">
        <v>163</v>
      </c>
      <c r="C100" s="285">
        <v>4528373150123</v>
      </c>
      <c r="D100" s="225" t="s">
        <v>78</v>
      </c>
      <c r="E100" s="194" t="s">
        <v>133</v>
      </c>
      <c r="F100" s="192" t="s">
        <v>0</v>
      </c>
      <c r="G100" s="192">
        <v>4</v>
      </c>
      <c r="H100" s="257" t="s">
        <v>298</v>
      </c>
      <c r="I100" s="252" t="s">
        <v>79</v>
      </c>
      <c r="J100" s="72"/>
    </row>
    <row r="101" spans="1:10" s="12" customFormat="1" ht="48.75" customHeight="1">
      <c r="A101" s="62">
        <v>97</v>
      </c>
      <c r="B101" s="315" t="s">
        <v>163</v>
      </c>
      <c r="C101" s="285">
        <v>4580195082372</v>
      </c>
      <c r="D101" s="225" t="s">
        <v>299</v>
      </c>
      <c r="E101" s="194" t="s">
        <v>133</v>
      </c>
      <c r="F101" s="192" t="s">
        <v>0</v>
      </c>
      <c r="G101" s="192">
        <v>4</v>
      </c>
      <c r="H101" s="257" t="s">
        <v>159</v>
      </c>
      <c r="I101" s="252" t="s">
        <v>48</v>
      </c>
      <c r="J101" s="72"/>
    </row>
    <row r="102" spans="1:10" s="12" customFormat="1" ht="48.75" customHeight="1">
      <c r="A102" s="62">
        <v>98</v>
      </c>
      <c r="B102" s="315" t="s">
        <v>163</v>
      </c>
      <c r="C102" s="285">
        <v>4560195440730</v>
      </c>
      <c r="D102" s="225" t="s">
        <v>85</v>
      </c>
      <c r="E102" s="194" t="s">
        <v>133</v>
      </c>
      <c r="F102" s="192" t="s">
        <v>0</v>
      </c>
      <c r="G102" s="316">
        <v>2</v>
      </c>
      <c r="H102" s="257" t="s">
        <v>300</v>
      </c>
      <c r="I102" s="252" t="s">
        <v>86</v>
      </c>
      <c r="J102" s="72"/>
    </row>
    <row r="103" spans="1:10" s="12" customFormat="1" ht="48.75" customHeight="1">
      <c r="A103" s="62">
        <v>99</v>
      </c>
      <c r="B103" s="315" t="s">
        <v>163</v>
      </c>
      <c r="C103" s="285">
        <v>4560195440747</v>
      </c>
      <c r="D103" s="225" t="s">
        <v>85</v>
      </c>
      <c r="E103" s="194" t="s">
        <v>133</v>
      </c>
      <c r="F103" s="192" t="s">
        <v>0</v>
      </c>
      <c r="G103" s="316">
        <v>2</v>
      </c>
      <c r="H103" s="225" t="s">
        <v>301</v>
      </c>
      <c r="I103" s="252" t="s">
        <v>86</v>
      </c>
      <c r="J103" s="72"/>
    </row>
    <row r="104" spans="1:10" s="12" customFormat="1" ht="48.75" customHeight="1">
      <c r="A104" s="62">
        <v>100</v>
      </c>
      <c r="B104" s="315" t="s">
        <v>163</v>
      </c>
      <c r="C104" s="285">
        <v>4560195440754</v>
      </c>
      <c r="D104" s="225" t="s">
        <v>85</v>
      </c>
      <c r="E104" s="194" t="s">
        <v>133</v>
      </c>
      <c r="F104" s="192" t="s">
        <v>0</v>
      </c>
      <c r="G104" s="316">
        <v>2</v>
      </c>
      <c r="H104" s="225" t="s">
        <v>302</v>
      </c>
      <c r="I104" s="252" t="s">
        <v>86</v>
      </c>
      <c r="J104" s="72"/>
    </row>
    <row r="105" spans="1:10" s="12" customFormat="1" ht="48.75" customHeight="1">
      <c r="A105" s="62">
        <v>101</v>
      </c>
      <c r="B105" s="315" t="s">
        <v>163</v>
      </c>
      <c r="C105" s="285">
        <v>4560195440761</v>
      </c>
      <c r="D105" s="225" t="s">
        <v>85</v>
      </c>
      <c r="E105" s="194" t="s">
        <v>133</v>
      </c>
      <c r="F105" s="192" t="s">
        <v>0</v>
      </c>
      <c r="G105" s="192">
        <v>2</v>
      </c>
      <c r="H105" s="225" t="s">
        <v>303</v>
      </c>
      <c r="I105" s="252" t="s">
        <v>86</v>
      </c>
      <c r="J105" s="72"/>
    </row>
    <row r="106" spans="1:10" s="12" customFormat="1" ht="48.75" customHeight="1">
      <c r="A106" s="62">
        <v>102</v>
      </c>
      <c r="B106" s="315" t="s">
        <v>163</v>
      </c>
      <c r="C106" s="285">
        <v>4560195440778</v>
      </c>
      <c r="D106" s="225" t="s">
        <v>85</v>
      </c>
      <c r="E106" s="194" t="s">
        <v>133</v>
      </c>
      <c r="F106" s="192" t="s">
        <v>0</v>
      </c>
      <c r="G106" s="192">
        <v>2</v>
      </c>
      <c r="H106" s="225" t="s">
        <v>304</v>
      </c>
      <c r="I106" s="252" t="s">
        <v>86</v>
      </c>
      <c r="J106" s="72"/>
    </row>
    <row r="107" spans="1:10" s="12" customFormat="1" ht="48.75" customHeight="1">
      <c r="A107" s="62">
        <v>103</v>
      </c>
      <c r="B107" s="315" t="s">
        <v>163</v>
      </c>
      <c r="C107" s="285">
        <v>4560195440785</v>
      </c>
      <c r="D107" s="225" t="s">
        <v>85</v>
      </c>
      <c r="E107" s="194" t="s">
        <v>133</v>
      </c>
      <c r="F107" s="192" t="s">
        <v>0</v>
      </c>
      <c r="G107" s="192">
        <v>2</v>
      </c>
      <c r="H107" s="225" t="s">
        <v>305</v>
      </c>
      <c r="I107" s="252" t="s">
        <v>86</v>
      </c>
      <c r="J107" s="72"/>
    </row>
    <row r="108" spans="1:10" s="12" customFormat="1" ht="48.75" customHeight="1">
      <c r="A108" s="62">
        <v>104</v>
      </c>
      <c r="B108" s="315" t="s">
        <v>163</v>
      </c>
      <c r="C108" s="285">
        <v>4560195440808</v>
      </c>
      <c r="D108" s="225" t="s">
        <v>85</v>
      </c>
      <c r="E108" s="194" t="s">
        <v>133</v>
      </c>
      <c r="F108" s="192" t="s">
        <v>0</v>
      </c>
      <c r="G108" s="192">
        <v>2</v>
      </c>
      <c r="H108" s="225" t="s">
        <v>306</v>
      </c>
      <c r="I108" s="252" t="s">
        <v>86</v>
      </c>
      <c r="J108" s="72"/>
    </row>
    <row r="109" spans="1:10" s="12" customFormat="1" ht="48.75" customHeight="1">
      <c r="A109" s="62">
        <v>105</v>
      </c>
      <c r="B109" s="315" t="s">
        <v>163</v>
      </c>
      <c r="C109" s="285">
        <v>4560195440815</v>
      </c>
      <c r="D109" s="225" t="s">
        <v>85</v>
      </c>
      <c r="E109" s="194" t="s">
        <v>133</v>
      </c>
      <c r="F109" s="192" t="s">
        <v>0</v>
      </c>
      <c r="G109" s="192">
        <v>2</v>
      </c>
      <c r="H109" s="225" t="s">
        <v>307</v>
      </c>
      <c r="I109" s="252" t="s">
        <v>86</v>
      </c>
      <c r="J109" s="72"/>
    </row>
    <row r="110" spans="1:10" s="12" customFormat="1" ht="48.75" customHeight="1">
      <c r="A110" s="62">
        <v>106</v>
      </c>
      <c r="B110" s="315" t="s">
        <v>163</v>
      </c>
      <c r="C110" s="285">
        <v>4560195440822</v>
      </c>
      <c r="D110" s="225" t="s">
        <v>85</v>
      </c>
      <c r="E110" s="194" t="s">
        <v>133</v>
      </c>
      <c r="F110" s="192" t="s">
        <v>0</v>
      </c>
      <c r="G110" s="192">
        <v>2</v>
      </c>
      <c r="H110" s="225" t="s">
        <v>308</v>
      </c>
      <c r="I110" s="252" t="s">
        <v>86</v>
      </c>
      <c r="J110" s="72"/>
    </row>
    <row r="111" spans="1:10" s="12" customFormat="1" ht="48.75" customHeight="1">
      <c r="A111" s="62">
        <v>107</v>
      </c>
      <c r="B111" s="315" t="s">
        <v>163</v>
      </c>
      <c r="C111" s="285">
        <v>4560195440839</v>
      </c>
      <c r="D111" s="225" t="s">
        <v>85</v>
      </c>
      <c r="E111" s="194" t="s">
        <v>133</v>
      </c>
      <c r="F111" s="192" t="s">
        <v>0</v>
      </c>
      <c r="G111" s="192">
        <v>2</v>
      </c>
      <c r="H111" s="225" t="s">
        <v>309</v>
      </c>
      <c r="I111" s="252" t="s">
        <v>86</v>
      </c>
      <c r="J111" s="72"/>
    </row>
    <row r="112" spans="1:10" s="12" customFormat="1" ht="48.75" customHeight="1">
      <c r="A112" s="62">
        <v>108</v>
      </c>
      <c r="B112" s="315" t="s">
        <v>163</v>
      </c>
      <c r="C112" s="285">
        <v>4560195440846</v>
      </c>
      <c r="D112" s="225" t="s">
        <v>85</v>
      </c>
      <c r="E112" s="194" t="s">
        <v>133</v>
      </c>
      <c r="F112" s="192" t="s">
        <v>0</v>
      </c>
      <c r="G112" s="192">
        <v>4</v>
      </c>
      <c r="H112" s="225" t="s">
        <v>310</v>
      </c>
      <c r="I112" s="252" t="s">
        <v>86</v>
      </c>
      <c r="J112" s="72"/>
    </row>
    <row r="113" spans="1:10" s="12" customFormat="1" ht="48.75" customHeight="1">
      <c r="A113" s="62">
        <v>109</v>
      </c>
      <c r="B113" s="315" t="s">
        <v>163</v>
      </c>
      <c r="C113" s="285">
        <v>4560195440853</v>
      </c>
      <c r="D113" s="225" t="s">
        <v>85</v>
      </c>
      <c r="E113" s="194" t="s">
        <v>133</v>
      </c>
      <c r="F113" s="192" t="s">
        <v>0</v>
      </c>
      <c r="G113" s="192">
        <v>2</v>
      </c>
      <c r="H113" s="225" t="s">
        <v>311</v>
      </c>
      <c r="I113" s="252" t="s">
        <v>86</v>
      </c>
      <c r="J113" s="72"/>
    </row>
    <row r="114" spans="1:10" s="12" customFormat="1" ht="48.75" customHeight="1">
      <c r="A114" s="62">
        <v>110</v>
      </c>
      <c r="B114" s="315" t="s">
        <v>163</v>
      </c>
      <c r="C114" s="285">
        <v>4548213268931</v>
      </c>
      <c r="D114" s="225" t="s">
        <v>312</v>
      </c>
      <c r="E114" s="194" t="s">
        <v>133</v>
      </c>
      <c r="F114" s="192" t="s">
        <v>0</v>
      </c>
      <c r="G114" s="192">
        <v>3</v>
      </c>
      <c r="H114" s="225" t="s">
        <v>313</v>
      </c>
      <c r="I114" s="252" t="s">
        <v>35</v>
      </c>
      <c r="J114" s="72"/>
    </row>
    <row r="115" spans="1:10" s="12" customFormat="1" ht="48.75" customHeight="1">
      <c r="A115" s="62">
        <v>111</v>
      </c>
      <c r="B115" s="315" t="s">
        <v>163</v>
      </c>
      <c r="C115" s="285">
        <v>4560266480016</v>
      </c>
      <c r="D115" s="225" t="s">
        <v>314</v>
      </c>
      <c r="E115" s="194" t="s">
        <v>133</v>
      </c>
      <c r="F115" s="192" t="s">
        <v>0</v>
      </c>
      <c r="G115" s="192">
        <v>2</v>
      </c>
      <c r="H115" s="225" t="s">
        <v>315</v>
      </c>
      <c r="I115" s="252" t="s">
        <v>160</v>
      </c>
      <c r="J115" s="72"/>
    </row>
    <row r="116" spans="1:10" s="12" customFormat="1" ht="48.75" customHeight="1">
      <c r="A116" s="62">
        <v>112</v>
      </c>
      <c r="B116" s="315" t="s">
        <v>163</v>
      </c>
      <c r="C116" s="317">
        <v>4548162103062</v>
      </c>
      <c r="D116" s="321" t="s">
        <v>316</v>
      </c>
      <c r="E116" s="330" t="s">
        <v>133</v>
      </c>
      <c r="F116" s="316" t="s">
        <v>1</v>
      </c>
      <c r="G116" s="316">
        <v>3</v>
      </c>
      <c r="H116" s="322" t="s">
        <v>317</v>
      </c>
      <c r="I116" s="323" t="s">
        <v>318</v>
      </c>
      <c r="J116" s="72"/>
    </row>
    <row r="117" spans="1:10" s="12" customFormat="1" ht="48.75" customHeight="1">
      <c r="A117" s="62">
        <v>113</v>
      </c>
      <c r="B117" s="315" t="s">
        <v>163</v>
      </c>
      <c r="C117" s="285">
        <v>4548162038203</v>
      </c>
      <c r="D117" s="225" t="s">
        <v>319</v>
      </c>
      <c r="E117" s="194" t="s">
        <v>133</v>
      </c>
      <c r="F117" s="192" t="s">
        <v>0</v>
      </c>
      <c r="G117" s="192">
        <v>25</v>
      </c>
      <c r="H117" s="225" t="s">
        <v>320</v>
      </c>
      <c r="I117" s="252" t="s">
        <v>47</v>
      </c>
      <c r="J117" s="72"/>
    </row>
    <row r="118" spans="1:10" s="12" customFormat="1" ht="48.75" customHeight="1">
      <c r="A118" s="62">
        <v>114</v>
      </c>
      <c r="B118" s="315" t="s">
        <v>163</v>
      </c>
      <c r="C118" s="285">
        <v>4963931131723</v>
      </c>
      <c r="D118" s="225" t="s">
        <v>80</v>
      </c>
      <c r="E118" s="194" t="s">
        <v>133</v>
      </c>
      <c r="F118" s="192" t="s">
        <v>0</v>
      </c>
      <c r="G118" s="316">
        <v>4</v>
      </c>
      <c r="H118" s="225" t="s">
        <v>321</v>
      </c>
      <c r="I118" s="252" t="s">
        <v>81</v>
      </c>
      <c r="J118" s="72"/>
    </row>
    <row r="119" spans="1:10" s="12" customFormat="1" ht="48.75" customHeight="1">
      <c r="A119" s="62">
        <v>115</v>
      </c>
      <c r="B119" s="315" t="s">
        <v>163</v>
      </c>
      <c r="C119" s="285">
        <v>4546951501662</v>
      </c>
      <c r="D119" s="225" t="s">
        <v>82</v>
      </c>
      <c r="E119" s="194" t="s">
        <v>133</v>
      </c>
      <c r="F119" s="192" t="s">
        <v>0</v>
      </c>
      <c r="G119" s="192">
        <v>6</v>
      </c>
      <c r="H119" s="225" t="s">
        <v>322</v>
      </c>
      <c r="I119" s="254" t="s">
        <v>76</v>
      </c>
      <c r="J119" s="72"/>
    </row>
    <row r="120" spans="1:10" s="12" customFormat="1" ht="48.75" customHeight="1">
      <c r="A120" s="62">
        <v>116</v>
      </c>
      <c r="B120" s="315" t="s">
        <v>163</v>
      </c>
      <c r="C120" s="285">
        <v>4546951501679</v>
      </c>
      <c r="D120" s="225" t="s">
        <v>82</v>
      </c>
      <c r="E120" s="194" t="s">
        <v>133</v>
      </c>
      <c r="F120" s="192" t="s">
        <v>0</v>
      </c>
      <c r="G120" s="316">
        <v>4</v>
      </c>
      <c r="H120" s="225" t="s">
        <v>323</v>
      </c>
      <c r="I120" s="252" t="s">
        <v>76</v>
      </c>
      <c r="J120" s="72"/>
    </row>
    <row r="121" spans="1:10" s="12" customFormat="1" ht="48.75" customHeight="1">
      <c r="A121" s="62">
        <v>117</v>
      </c>
      <c r="B121" s="315" t="s">
        <v>163</v>
      </c>
      <c r="C121" s="285">
        <v>4546951501907</v>
      </c>
      <c r="D121" s="225" t="s">
        <v>82</v>
      </c>
      <c r="E121" s="194" t="s">
        <v>133</v>
      </c>
      <c r="F121" s="192" t="s">
        <v>0</v>
      </c>
      <c r="G121" s="316">
        <v>12</v>
      </c>
      <c r="H121" s="225" t="s">
        <v>324</v>
      </c>
      <c r="I121" s="252" t="s">
        <v>76</v>
      </c>
      <c r="J121" s="72"/>
    </row>
    <row r="122" spans="1:10" s="12" customFormat="1" ht="48.75" customHeight="1">
      <c r="A122" s="62">
        <v>118</v>
      </c>
      <c r="B122" s="315" t="s">
        <v>163</v>
      </c>
      <c r="C122" s="285">
        <v>4546951501914</v>
      </c>
      <c r="D122" s="225" t="s">
        <v>82</v>
      </c>
      <c r="E122" s="194" t="s">
        <v>133</v>
      </c>
      <c r="F122" s="192" t="s">
        <v>0</v>
      </c>
      <c r="G122" s="192">
        <v>9</v>
      </c>
      <c r="H122" s="225" t="s">
        <v>325</v>
      </c>
      <c r="I122" s="252" t="s">
        <v>76</v>
      </c>
      <c r="J122" s="72"/>
    </row>
    <row r="123" spans="1:10" s="12" customFormat="1" ht="48.75" customHeight="1">
      <c r="A123" s="62">
        <v>119</v>
      </c>
      <c r="B123" s="315" t="s">
        <v>163</v>
      </c>
      <c r="C123" s="285">
        <v>4546951501648</v>
      </c>
      <c r="D123" s="225" t="s">
        <v>82</v>
      </c>
      <c r="E123" s="194" t="s">
        <v>133</v>
      </c>
      <c r="F123" s="192" t="s">
        <v>0</v>
      </c>
      <c r="G123" s="192">
        <v>2</v>
      </c>
      <c r="H123" s="225" t="s">
        <v>326</v>
      </c>
      <c r="I123" s="252" t="s">
        <v>76</v>
      </c>
      <c r="J123" s="72"/>
    </row>
    <row r="124" spans="1:10" s="12" customFormat="1" ht="48.75" customHeight="1">
      <c r="A124" s="62">
        <v>120</v>
      </c>
      <c r="B124" s="315" t="s">
        <v>163</v>
      </c>
      <c r="C124" s="285">
        <v>4546951501655</v>
      </c>
      <c r="D124" s="225" t="s">
        <v>82</v>
      </c>
      <c r="E124" s="194" t="s">
        <v>133</v>
      </c>
      <c r="F124" s="192" t="s">
        <v>0</v>
      </c>
      <c r="G124" s="316">
        <v>2</v>
      </c>
      <c r="H124" s="225" t="s">
        <v>327</v>
      </c>
      <c r="I124" s="252" t="s">
        <v>76</v>
      </c>
      <c r="J124" s="72"/>
    </row>
    <row r="125" spans="1:10" s="12" customFormat="1" ht="48.75" customHeight="1">
      <c r="A125" s="62">
        <v>121</v>
      </c>
      <c r="B125" s="315" t="s">
        <v>163</v>
      </c>
      <c r="C125" s="285">
        <v>4546951501884</v>
      </c>
      <c r="D125" s="225" t="s">
        <v>82</v>
      </c>
      <c r="E125" s="194" t="s">
        <v>133</v>
      </c>
      <c r="F125" s="192" t="s">
        <v>0</v>
      </c>
      <c r="G125" s="316">
        <v>2</v>
      </c>
      <c r="H125" s="225" t="s">
        <v>328</v>
      </c>
      <c r="I125" s="252" t="s">
        <v>76</v>
      </c>
      <c r="J125" s="72"/>
    </row>
    <row r="126" spans="1:10" s="12" customFormat="1" ht="48.75" customHeight="1">
      <c r="A126" s="62">
        <v>122</v>
      </c>
      <c r="B126" s="315" t="s">
        <v>163</v>
      </c>
      <c r="C126" s="285">
        <v>4546951501891</v>
      </c>
      <c r="D126" s="225" t="s">
        <v>82</v>
      </c>
      <c r="E126" s="194" t="s">
        <v>133</v>
      </c>
      <c r="F126" s="192" t="s">
        <v>0</v>
      </c>
      <c r="G126" s="192">
        <v>2</v>
      </c>
      <c r="H126" s="225" t="s">
        <v>329</v>
      </c>
      <c r="I126" s="252" t="s">
        <v>76</v>
      </c>
      <c r="J126" s="72"/>
    </row>
    <row r="127" spans="1:10" s="12" customFormat="1" ht="48.75" customHeight="1">
      <c r="A127" s="62">
        <v>123</v>
      </c>
      <c r="B127" s="315" t="s">
        <v>163</v>
      </c>
      <c r="C127" s="317">
        <v>4546951500054</v>
      </c>
      <c r="D127" s="318" t="s">
        <v>330</v>
      </c>
      <c r="E127" s="330" t="s">
        <v>133</v>
      </c>
      <c r="F127" s="319" t="s">
        <v>1</v>
      </c>
      <c r="G127" s="316">
        <v>2</v>
      </c>
      <c r="H127" s="318" t="s">
        <v>331</v>
      </c>
      <c r="I127" s="320" t="s">
        <v>76</v>
      </c>
      <c r="J127" s="72"/>
    </row>
    <row r="128" spans="1:10" s="12" customFormat="1" ht="48.75" customHeight="1">
      <c r="A128" s="62">
        <v>124</v>
      </c>
      <c r="B128" s="315" t="s">
        <v>163</v>
      </c>
      <c r="C128" s="317">
        <v>4546951500061</v>
      </c>
      <c r="D128" s="318" t="s">
        <v>330</v>
      </c>
      <c r="E128" s="330" t="s">
        <v>133</v>
      </c>
      <c r="F128" s="319" t="s">
        <v>1</v>
      </c>
      <c r="G128" s="316">
        <v>2</v>
      </c>
      <c r="H128" s="318" t="s">
        <v>332</v>
      </c>
      <c r="I128" s="320" t="s">
        <v>76</v>
      </c>
      <c r="J128" s="72"/>
    </row>
    <row r="129" spans="1:10" s="12" customFormat="1" ht="48.75" customHeight="1">
      <c r="A129" s="62">
        <v>125</v>
      </c>
      <c r="B129" s="315" t="s">
        <v>163</v>
      </c>
      <c r="C129" s="285">
        <v>4546951502607</v>
      </c>
      <c r="D129" s="225" t="s">
        <v>92</v>
      </c>
      <c r="E129" s="194" t="s">
        <v>133</v>
      </c>
      <c r="F129" s="192" t="s">
        <v>0</v>
      </c>
      <c r="G129" s="192">
        <v>2</v>
      </c>
      <c r="H129" s="225" t="s">
        <v>333</v>
      </c>
      <c r="I129" s="252" t="s">
        <v>76</v>
      </c>
      <c r="J129" s="72"/>
    </row>
    <row r="130" spans="1:10" s="12" customFormat="1" ht="48.75" customHeight="1">
      <c r="A130" s="62">
        <v>126</v>
      </c>
      <c r="B130" s="315" t="s">
        <v>163</v>
      </c>
      <c r="C130" s="285">
        <v>4546951502676</v>
      </c>
      <c r="D130" s="225" t="s">
        <v>92</v>
      </c>
      <c r="E130" s="194" t="s">
        <v>133</v>
      </c>
      <c r="F130" s="192" t="s">
        <v>0</v>
      </c>
      <c r="G130" s="316">
        <v>2</v>
      </c>
      <c r="H130" s="225" t="s">
        <v>334</v>
      </c>
      <c r="I130" s="252" t="s">
        <v>76</v>
      </c>
      <c r="J130" s="72"/>
    </row>
    <row r="131" spans="1:10" s="12" customFormat="1" ht="48.75" customHeight="1">
      <c r="A131" s="62">
        <v>127</v>
      </c>
      <c r="B131" s="315" t="s">
        <v>163</v>
      </c>
      <c r="C131" s="285">
        <v>4548161081026</v>
      </c>
      <c r="D131" s="225" t="s">
        <v>335</v>
      </c>
      <c r="E131" s="194" t="s">
        <v>133</v>
      </c>
      <c r="F131" s="192" t="s">
        <v>0</v>
      </c>
      <c r="G131" s="316">
        <v>2</v>
      </c>
      <c r="H131" s="225" t="s">
        <v>336</v>
      </c>
      <c r="I131" s="252" t="s">
        <v>37</v>
      </c>
      <c r="J131" s="72"/>
    </row>
    <row r="132" spans="1:10" s="12" customFormat="1" ht="48.75" customHeight="1">
      <c r="A132" s="62">
        <v>128</v>
      </c>
      <c r="B132" s="315" t="s">
        <v>163</v>
      </c>
      <c r="C132" s="285">
        <v>4548161081033</v>
      </c>
      <c r="D132" s="225" t="s">
        <v>335</v>
      </c>
      <c r="E132" s="194" t="s">
        <v>133</v>
      </c>
      <c r="F132" s="192" t="s">
        <v>0</v>
      </c>
      <c r="G132" s="316">
        <v>4</v>
      </c>
      <c r="H132" s="225" t="s">
        <v>337</v>
      </c>
      <c r="I132" s="252" t="s">
        <v>37</v>
      </c>
      <c r="J132" s="72"/>
    </row>
    <row r="133" spans="1:10" s="12" customFormat="1" ht="48.75" customHeight="1">
      <c r="A133" s="62">
        <v>129</v>
      </c>
      <c r="B133" s="315" t="s">
        <v>163</v>
      </c>
      <c r="C133" s="285">
        <v>4548161081040</v>
      </c>
      <c r="D133" s="225" t="s">
        <v>335</v>
      </c>
      <c r="E133" s="194" t="s">
        <v>133</v>
      </c>
      <c r="F133" s="192" t="s">
        <v>0</v>
      </c>
      <c r="G133" s="316">
        <v>2</v>
      </c>
      <c r="H133" s="225" t="s">
        <v>338</v>
      </c>
      <c r="I133" s="252" t="s">
        <v>37</v>
      </c>
      <c r="J133" s="72"/>
    </row>
    <row r="134" spans="1:10" s="12" customFormat="1" ht="48.75" customHeight="1">
      <c r="A134" s="62">
        <v>130</v>
      </c>
      <c r="B134" s="315" t="s">
        <v>163</v>
      </c>
      <c r="C134" s="285">
        <v>4548162051882</v>
      </c>
      <c r="D134" s="225" t="s">
        <v>73</v>
      </c>
      <c r="E134" s="194" t="s">
        <v>133</v>
      </c>
      <c r="F134" s="192" t="s">
        <v>0</v>
      </c>
      <c r="G134" s="192">
        <v>2</v>
      </c>
      <c r="H134" s="225" t="s">
        <v>339</v>
      </c>
      <c r="I134" s="252" t="s">
        <v>47</v>
      </c>
      <c r="J134" s="72"/>
    </row>
    <row r="135" spans="1:10" s="12" customFormat="1" ht="48.75" customHeight="1">
      <c r="A135" s="62">
        <v>131</v>
      </c>
      <c r="B135" s="315" t="s">
        <v>163</v>
      </c>
      <c r="C135" s="285">
        <v>4548162295798</v>
      </c>
      <c r="D135" s="225" t="s">
        <v>73</v>
      </c>
      <c r="E135" s="194" t="s">
        <v>133</v>
      </c>
      <c r="F135" s="192" t="s">
        <v>0</v>
      </c>
      <c r="G135" s="192">
        <v>14</v>
      </c>
      <c r="H135" s="225" t="s">
        <v>340</v>
      </c>
      <c r="I135" s="252" t="s">
        <v>47</v>
      </c>
      <c r="J135" s="72"/>
    </row>
    <row r="136" spans="1:10" s="12" customFormat="1" ht="48.75" customHeight="1">
      <c r="A136" s="62">
        <v>132</v>
      </c>
      <c r="B136" s="315" t="s">
        <v>163</v>
      </c>
      <c r="C136" s="285">
        <v>4987741022668</v>
      </c>
      <c r="D136" s="225" t="s">
        <v>341</v>
      </c>
      <c r="E136" s="194" t="s">
        <v>133</v>
      </c>
      <c r="F136" s="192" t="s">
        <v>0</v>
      </c>
      <c r="G136" s="192">
        <v>5</v>
      </c>
      <c r="H136" s="225" t="s">
        <v>342</v>
      </c>
      <c r="I136" s="252" t="s">
        <v>83</v>
      </c>
      <c r="J136" s="72"/>
    </row>
    <row r="137" spans="1:10" s="12" customFormat="1" ht="48.75" customHeight="1">
      <c r="A137" s="62">
        <v>133</v>
      </c>
      <c r="B137" s="315" t="s">
        <v>163</v>
      </c>
      <c r="C137" s="285">
        <v>4548161149481</v>
      </c>
      <c r="D137" s="225" t="s">
        <v>343</v>
      </c>
      <c r="E137" s="194" t="s">
        <v>133</v>
      </c>
      <c r="F137" s="192" t="s">
        <v>0</v>
      </c>
      <c r="G137" s="192">
        <v>3</v>
      </c>
      <c r="H137" s="225" t="s">
        <v>344</v>
      </c>
      <c r="I137" s="252" t="s">
        <v>37</v>
      </c>
      <c r="J137" s="72"/>
    </row>
    <row r="138" spans="1:10" s="12" customFormat="1" ht="48.75" customHeight="1">
      <c r="A138" s="62">
        <v>134</v>
      </c>
      <c r="B138" s="315" t="s">
        <v>163</v>
      </c>
      <c r="C138" s="285">
        <v>4548161149528</v>
      </c>
      <c r="D138" s="225" t="s">
        <v>345</v>
      </c>
      <c r="E138" s="194" t="s">
        <v>133</v>
      </c>
      <c r="F138" s="192" t="s">
        <v>0</v>
      </c>
      <c r="G138" s="316">
        <v>5</v>
      </c>
      <c r="H138" s="225" t="s">
        <v>346</v>
      </c>
      <c r="I138" s="252" t="s">
        <v>37</v>
      </c>
      <c r="J138" s="72"/>
    </row>
    <row r="139" spans="1:10" s="12" customFormat="1" ht="48.75" customHeight="1">
      <c r="A139" s="62">
        <v>135</v>
      </c>
      <c r="B139" s="315" t="s">
        <v>163</v>
      </c>
      <c r="C139" s="285">
        <v>4548161149597</v>
      </c>
      <c r="D139" s="225" t="s">
        <v>345</v>
      </c>
      <c r="E139" s="194" t="s">
        <v>133</v>
      </c>
      <c r="F139" s="192" t="s">
        <v>0</v>
      </c>
      <c r="G139" s="316">
        <v>2</v>
      </c>
      <c r="H139" s="225" t="s">
        <v>347</v>
      </c>
      <c r="I139" s="252" t="s">
        <v>37</v>
      </c>
      <c r="J139" s="72"/>
    </row>
    <row r="140" spans="1:10" s="12" customFormat="1" ht="48.75" customHeight="1">
      <c r="A140" s="62">
        <v>136</v>
      </c>
      <c r="B140" s="315" t="s">
        <v>163</v>
      </c>
      <c r="C140" s="285">
        <v>4548161149573</v>
      </c>
      <c r="D140" s="225" t="s">
        <v>345</v>
      </c>
      <c r="E140" s="194" t="s">
        <v>133</v>
      </c>
      <c r="F140" s="192" t="s">
        <v>1</v>
      </c>
      <c r="G140" s="316">
        <v>2</v>
      </c>
      <c r="H140" s="225" t="s">
        <v>348</v>
      </c>
      <c r="I140" s="252" t="s">
        <v>37</v>
      </c>
      <c r="J140" s="72"/>
    </row>
    <row r="141" spans="1:10" s="12" customFormat="1" ht="48.75" customHeight="1">
      <c r="A141" s="62">
        <v>137</v>
      </c>
      <c r="B141" s="315" t="s">
        <v>163</v>
      </c>
      <c r="C141" s="285">
        <v>4541211600208</v>
      </c>
      <c r="D141" s="225" t="s">
        <v>84</v>
      </c>
      <c r="E141" s="194" t="s">
        <v>133</v>
      </c>
      <c r="F141" s="192" t="s">
        <v>1</v>
      </c>
      <c r="G141" s="316">
        <v>5</v>
      </c>
      <c r="H141" s="225" t="s">
        <v>161</v>
      </c>
      <c r="I141" s="252" t="s">
        <v>39</v>
      </c>
      <c r="J141" s="72"/>
    </row>
    <row r="142" spans="1:10" s="12" customFormat="1" ht="48.75" customHeight="1">
      <c r="A142" s="62">
        <v>138</v>
      </c>
      <c r="B142" s="315" t="s">
        <v>163</v>
      </c>
      <c r="C142" s="285">
        <v>4958995071603</v>
      </c>
      <c r="D142" s="225" t="s">
        <v>51</v>
      </c>
      <c r="E142" s="194" t="s">
        <v>133</v>
      </c>
      <c r="F142" s="192" t="s">
        <v>1</v>
      </c>
      <c r="G142" s="192">
        <v>2</v>
      </c>
      <c r="H142" s="225" t="s">
        <v>349</v>
      </c>
      <c r="I142" s="252" t="s">
        <v>22</v>
      </c>
      <c r="J142" s="72"/>
    </row>
    <row r="143" spans="1:10" s="12" customFormat="1" ht="48.75" customHeight="1">
      <c r="A143" s="62">
        <v>139</v>
      </c>
      <c r="B143" s="315" t="s">
        <v>163</v>
      </c>
      <c r="C143" s="285">
        <v>4987734130018</v>
      </c>
      <c r="D143" s="225" t="s">
        <v>87</v>
      </c>
      <c r="E143" s="194" t="s">
        <v>133</v>
      </c>
      <c r="F143" s="192" t="s">
        <v>1</v>
      </c>
      <c r="G143" s="192">
        <v>6</v>
      </c>
      <c r="H143" s="225" t="s">
        <v>162</v>
      </c>
      <c r="I143" s="252" t="s">
        <v>41</v>
      </c>
      <c r="J143" s="72"/>
    </row>
    <row r="144" spans="1:10" s="12" customFormat="1" ht="48.75" customHeight="1">
      <c r="A144" s="62">
        <v>140</v>
      </c>
      <c r="B144" s="315" t="s">
        <v>163</v>
      </c>
      <c r="C144" s="285">
        <v>4987741001011</v>
      </c>
      <c r="D144" s="225" t="s">
        <v>52</v>
      </c>
      <c r="E144" s="194" t="s">
        <v>133</v>
      </c>
      <c r="F144" s="192" t="s">
        <v>0</v>
      </c>
      <c r="G144" s="316">
        <v>7</v>
      </c>
      <c r="H144" s="225" t="s">
        <v>350</v>
      </c>
      <c r="I144" s="252" t="s">
        <v>351</v>
      </c>
      <c r="J144" s="72"/>
    </row>
    <row r="145" spans="1:10" s="12" customFormat="1" ht="48.75" customHeight="1">
      <c r="A145" s="62">
        <v>141</v>
      </c>
      <c r="B145" s="315" t="s">
        <v>163</v>
      </c>
      <c r="C145" s="285">
        <v>4548162039750</v>
      </c>
      <c r="D145" s="225" t="s">
        <v>56</v>
      </c>
      <c r="E145" s="194" t="s">
        <v>133</v>
      </c>
      <c r="F145" s="192" t="s">
        <v>0</v>
      </c>
      <c r="G145" s="316">
        <v>2</v>
      </c>
      <c r="H145" s="225" t="s">
        <v>352</v>
      </c>
      <c r="I145" s="252" t="s">
        <v>47</v>
      </c>
      <c r="J145" s="72"/>
    </row>
    <row r="146" spans="1:10" s="12" customFormat="1" ht="48.75" customHeight="1">
      <c r="A146" s="62">
        <v>142</v>
      </c>
      <c r="B146" s="315" t="s">
        <v>163</v>
      </c>
      <c r="C146" s="285">
        <v>4548162039835</v>
      </c>
      <c r="D146" s="225" t="s">
        <v>56</v>
      </c>
      <c r="E146" s="194" t="s">
        <v>133</v>
      </c>
      <c r="F146" s="192" t="s">
        <v>21</v>
      </c>
      <c r="G146" s="316">
        <v>2</v>
      </c>
      <c r="H146" s="225" t="s">
        <v>353</v>
      </c>
      <c r="I146" s="252" t="s">
        <v>47</v>
      </c>
      <c r="J146" s="72"/>
    </row>
    <row r="147" spans="1:10" s="12" customFormat="1" ht="48.75" customHeight="1">
      <c r="A147" s="62">
        <v>143</v>
      </c>
      <c r="B147" s="315" t="s">
        <v>163</v>
      </c>
      <c r="C147" s="285">
        <v>4548162041104</v>
      </c>
      <c r="D147" s="225" t="s">
        <v>58</v>
      </c>
      <c r="E147" s="194" t="s">
        <v>133</v>
      </c>
      <c r="F147" s="192" t="s">
        <v>0</v>
      </c>
      <c r="G147" s="316">
        <v>2</v>
      </c>
      <c r="H147" s="225" t="s">
        <v>354</v>
      </c>
      <c r="I147" s="252" t="s">
        <v>47</v>
      </c>
      <c r="J147" s="72"/>
    </row>
    <row r="148" spans="1:10" s="12" customFormat="1" ht="48.75" customHeight="1">
      <c r="A148" s="62">
        <v>144</v>
      </c>
      <c r="B148" s="315" t="s">
        <v>163</v>
      </c>
      <c r="C148" s="285">
        <v>4548162041180</v>
      </c>
      <c r="D148" s="225" t="s">
        <v>58</v>
      </c>
      <c r="E148" s="194" t="s">
        <v>133</v>
      </c>
      <c r="F148" s="192" t="s">
        <v>0</v>
      </c>
      <c r="G148" s="316">
        <v>2</v>
      </c>
      <c r="H148" s="225" t="s">
        <v>355</v>
      </c>
      <c r="I148" s="252" t="s">
        <v>47</v>
      </c>
      <c r="J148" s="72"/>
    </row>
    <row r="149" spans="1:10" s="12" customFormat="1" ht="48.75" customHeight="1">
      <c r="A149" s="62">
        <v>145</v>
      </c>
      <c r="B149" s="315" t="s">
        <v>163</v>
      </c>
      <c r="C149" s="285">
        <v>4548162092472</v>
      </c>
      <c r="D149" s="225" t="s">
        <v>356</v>
      </c>
      <c r="E149" s="194" t="s">
        <v>133</v>
      </c>
      <c r="F149" s="192" t="s">
        <v>0</v>
      </c>
      <c r="G149" s="316">
        <v>10</v>
      </c>
      <c r="H149" s="225" t="s">
        <v>357</v>
      </c>
      <c r="I149" s="252" t="s">
        <v>47</v>
      </c>
      <c r="J149" s="72"/>
    </row>
    <row r="150" spans="1:10" s="12" customFormat="1" ht="48.75" customHeight="1">
      <c r="A150" s="62">
        <v>146</v>
      </c>
      <c r="B150" s="315" t="s">
        <v>163</v>
      </c>
      <c r="C150" s="285">
        <v>4548162041814</v>
      </c>
      <c r="D150" s="225" t="s">
        <v>57</v>
      </c>
      <c r="E150" s="194" t="s">
        <v>133</v>
      </c>
      <c r="F150" s="192" t="s">
        <v>0</v>
      </c>
      <c r="G150" s="192">
        <v>2</v>
      </c>
      <c r="H150" s="225" t="s">
        <v>358</v>
      </c>
      <c r="I150" s="252" t="s">
        <v>47</v>
      </c>
      <c r="J150" s="72"/>
    </row>
    <row r="151" spans="1:10" s="12" customFormat="1" ht="48.75" customHeight="1">
      <c r="A151" s="62">
        <v>147</v>
      </c>
      <c r="B151" s="315" t="s">
        <v>163</v>
      </c>
      <c r="C151" s="285">
        <v>4560227800280</v>
      </c>
      <c r="D151" s="225" t="s">
        <v>359</v>
      </c>
      <c r="E151" s="194" t="s">
        <v>133</v>
      </c>
      <c r="F151" s="192" t="s">
        <v>0</v>
      </c>
      <c r="G151" s="192">
        <v>2</v>
      </c>
      <c r="H151" s="225" t="s">
        <v>360</v>
      </c>
      <c r="I151" s="252" t="s">
        <v>60</v>
      </c>
      <c r="J151" s="72"/>
    </row>
    <row r="152" spans="1:10" s="12" customFormat="1" ht="48.75" customHeight="1">
      <c r="A152" s="62">
        <v>148</v>
      </c>
      <c r="B152" s="315" t="s">
        <v>163</v>
      </c>
      <c r="C152" s="285">
        <v>4560227800266</v>
      </c>
      <c r="D152" s="225" t="s">
        <v>361</v>
      </c>
      <c r="E152" s="194" t="s">
        <v>133</v>
      </c>
      <c r="F152" s="192" t="s">
        <v>0</v>
      </c>
      <c r="G152" s="316">
        <v>4</v>
      </c>
      <c r="H152" s="225" t="s">
        <v>362</v>
      </c>
      <c r="I152" s="252" t="s">
        <v>60</v>
      </c>
      <c r="J152" s="72"/>
    </row>
    <row r="153" spans="1:10" s="12" customFormat="1" ht="48.75" customHeight="1">
      <c r="A153" s="62"/>
      <c r="B153" s="315" t="str">
        <f>IF(C153="","",[4]表紙!$BD$5)</f>
        <v/>
      </c>
      <c r="C153" s="285"/>
      <c r="D153" s="246"/>
      <c r="E153" s="190"/>
      <c r="F153" s="191"/>
      <c r="G153" s="192"/>
      <c r="H153" s="246"/>
      <c r="I153" s="234"/>
      <c r="J153" s="72"/>
    </row>
    <row r="154" spans="1:10" s="12" customFormat="1" ht="48.75" customHeight="1">
      <c r="A154" s="62"/>
      <c r="B154" s="315" t="str">
        <f>IF(C154="","",[4]表紙!$BD$5)</f>
        <v/>
      </c>
      <c r="C154" s="285"/>
      <c r="D154" s="246"/>
      <c r="E154" s="190"/>
      <c r="F154" s="191"/>
      <c r="G154" s="192"/>
      <c r="H154" s="246"/>
      <c r="I154" s="234"/>
      <c r="J154" s="72"/>
    </row>
    <row r="155" spans="1:10" s="12" customFormat="1" ht="48.75" customHeight="1">
      <c r="A155" s="62"/>
      <c r="B155" s="315" t="str">
        <f>IF(C155="","",[4]表紙!$BD$5)</f>
        <v/>
      </c>
      <c r="C155" s="285"/>
      <c r="D155" s="198"/>
      <c r="E155" s="190"/>
      <c r="F155" s="234"/>
      <c r="G155" s="230"/>
      <c r="H155" s="201"/>
      <c r="I155" s="234"/>
      <c r="J155" s="72"/>
    </row>
    <row r="156" spans="1:10" s="12" customFormat="1" ht="48.75" customHeight="1">
      <c r="A156" s="62"/>
      <c r="B156" s="62"/>
      <c r="C156" s="71"/>
      <c r="D156" s="67"/>
      <c r="E156" s="5"/>
      <c r="F156" s="64"/>
      <c r="G156" s="68"/>
      <c r="H156" s="67"/>
      <c r="I156" s="76"/>
      <c r="J156" s="72"/>
    </row>
    <row r="157" spans="1:10" s="12" customFormat="1" ht="48.75" customHeight="1">
      <c r="A157" s="62"/>
      <c r="B157" s="62"/>
      <c r="C157" s="71"/>
      <c r="D157" s="67"/>
      <c r="E157" s="5"/>
      <c r="F157" s="64"/>
      <c r="G157" s="68"/>
      <c r="H157" s="67"/>
      <c r="I157" s="76"/>
      <c r="J157" s="72"/>
    </row>
    <row r="158" spans="1:10" s="12" customFormat="1" ht="48.75" customHeight="1">
      <c r="A158" s="62"/>
      <c r="B158" s="62"/>
      <c r="C158" s="71"/>
      <c r="D158" s="67"/>
      <c r="E158" s="5"/>
      <c r="F158" s="64"/>
      <c r="G158" s="68"/>
      <c r="H158" s="67"/>
      <c r="I158" s="76"/>
      <c r="J158" s="72"/>
    </row>
    <row r="159" spans="1:10" s="12" customFormat="1" ht="48.75" customHeight="1">
      <c r="A159" s="62"/>
      <c r="B159" s="62"/>
      <c r="C159" s="71"/>
      <c r="D159" s="63"/>
      <c r="E159" s="5"/>
      <c r="F159" s="64"/>
      <c r="G159" s="68"/>
      <c r="H159" s="63"/>
      <c r="I159" s="74"/>
      <c r="J159" s="72"/>
    </row>
    <row r="160" spans="1:10" s="12" customFormat="1" ht="48.75" customHeight="1">
      <c r="A160" s="62"/>
      <c r="B160" s="62"/>
      <c r="C160" s="71"/>
      <c r="D160" s="63"/>
      <c r="E160" s="5"/>
      <c r="F160" s="64"/>
      <c r="G160" s="68"/>
      <c r="H160" s="63"/>
      <c r="I160" s="74"/>
      <c r="J160" s="72"/>
    </row>
    <row r="161" spans="1:10" s="12" customFormat="1" ht="48.75" customHeight="1">
      <c r="A161" s="62"/>
      <c r="B161" s="62"/>
      <c r="C161" s="71"/>
      <c r="D161" s="67"/>
      <c r="E161" s="5"/>
      <c r="F161" s="64"/>
      <c r="G161" s="68"/>
      <c r="H161" s="67"/>
      <c r="I161" s="76"/>
      <c r="J161" s="72"/>
    </row>
    <row r="162" spans="1:10" s="12" customFormat="1" ht="48.75" customHeight="1">
      <c r="A162" s="62"/>
      <c r="B162" s="62"/>
      <c r="C162" s="71"/>
      <c r="D162" s="67"/>
      <c r="E162" s="5"/>
      <c r="F162" s="64"/>
      <c r="G162" s="68"/>
      <c r="H162" s="67"/>
      <c r="I162" s="76"/>
      <c r="J162" s="72"/>
    </row>
    <row r="163" spans="1:10" s="12" customFormat="1" ht="48.75" customHeight="1">
      <c r="A163" s="62"/>
      <c r="B163" s="62"/>
      <c r="C163" s="71"/>
      <c r="D163" s="67"/>
      <c r="E163" s="5"/>
      <c r="F163" s="64"/>
      <c r="G163" s="68"/>
      <c r="H163" s="67"/>
      <c r="I163" s="76"/>
      <c r="J163" s="72"/>
    </row>
    <row r="164" spans="1:10" s="12" customFormat="1" ht="48.75" customHeight="1">
      <c r="A164" s="62"/>
      <c r="B164" s="62"/>
      <c r="C164" s="71"/>
      <c r="D164" s="67"/>
      <c r="E164" s="5"/>
      <c r="F164" s="64"/>
      <c r="G164" s="68"/>
      <c r="H164" s="67"/>
      <c r="I164" s="76"/>
      <c r="J164" s="72"/>
    </row>
    <row r="165" spans="1:10" s="12" customFormat="1" ht="48.75" customHeight="1">
      <c r="A165" s="62"/>
      <c r="B165" s="62"/>
      <c r="C165" s="71"/>
      <c r="D165" s="67"/>
      <c r="E165" s="5"/>
      <c r="F165" s="64"/>
      <c r="G165" s="68"/>
      <c r="H165" s="67"/>
      <c r="I165" s="76"/>
      <c r="J165" s="72"/>
    </row>
    <row r="166" spans="1:10" s="12" customFormat="1" ht="48.75" customHeight="1">
      <c r="A166" s="62"/>
      <c r="B166" s="62"/>
      <c r="C166" s="71"/>
      <c r="D166" s="67"/>
      <c r="E166" s="5"/>
      <c r="F166" s="64"/>
      <c r="G166" s="68"/>
      <c r="H166" s="67"/>
      <c r="I166" s="76"/>
      <c r="J166" s="72"/>
    </row>
    <row r="167" spans="1:10" s="12" customFormat="1" ht="48.75" customHeight="1">
      <c r="A167" s="62"/>
      <c r="B167" s="62"/>
      <c r="C167" s="71"/>
      <c r="D167" s="63"/>
      <c r="E167" s="5"/>
      <c r="F167" s="64"/>
      <c r="G167" s="68"/>
      <c r="H167" s="63"/>
      <c r="I167" s="74"/>
      <c r="J167" s="72"/>
    </row>
    <row r="168" spans="1:10" s="12" customFormat="1" ht="48.75" customHeight="1">
      <c r="A168" s="62"/>
      <c r="B168" s="62"/>
      <c r="C168" s="71"/>
      <c r="D168" s="78"/>
      <c r="E168" s="5"/>
      <c r="F168" s="1"/>
      <c r="G168" s="1"/>
      <c r="H168" s="78"/>
      <c r="I168" s="78"/>
      <c r="J168" s="72"/>
    </row>
    <row r="169" spans="1:10" s="12" customFormat="1" ht="48.75" customHeight="1">
      <c r="A169" s="62"/>
      <c r="B169" s="62"/>
      <c r="C169" s="71"/>
      <c r="D169" s="77"/>
      <c r="E169" s="5"/>
      <c r="F169" s="1"/>
      <c r="G169" s="1"/>
      <c r="H169" s="77"/>
      <c r="I169" s="78"/>
      <c r="J169" s="72"/>
    </row>
    <row r="170" spans="1:10" ht="48.75" customHeight="1">
      <c r="A170" s="62"/>
      <c r="B170" s="62"/>
      <c r="C170" s="71"/>
      <c r="D170" s="73"/>
      <c r="E170" s="5"/>
      <c r="F170" s="30"/>
      <c r="G170" s="30"/>
      <c r="H170" s="79"/>
      <c r="I170" s="80"/>
      <c r="J170" s="2"/>
    </row>
    <row r="171" spans="1:10" ht="48.75" customHeight="1">
      <c r="A171" s="62"/>
      <c r="B171" s="62"/>
      <c r="C171" s="71"/>
      <c r="D171" s="79"/>
      <c r="E171" s="5"/>
      <c r="F171" s="30"/>
      <c r="G171" s="30"/>
      <c r="H171" s="79"/>
      <c r="I171" s="80"/>
      <c r="J171" s="2"/>
    </row>
    <row r="172" spans="1:10" ht="48.75" customHeight="1">
      <c r="A172" s="62"/>
      <c r="B172" s="62"/>
      <c r="C172" s="71"/>
      <c r="D172" s="79"/>
      <c r="E172" s="5"/>
      <c r="F172" s="30"/>
      <c r="G172" s="30"/>
      <c r="H172" s="79"/>
      <c r="I172" s="81"/>
      <c r="J172" s="2"/>
    </row>
  </sheetData>
  <autoFilter ref="A4:J4" xr:uid="{00000000-0009-0000-0000-000002000000}">
    <filterColumn colId="7" hiddenButton="1" showButton="0"/>
    <sortState ref="A6:J167">
      <sortCondition ref="D4"/>
    </sortState>
  </autoFilter>
  <mergeCells count="5">
    <mergeCell ref="A1:J1"/>
    <mergeCell ref="H3:I3"/>
    <mergeCell ref="H4:I4"/>
    <mergeCell ref="B3:C3"/>
    <mergeCell ref="B4:C4"/>
  </mergeCells>
  <phoneticPr fontId="5"/>
  <pageMargins left="0.39370078740157483" right="0.39370078740157483" top="0.55118110236220474" bottom="0.15748031496062992" header="0.35433070866141736" footer="0.1574803149606299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3D6A-A251-4F87-A091-28EA24165467}">
  <sheetPr>
    <tabColor rgb="FFFFFF00"/>
  </sheetPr>
  <dimension ref="A1:K202"/>
  <sheetViews>
    <sheetView topLeftCell="A166" zoomScaleNormal="100" workbookViewId="0">
      <selection activeCell="J171" sqref="J171"/>
    </sheetView>
  </sheetViews>
  <sheetFormatPr defaultRowHeight="13.5"/>
  <cols>
    <col min="1" max="1" width="5.5" style="120" customWidth="1"/>
    <col min="2" max="2" width="34.625" style="278" customWidth="1"/>
    <col min="3" max="3" width="1.625" style="133" customWidth="1"/>
    <col min="4" max="4" width="7.125" style="122" customWidth="1"/>
    <col min="5" max="5" width="9.5" style="123" customWidth="1"/>
    <col min="6" max="6" width="10.25" style="138"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1" s="119" customFormat="1" ht="45" customHeight="1">
      <c r="A1" s="118"/>
      <c r="B1" s="383" t="s">
        <v>111</v>
      </c>
      <c r="C1" s="383"/>
      <c r="D1" s="383"/>
      <c r="E1" s="383"/>
      <c r="F1" s="383"/>
      <c r="G1" s="383"/>
      <c r="H1" s="383"/>
    </row>
    <row r="2" spans="1:11" s="121" customFormat="1" ht="18" customHeight="1">
      <c r="A2" s="120"/>
      <c r="B2" s="277"/>
      <c r="D2" s="122"/>
      <c r="E2" s="123"/>
      <c r="F2" s="124"/>
    </row>
    <row r="3" spans="1:11" s="118" customFormat="1" ht="30" customHeight="1">
      <c r="A3" s="125" t="s">
        <v>112</v>
      </c>
      <c r="B3" s="384" t="s">
        <v>113</v>
      </c>
      <c r="C3" s="385"/>
      <c r="D3" s="126" t="s">
        <v>114</v>
      </c>
      <c r="E3" s="127" t="s">
        <v>115</v>
      </c>
      <c r="F3" s="128" t="s">
        <v>116</v>
      </c>
      <c r="G3" s="125" t="s">
        <v>117</v>
      </c>
      <c r="H3" s="126" t="s">
        <v>118</v>
      </c>
    </row>
    <row r="4" spans="1:11" ht="30" customHeight="1">
      <c r="A4" s="126">
        <v>1</v>
      </c>
      <c r="B4" s="187" t="str">
        <f>IF($A4="","",VLOOKUP($A4,ＡＲ!$A$5:$J$250,4))</f>
        <v>ＡＲ－４０用パワークイックＷアルカリ性洗浄剤　９００ＭＬ</v>
      </c>
      <c r="C4" s="129"/>
      <c r="D4" s="139" t="str">
        <f>IF($A4="","",VLOOKUP($A4,ＡＲ!$A$5:$J$250,6))</f>
        <v>BT</v>
      </c>
      <c r="E4" s="139">
        <f>IF($A4="","",VLOOKUP($A4,ＡＲ!$A$5:$J$250,7))</f>
        <v>2</v>
      </c>
      <c r="F4" s="130"/>
      <c r="G4" s="131"/>
      <c r="H4" s="132"/>
      <c r="J4" s="145" t="s">
        <v>120</v>
      </c>
      <c r="K4" s="142"/>
    </row>
    <row r="5" spans="1:11" ht="30" customHeight="1">
      <c r="A5" s="126">
        <v>2</v>
      </c>
      <c r="B5" s="187" t="str">
        <f>IF($A5="","",VLOOKUP($A5,ＡＲ!$A$5:$J$250,4))</f>
        <v>Ｃピース白（２００個入り）</v>
      </c>
      <c r="C5" s="129"/>
      <c r="D5" s="139" t="str">
        <f>IF($A5="","",VLOOKUP($A5,ＡＲ!$A$5:$J$250,6))</f>
        <v>BX</v>
      </c>
      <c r="E5" s="139">
        <f>IF($A5="","",VLOOKUP($A5,ＡＲ!$A$5:$J$250,7))</f>
        <v>2</v>
      </c>
      <c r="F5" s="130"/>
      <c r="G5" s="131"/>
      <c r="H5" s="132"/>
      <c r="J5" s="145" t="s">
        <v>128</v>
      </c>
      <c r="K5" s="142"/>
    </row>
    <row r="6" spans="1:11" ht="30" customHeight="1">
      <c r="A6" s="126">
        <v>3</v>
      </c>
      <c r="B6" s="187" t="str">
        <f>IF($A6="","",VLOOKUP($A6,ＡＲ!$A$5:$J$250,4))</f>
        <v>ＤＥＮＴ．Ｅ－ＦＬＯＳＳ</v>
      </c>
      <c r="C6" s="129"/>
      <c r="D6" s="139" t="str">
        <f>IF($A6="","",VLOOKUP($A6,ＡＲ!$A$5:$J$250,6))</f>
        <v>EA</v>
      </c>
      <c r="E6" s="139">
        <f>IF($A6="","",VLOOKUP($A6,ＡＲ!$A$5:$J$250,7))</f>
        <v>15</v>
      </c>
      <c r="F6" s="130"/>
      <c r="G6" s="131"/>
      <c r="H6" s="132"/>
      <c r="J6" s="145" t="s">
        <v>126</v>
      </c>
      <c r="K6" s="142"/>
    </row>
    <row r="7" spans="1:11" s="119" customFormat="1" ht="30" customHeight="1">
      <c r="A7" s="126">
        <v>4</v>
      </c>
      <c r="B7" s="187" t="str">
        <f>IF($A7="","",VLOOKUP($A7,ＡＲ!$A$5:$J$250,4))</f>
        <v>ＤＥＮＴ．ＥＸ　ＳＬＩＭＨＥＡＤ　Ⅱ（スリムヘッド）３３Ｍ</v>
      </c>
      <c r="C7" s="129"/>
      <c r="D7" s="139" t="str">
        <f>IF($A7="","",VLOOKUP($A7,ＡＲ!$A$5:$J$250,6))</f>
        <v>EA</v>
      </c>
      <c r="E7" s="139">
        <f>IF($A7="","",VLOOKUP($A7,ＡＲ!$A$5:$J$250,7))</f>
        <v>6</v>
      </c>
      <c r="F7" s="130"/>
      <c r="G7" s="131"/>
      <c r="H7" s="132"/>
      <c r="J7" s="145" t="s">
        <v>119</v>
      </c>
      <c r="K7" s="142"/>
    </row>
    <row r="8" spans="1:11" s="119" customFormat="1" ht="30" customHeight="1">
      <c r="A8" s="126">
        <v>5</v>
      </c>
      <c r="B8" s="187" t="str">
        <f>IF($A8="","",VLOOKUP($A8,ＡＲ!$A$5:$J$250,4))</f>
        <v>ＤＥＮＴ．ＥＸ　ウルトラフロス（院内指導用）</v>
      </c>
      <c r="C8" s="129"/>
      <c r="D8" s="139" t="str">
        <f>IF($A8="","",VLOOKUP($A8,ＡＲ!$A$5:$J$250,6))</f>
        <v>BX</v>
      </c>
      <c r="E8" s="139">
        <f>IF($A8="","",VLOOKUP($A8,ＡＲ!$A$5:$J$250,7))</f>
        <v>3</v>
      </c>
      <c r="F8" s="130"/>
      <c r="G8" s="131"/>
      <c r="H8" s="132"/>
    </row>
    <row r="9" spans="1:11" s="119" customFormat="1" ht="30" customHeight="1">
      <c r="A9" s="126">
        <v>6</v>
      </c>
      <c r="B9" s="187" t="str">
        <f>IF($A9="","",VLOOKUP($A9,ＡＲ!$A$5:$J$250,4))</f>
        <v>ＤＥＮＴ．ＥＸ　歯間ブラシ　院内指導用</v>
      </c>
      <c r="C9" s="129"/>
      <c r="D9" s="139" t="str">
        <f>IF($A9="","",VLOOKUP($A9,ＡＲ!$A$5:$J$250,6))</f>
        <v>BX</v>
      </c>
      <c r="E9" s="139">
        <f>IF($A9="","",VLOOKUP($A9,ＡＲ!$A$5:$J$250,7))</f>
        <v>2</v>
      </c>
      <c r="F9" s="130"/>
      <c r="G9" s="131"/>
      <c r="H9" s="132"/>
    </row>
    <row r="10" spans="1:11" s="119" customFormat="1" ht="30" customHeight="1">
      <c r="A10" s="126">
        <v>7</v>
      </c>
      <c r="B10" s="187" t="str">
        <f>IF($A10="","",VLOOKUP($A10,ＡＲ!$A$5:$J$250,4))</f>
        <v>ＤＥＮＴ．ＥＸ　歯間ブラシ　院内指導用</v>
      </c>
      <c r="C10" s="129"/>
      <c r="D10" s="139" t="str">
        <f>IF($A10="","",VLOOKUP($A10,ＡＲ!$A$5:$J$250,6))</f>
        <v>BX</v>
      </c>
      <c r="E10" s="139">
        <f>IF($A10="","",VLOOKUP($A10,ＡＲ!$A$5:$J$250,7))</f>
        <v>2</v>
      </c>
      <c r="F10" s="130"/>
      <c r="G10" s="131"/>
      <c r="H10" s="132"/>
    </row>
    <row r="11" spans="1:11" s="119" customFormat="1" ht="30" customHeight="1">
      <c r="A11" s="126">
        <v>8</v>
      </c>
      <c r="B11" s="187" t="str">
        <f>IF($A11="","",VLOOKUP($A11,ＡＲ!$A$5:$J$250,4))</f>
        <v>ＤＥＮＴ．ＥＸ　歯間ブラシ　院内指導用</v>
      </c>
      <c r="C11" s="129"/>
      <c r="D11" s="139" t="str">
        <f>IF($A11="","",VLOOKUP($A11,ＡＲ!$A$5:$J$250,6))</f>
        <v>BX</v>
      </c>
      <c r="E11" s="139">
        <f>IF($A11="","",VLOOKUP($A11,ＡＲ!$A$5:$J$250,7))</f>
        <v>2</v>
      </c>
      <c r="F11" s="130"/>
      <c r="G11" s="131"/>
      <c r="H11" s="132"/>
    </row>
    <row r="12" spans="1:11" s="119" customFormat="1" ht="30" customHeight="1">
      <c r="A12" s="126">
        <v>9</v>
      </c>
      <c r="B12" s="187" t="str">
        <f>IF($A12="","",VLOOKUP($A12,ＡＲ!$A$5:$J$250,4))</f>
        <v>ＤＥＮＴ．ＥＸ　歯間ブラシ　院内指導用</v>
      </c>
      <c r="C12" s="129"/>
      <c r="D12" s="139" t="str">
        <f>IF($A12="","",VLOOKUP($A12,ＡＲ!$A$5:$J$250,6))</f>
        <v>BX</v>
      </c>
      <c r="E12" s="139">
        <f>IF($A12="","",VLOOKUP($A12,ＡＲ!$A$5:$J$250,7))</f>
        <v>2</v>
      </c>
      <c r="F12" s="130"/>
      <c r="G12" s="131"/>
      <c r="H12" s="132"/>
    </row>
    <row r="13" spans="1:11" s="119" customFormat="1" ht="30" customHeight="1">
      <c r="A13" s="126">
        <v>10</v>
      </c>
      <c r="B13" s="187" t="str">
        <f>IF($A13="","",VLOOKUP($A13,ＡＲ!$A$5:$J$250,4))</f>
        <v>ＤＥＮＴ．ＥＸ　歯間ブラシ　院内指導用</v>
      </c>
      <c r="C13" s="129"/>
      <c r="D13" s="139" t="str">
        <f>IF($A13="","",VLOOKUP($A13,ＡＲ!$A$5:$J$250,6))</f>
        <v>BX</v>
      </c>
      <c r="E13" s="139">
        <f>IF($A13="","",VLOOKUP($A13,ＡＲ!$A$5:$J$250,7))</f>
        <v>2</v>
      </c>
      <c r="F13" s="130"/>
      <c r="G13" s="131"/>
      <c r="H13" s="132"/>
    </row>
    <row r="14" spans="1:11" s="119" customFormat="1" ht="30" customHeight="1">
      <c r="A14" s="126">
        <v>11</v>
      </c>
      <c r="B14" s="187" t="str">
        <f>IF($A14="","",VLOOKUP($A14,ＡＲ!$A$5:$J$250,4))</f>
        <v>ＤＥＮＴ．ＥＸ　歯間ブラシ　院内指導用</v>
      </c>
      <c r="C14" s="129"/>
      <c r="D14" s="139" t="str">
        <f>IF($A14="","",VLOOKUP($A14,ＡＲ!$A$5:$J$250,6))</f>
        <v>BX</v>
      </c>
      <c r="E14" s="139">
        <f>IF($A14="","",VLOOKUP($A14,ＡＲ!$A$5:$J$250,7))</f>
        <v>3</v>
      </c>
      <c r="F14" s="130"/>
      <c r="G14" s="131"/>
      <c r="H14" s="132"/>
    </row>
    <row r="15" spans="1:11" s="119" customFormat="1" ht="30" customHeight="1">
      <c r="A15" s="126">
        <v>12</v>
      </c>
      <c r="B15" s="187" t="str">
        <f>IF($A15="","",VLOOKUP($A15,ＡＲ!$A$5:$J$250,4))</f>
        <v>ＥＯＭ－アルファＡドレンフィルター</v>
      </c>
      <c r="C15" s="129"/>
      <c r="D15" s="139" t="str">
        <f>IF($A15="","",VLOOKUP($A15,ＡＲ!$A$5:$J$250,6))</f>
        <v>EA</v>
      </c>
      <c r="E15" s="139">
        <f>IF($A15="","",VLOOKUP($A15,ＡＲ!$A$5:$J$250,7))</f>
        <v>40</v>
      </c>
      <c r="F15" s="130"/>
      <c r="G15" s="131"/>
      <c r="H15" s="132"/>
    </row>
    <row r="16" spans="1:11" s="119" customFormat="1" ht="30" customHeight="1">
      <c r="A16" s="126">
        <v>13</v>
      </c>
      <c r="B16" s="187" t="str">
        <f>IF($A16="","",VLOOKUP($A16,ＡＲ!$A$5:$J$250,4))</f>
        <v>ＩＰカバー</v>
      </c>
      <c r="C16" s="129"/>
      <c r="D16" s="139" t="str">
        <f>IF($A16="","",VLOOKUP($A16,ＡＲ!$A$5:$J$250,6))</f>
        <v>BX</v>
      </c>
      <c r="E16" s="139">
        <f>IF($A16="","",VLOOKUP($A16,ＡＲ!$A$5:$J$250,7))</f>
        <v>2</v>
      </c>
      <c r="F16" s="130"/>
      <c r="G16" s="131"/>
      <c r="H16" s="132"/>
    </row>
    <row r="17" spans="1:8" s="119" customFormat="1" ht="30" customHeight="1">
      <c r="A17" s="126">
        <v>14</v>
      </c>
      <c r="B17" s="187" t="str">
        <f>IF($A17="","",VLOOKUP($A17,ＡＲ!$A$5:$J$250,4))</f>
        <v>ＩＰ保護バッグ</v>
      </c>
      <c r="C17" s="129"/>
      <c r="D17" s="139" t="str">
        <f>IF($A17="","",VLOOKUP($A17,ＡＲ!$A$5:$J$250,6))</f>
        <v>BX</v>
      </c>
      <c r="E17" s="139">
        <f>IF($A17="","",VLOOKUP($A17,ＡＲ!$A$5:$J$250,7))</f>
        <v>3</v>
      </c>
      <c r="F17" s="130"/>
      <c r="G17" s="131"/>
      <c r="H17" s="132"/>
    </row>
    <row r="18" spans="1:8" s="119" customFormat="1" ht="30" customHeight="1">
      <c r="A18" s="126">
        <v>15</v>
      </c>
      <c r="B18" s="187" t="str">
        <f>IF($A18="","",VLOOKUP($A18,ＡＲ!$A$5:$J$250,4))</f>
        <v>ＭＳコートＯＮＥセット</v>
      </c>
      <c r="C18" s="129"/>
      <c r="D18" s="139" t="str">
        <f>IF($A18="","",VLOOKUP($A18,ＡＲ!$A$5:$J$250,6))</f>
        <v>BX</v>
      </c>
      <c r="E18" s="139">
        <f>IF($A18="","",VLOOKUP($A18,ＡＲ!$A$5:$J$250,7))</f>
        <v>2</v>
      </c>
      <c r="F18" s="130"/>
      <c r="G18" s="131"/>
      <c r="H18" s="132"/>
    </row>
    <row r="19" spans="1:8" s="119" customFormat="1" ht="30" customHeight="1">
      <c r="A19" s="126">
        <v>16</v>
      </c>
      <c r="B19" s="187" t="str">
        <f>IF($A19="","",VLOOKUP($A19,ＡＲ!$A$5:$J$250,4))</f>
        <v>ＰＴＣブラシ</v>
      </c>
      <c r="C19" s="129"/>
      <c r="D19" s="139" t="str">
        <f>IF($A19="","",VLOOKUP($A19,ＡＲ!$A$5:$J$250,6))</f>
        <v>BX</v>
      </c>
      <c r="E19" s="139">
        <f>IF($A19="","",VLOOKUP($A19,ＡＲ!$A$5:$J$250,7))</f>
        <v>3</v>
      </c>
      <c r="F19" s="130"/>
      <c r="G19" s="131"/>
      <c r="H19" s="132"/>
    </row>
    <row r="20" spans="1:8" s="119" customFormat="1" ht="30" customHeight="1">
      <c r="A20" s="126">
        <v>17</v>
      </c>
      <c r="B20" s="187" t="str">
        <f>IF($A20="","",VLOOKUP($A20,ＡＲ!$A$5:$J$250,4))</f>
        <v>ＲＣプレップ（シリンジ入）</v>
      </c>
      <c r="C20" s="129"/>
      <c r="D20" s="139" t="str">
        <f>IF($A20="","",VLOOKUP($A20,ＡＲ!$A$5:$J$250,6))</f>
        <v>BX</v>
      </c>
      <c r="E20" s="139">
        <f>IF($A20="","",VLOOKUP($A20,ＡＲ!$A$5:$J$250,7))</f>
        <v>4</v>
      </c>
      <c r="F20" s="130"/>
      <c r="G20" s="131"/>
      <c r="H20" s="132"/>
    </row>
    <row r="21" spans="1:8" s="119" customFormat="1" ht="30" customHeight="1">
      <c r="A21" s="126">
        <v>18</v>
      </c>
      <c r="B21" s="187" t="str">
        <f>IF($A21="","",VLOOKUP($A21,ＡＲ!$A$5:$J$250,4))</f>
        <v>ＳＡＭシリーズ歯ブラシ</v>
      </c>
      <c r="C21" s="129"/>
      <c r="D21" s="139" t="str">
        <f>IF($A21="","",VLOOKUP($A21,ＡＲ!$A$5:$J$250,6))</f>
        <v>BX</v>
      </c>
      <c r="E21" s="139">
        <f>IF($A21="","",VLOOKUP($A21,ＡＲ!$A$5:$J$250,7))</f>
        <v>4</v>
      </c>
      <c r="F21" s="130"/>
      <c r="G21" s="131"/>
      <c r="H21" s="132"/>
    </row>
    <row r="22" spans="1:8" s="119" customFormat="1" ht="30" customHeight="1">
      <c r="A22" s="126">
        <v>19</v>
      </c>
      <c r="B22" s="187" t="str">
        <f>IF($A22="","",VLOOKUP($A22,ＡＲ!$A$5:$J$250,4))</f>
        <v>ＳＡＭシリーズ歯ブラシ</v>
      </c>
      <c r="C22" s="129"/>
      <c r="D22" s="139" t="str">
        <f>IF($A22="","",VLOOKUP($A22,ＡＲ!$A$5:$J$250,6))</f>
        <v>BX</v>
      </c>
      <c r="E22" s="139">
        <f>IF($A22="","",VLOOKUP($A22,ＡＲ!$A$5:$J$250,7))</f>
        <v>5</v>
      </c>
      <c r="F22" s="130"/>
      <c r="G22" s="131"/>
      <c r="H22" s="132"/>
    </row>
    <row r="23" spans="1:8" s="119" customFormat="1" ht="30" customHeight="1">
      <c r="A23" s="126">
        <v>20</v>
      </c>
      <c r="B23" s="187" t="str">
        <f>IF($A23="","",VLOOKUP($A23,ＡＲ!$A$5:$J$250,4))</f>
        <v>ＳＡルーティング　Ｒ　ＭＵＬＴＩ　（オートミックス）</v>
      </c>
      <c r="C23" s="129"/>
      <c r="D23" s="139" t="str">
        <f>IF($A23="","",VLOOKUP($A23,ＡＲ!$A$5:$J$250,6))</f>
        <v>BX</v>
      </c>
      <c r="E23" s="139">
        <f>IF($A23="","",VLOOKUP($A23,ＡＲ!$A$5:$J$250,7))</f>
        <v>2</v>
      </c>
      <c r="F23" s="130"/>
      <c r="G23" s="131"/>
      <c r="H23" s="132"/>
    </row>
    <row r="24" spans="1:8" s="119" customFormat="1" ht="30" customHeight="1">
      <c r="A24" s="126">
        <v>21</v>
      </c>
      <c r="B24" s="187" t="str">
        <f>IF($A24="","",VLOOKUP($A24,ＡＲ!$A$5:$J$250,4))</f>
        <v>Ｖ－プライマー</v>
      </c>
      <c r="C24" s="129"/>
      <c r="D24" s="139" t="str">
        <f>IF($A24="","",VLOOKUP($A24,ＡＲ!$A$5:$J$250,6))</f>
        <v>BX</v>
      </c>
      <c r="E24" s="139">
        <f>IF($A24="","",VLOOKUP($A24,ＡＲ!$A$5:$J$250,7))</f>
        <v>2</v>
      </c>
      <c r="F24" s="130"/>
      <c r="G24" s="131"/>
      <c r="H24" s="132"/>
    </row>
    <row r="25" spans="1:8" s="119" customFormat="1" ht="30" customHeight="1">
      <c r="A25" s="126">
        <v>22</v>
      </c>
      <c r="B25" s="187" t="str">
        <f>IF($A25="","",VLOOKUP($A25,ＡＲ!$A$5:$J$250,4))</f>
        <v>アグサール</v>
      </c>
      <c r="C25" s="129"/>
      <c r="D25" s="139" t="str">
        <f>IF($A25="","",VLOOKUP($A25,ＡＲ!$A$5:$J$250,6))</f>
        <v>EA</v>
      </c>
      <c r="E25" s="139">
        <f>IF($A25="","",VLOOKUP($A25,ＡＲ!$A$5:$J$250,7))</f>
        <v>5</v>
      </c>
      <c r="F25" s="130"/>
      <c r="G25" s="131"/>
      <c r="H25" s="132"/>
    </row>
    <row r="26" spans="1:8" s="119" customFormat="1" ht="30" customHeight="1">
      <c r="A26" s="126">
        <v>23</v>
      </c>
      <c r="B26" s="187" t="str">
        <f>IF($A26="","",VLOOKUP($A26,ＡＲ!$A$5:$J$250,4))</f>
        <v>アドヒーシブ</v>
      </c>
      <c r="C26" s="129"/>
      <c r="D26" s="139" t="str">
        <f>IF($A26="","",VLOOKUP($A26,ＡＲ!$A$5:$J$250,6))</f>
        <v>BT</v>
      </c>
      <c r="E26" s="139">
        <f>IF($A26="","",VLOOKUP($A26,ＡＲ!$A$5:$J$250,7))</f>
        <v>3</v>
      </c>
      <c r="F26" s="130"/>
      <c r="G26" s="131"/>
      <c r="H26" s="132"/>
    </row>
    <row r="27" spans="1:8" s="119" customFormat="1" ht="30" customHeight="1">
      <c r="A27" s="126">
        <v>24</v>
      </c>
      <c r="B27" s="187" t="str">
        <f>IF($A27="","",VLOOKUP($A27,ＡＲ!$A$5:$J$250,4))</f>
        <v>イデアベスト</v>
      </c>
      <c r="C27" s="129"/>
      <c r="D27" s="139" t="str">
        <f>IF($A27="","",VLOOKUP($A27,ＡＲ!$A$5:$J$250,6))</f>
        <v>BT</v>
      </c>
      <c r="E27" s="139">
        <f>IF($A27="","",VLOOKUP($A27,ＡＲ!$A$5:$J$250,7))</f>
        <v>2</v>
      </c>
      <c r="F27" s="130"/>
      <c r="G27" s="131"/>
      <c r="H27" s="132"/>
    </row>
    <row r="28" spans="1:8" s="119" customFormat="1" ht="30" customHeight="1">
      <c r="A28" s="126">
        <v>25</v>
      </c>
      <c r="B28" s="188" t="str">
        <f>IF($A28="","",VLOOKUP($A28,ＡＲ!$A$5:$J$250,4))</f>
        <v>エクザバイトⅢ</v>
      </c>
      <c r="C28" s="129"/>
      <c r="D28" s="140" t="str">
        <f>IF($A28="","",VLOOKUP($A28,ＡＲ!$A$5:$J$250,6))</f>
        <v>BX</v>
      </c>
      <c r="E28" s="140">
        <f>IF($A28="","",VLOOKUP($A28,ＡＲ!$A$5:$J$250,7))</f>
        <v>2</v>
      </c>
      <c r="F28" s="130"/>
      <c r="G28" s="131"/>
      <c r="H28" s="132"/>
    </row>
    <row r="30" spans="1:8" s="119" customFormat="1" ht="45" customHeight="1">
      <c r="A30" s="118"/>
      <c r="B30" s="383" t="s">
        <v>111</v>
      </c>
      <c r="C30" s="383"/>
      <c r="D30" s="383"/>
      <c r="E30" s="383"/>
      <c r="F30" s="383"/>
      <c r="G30" s="383"/>
      <c r="H30" s="383"/>
    </row>
    <row r="31" spans="1:8" s="121" customFormat="1" ht="18" customHeight="1">
      <c r="A31" s="120"/>
      <c r="B31" s="277"/>
      <c r="D31" s="122"/>
      <c r="E31" s="123"/>
      <c r="F31" s="124"/>
    </row>
    <row r="32" spans="1:8" s="118" customFormat="1" ht="30" customHeight="1">
      <c r="A32" s="125" t="s">
        <v>112</v>
      </c>
      <c r="B32" s="384" t="s">
        <v>113</v>
      </c>
      <c r="C32" s="385"/>
      <c r="D32" s="126" t="s">
        <v>114</v>
      </c>
      <c r="E32" s="127" t="s">
        <v>115</v>
      </c>
      <c r="F32" s="128" t="s">
        <v>116</v>
      </c>
      <c r="G32" s="125" t="s">
        <v>117</v>
      </c>
      <c r="H32" s="126" t="s">
        <v>118</v>
      </c>
    </row>
    <row r="33" spans="1:8" ht="30" customHeight="1">
      <c r="A33" s="126">
        <v>26</v>
      </c>
      <c r="B33" s="187" t="str">
        <f>IF($A33="","",VLOOKUP($A33,ＡＲ!$A$5:$J$250,4))</f>
        <v>吸収性縫合糸バイクリル</v>
      </c>
      <c r="C33" s="129"/>
      <c r="D33" s="139" t="str">
        <f>IF($A33="","",VLOOKUP($A33,ＡＲ!$A$5:$J$250,6))</f>
        <v>BX</v>
      </c>
      <c r="E33" s="139">
        <f>IF($A33="","",VLOOKUP($A33,ＡＲ!$A$5:$J$250,7))</f>
        <v>2</v>
      </c>
      <c r="F33" s="130"/>
      <c r="G33" s="131"/>
      <c r="H33" s="132"/>
    </row>
    <row r="34" spans="1:8" ht="30" customHeight="1">
      <c r="A34" s="126">
        <v>27</v>
      </c>
      <c r="B34" s="187" t="str">
        <f>IF($A34="","",VLOOKUP($A34,ＡＲ!$A$5:$J$250,4))</f>
        <v>カクメン</v>
      </c>
      <c r="C34" s="129"/>
      <c r="D34" s="139" t="str">
        <f>IF($A34="","",VLOOKUP($A34,ＡＲ!$A$5:$J$250,6))</f>
        <v>BX</v>
      </c>
      <c r="E34" s="139">
        <f>IF($A34="","",VLOOKUP($A34,ＡＲ!$A$5:$J$250,7))</f>
        <v>2</v>
      </c>
      <c r="F34" s="130"/>
      <c r="G34" s="131"/>
      <c r="H34" s="132"/>
    </row>
    <row r="35" spans="1:8" ht="30" customHeight="1">
      <c r="A35" s="126">
        <v>28</v>
      </c>
      <c r="B35" s="187" t="str">
        <f>IF($A35="","",VLOOKUP($A35,ＡＲ!$A$5:$J$250,4))</f>
        <v>ガターパーチャポイント（アクセサリー）</v>
      </c>
      <c r="C35" s="129"/>
      <c r="D35" s="139" t="str">
        <f>IF($A35="","",VLOOKUP($A35,ＡＲ!$A$5:$J$250,6))</f>
        <v>BX</v>
      </c>
      <c r="E35" s="139">
        <f>IF($A35="","",VLOOKUP($A35,ＡＲ!$A$5:$J$250,7))</f>
        <v>4</v>
      </c>
      <c r="F35" s="130"/>
      <c r="G35" s="131"/>
      <c r="H35" s="132"/>
    </row>
    <row r="36" spans="1:8" s="119" customFormat="1" ht="30" customHeight="1">
      <c r="A36" s="126">
        <v>29</v>
      </c>
      <c r="B36" s="187" t="str">
        <f>IF($A36="","",VLOOKUP($A36,ＡＲ!$A$5:$J$250,4))</f>
        <v>ガターパーチャポイント（アクセサリー）</v>
      </c>
      <c r="C36" s="129"/>
      <c r="D36" s="139" t="str">
        <f>IF($A36="","",VLOOKUP($A36,ＡＲ!$A$5:$J$250,6))</f>
        <v>BX</v>
      </c>
      <c r="E36" s="139">
        <f>IF($A36="","",VLOOKUP($A36,ＡＲ!$A$5:$J$250,7))</f>
        <v>2</v>
      </c>
      <c r="F36" s="130"/>
      <c r="G36" s="131"/>
      <c r="H36" s="132"/>
    </row>
    <row r="37" spans="1:8" s="119" customFormat="1" ht="30" customHeight="1">
      <c r="A37" s="126">
        <v>30</v>
      </c>
      <c r="B37" s="187" t="str">
        <f>IF($A37="","",VLOOKUP($A37,ＡＲ!$A$5:$J$250,4))</f>
        <v>ガターパーチャポイント（アクセサリー）</v>
      </c>
      <c r="C37" s="129"/>
      <c r="D37" s="139" t="str">
        <f>IF($A37="","",VLOOKUP($A37,ＡＲ!$A$5:$J$250,6))</f>
        <v>BX</v>
      </c>
      <c r="E37" s="139">
        <f>IF($A37="","",VLOOKUP($A37,ＡＲ!$A$5:$J$250,7))</f>
        <v>3</v>
      </c>
      <c r="F37" s="130"/>
      <c r="G37" s="131"/>
      <c r="H37" s="132"/>
    </row>
    <row r="38" spans="1:8" s="119" customFormat="1" ht="30" customHeight="1">
      <c r="A38" s="126">
        <v>31</v>
      </c>
      <c r="B38" s="187" t="str">
        <f>IF($A38="","",VLOOKUP($A38,ＡＲ!$A$5:$J$250,4))</f>
        <v>カルシペックス２</v>
      </c>
      <c r="C38" s="129"/>
      <c r="D38" s="139" t="str">
        <f>IF($A38="","",VLOOKUP($A38,ＡＲ!$A$5:$J$250,6))</f>
        <v>BX</v>
      </c>
      <c r="E38" s="139">
        <f>IF($A38="","",VLOOKUP($A38,ＡＲ!$A$5:$J$250,7))</f>
        <v>5</v>
      </c>
      <c r="F38" s="130"/>
      <c r="G38" s="131"/>
      <c r="H38" s="132"/>
    </row>
    <row r="39" spans="1:8" s="119" customFormat="1" ht="30" customHeight="1">
      <c r="A39" s="126">
        <v>32</v>
      </c>
      <c r="B39" s="187" t="str">
        <f>IF($A39="","",VLOOKUP($A39,ＡＲ!$A$5:$J$250,4))</f>
        <v>キャビトン　ファスト</v>
      </c>
      <c r="C39" s="129"/>
      <c r="D39" s="139" t="str">
        <f>IF($A39="","",VLOOKUP($A39,ＡＲ!$A$5:$J$250,6))</f>
        <v>BX</v>
      </c>
      <c r="E39" s="139">
        <f>IF($A39="","",VLOOKUP($A39,ＡＲ!$A$5:$J$250,7))</f>
        <v>3</v>
      </c>
      <c r="F39" s="130"/>
      <c r="G39" s="131"/>
      <c r="H39" s="132"/>
    </row>
    <row r="40" spans="1:8" s="119" customFormat="1" ht="30" customHeight="1">
      <c r="A40" s="126">
        <v>33</v>
      </c>
      <c r="B40" s="187" t="str">
        <f>IF($A40="","",VLOOKUP($A40,ＡＲ!$A$5:$J$250,4))</f>
        <v>クアトロケアスプレープラス２１４０</v>
      </c>
      <c r="C40" s="129"/>
      <c r="D40" s="139" t="str">
        <f>IF($A40="","",VLOOKUP($A40,ＡＲ!$A$5:$J$250,6))</f>
        <v>EA</v>
      </c>
      <c r="E40" s="139">
        <f>IF($A40="","",VLOOKUP($A40,ＡＲ!$A$5:$J$250,7))</f>
        <v>2</v>
      </c>
      <c r="F40" s="130"/>
      <c r="G40" s="131"/>
      <c r="H40" s="132"/>
    </row>
    <row r="41" spans="1:8" s="119" customFormat="1" ht="30" customHeight="1">
      <c r="A41" s="126">
        <v>34</v>
      </c>
      <c r="B41" s="187" t="str">
        <f>IF($A41="","",VLOOKUP($A41,ＡＲ!$A$5:$J$250,4))</f>
        <v>クリアフィル　ＤＣコア　オートミックスＯＮＥ</v>
      </c>
      <c r="C41" s="129"/>
      <c r="D41" s="139" t="str">
        <f>IF($A41="","",VLOOKUP($A41,ＡＲ!$A$5:$J$250,6))</f>
        <v>BX</v>
      </c>
      <c r="E41" s="139">
        <f>IF($A41="","",VLOOKUP($A41,ＡＲ!$A$5:$J$250,7))</f>
        <v>2</v>
      </c>
      <c r="F41" s="130"/>
      <c r="G41" s="131"/>
      <c r="H41" s="132"/>
    </row>
    <row r="42" spans="1:8" s="119" customFormat="1" ht="30" customHeight="1">
      <c r="A42" s="126">
        <v>35</v>
      </c>
      <c r="B42" s="187" t="str">
        <f>IF($A42="","",VLOOKUP($A42,ＡＲ!$A$5:$J$250,4))</f>
        <v>クリアフィルＲＤＣコア　オートミックスＲＯＮＥ　ガイドチップ</v>
      </c>
      <c r="C42" s="129"/>
      <c r="D42" s="139" t="str">
        <f>IF($A42="","",VLOOKUP($A42,ＡＲ!$A$5:$J$250,6))</f>
        <v>BX</v>
      </c>
      <c r="E42" s="139">
        <f>IF($A42="","",VLOOKUP($A42,ＡＲ!$A$5:$J$250,7))</f>
        <v>6</v>
      </c>
      <c r="F42" s="130"/>
      <c r="G42" s="131"/>
      <c r="H42" s="132"/>
    </row>
    <row r="43" spans="1:8" s="119" customFormat="1" ht="30" customHeight="1">
      <c r="A43" s="126">
        <v>36</v>
      </c>
      <c r="B43" s="187" t="str">
        <f>IF($A43="","",VLOOKUP($A43,ＡＲ!$A$5:$J$250,4))</f>
        <v>クリアフィルＲＤＣコア　オートミックスＲＯＮＥ　ガイドチップ</v>
      </c>
      <c r="C43" s="129"/>
      <c r="D43" s="139" t="str">
        <f>IF($A43="","",VLOOKUP($A43,ＡＲ!$A$5:$J$250,6))</f>
        <v>EA</v>
      </c>
      <c r="E43" s="139">
        <f>IF($A43="","",VLOOKUP($A43,ＡＲ!$A$5:$J$250,7))</f>
        <v>6</v>
      </c>
      <c r="F43" s="130"/>
      <c r="G43" s="131"/>
      <c r="H43" s="132"/>
    </row>
    <row r="44" spans="1:8" s="119" customFormat="1" ht="30" customHeight="1">
      <c r="A44" s="126">
        <v>37</v>
      </c>
      <c r="B44" s="187" t="str">
        <f>IF($A44="","",VLOOKUP($A44,ＡＲ!$A$5:$J$250,4))</f>
        <v>クリアフィルＲＤＣコア　オートミックスＲＯＮＥ　ミキシングチ</v>
      </c>
      <c r="C44" s="129"/>
      <c r="D44" s="139" t="str">
        <f>IF($A44="","",VLOOKUP($A44,ＡＲ!$A$5:$J$250,6))</f>
        <v>BX</v>
      </c>
      <c r="E44" s="139">
        <f>IF($A44="","",VLOOKUP($A44,ＡＲ!$A$5:$J$250,7))</f>
        <v>5</v>
      </c>
      <c r="F44" s="130"/>
      <c r="G44" s="131"/>
      <c r="H44" s="132"/>
    </row>
    <row r="45" spans="1:8" s="119" customFormat="1" ht="30" customHeight="1">
      <c r="A45" s="126">
        <v>38</v>
      </c>
      <c r="B45" s="187" t="str">
        <f>IF($A45="","",VLOOKUP($A45,ＡＲ!$A$5:$J$250,4))</f>
        <v>クリアフィルＲマジェスティＲＥＳ－２</v>
      </c>
      <c r="C45" s="129"/>
      <c r="D45" s="139" t="str">
        <f>IF($A45="","",VLOOKUP($A45,ＡＲ!$A$5:$J$250,6))</f>
        <v>BX</v>
      </c>
      <c r="E45" s="139">
        <f>IF($A45="","",VLOOKUP($A45,ＡＲ!$A$5:$J$250,7))</f>
        <v>2</v>
      </c>
      <c r="F45" s="130"/>
      <c r="G45" s="131"/>
      <c r="H45" s="132"/>
    </row>
    <row r="46" spans="1:8" s="119" customFormat="1" ht="30" customHeight="1">
      <c r="A46" s="126">
        <v>39</v>
      </c>
      <c r="B46" s="187" t="str">
        <f>IF($A46="","",VLOOKUP($A46,ＡＲ!$A$5:$J$250,4))</f>
        <v>クリアフィルＲマジェスティＲＥＳ－２</v>
      </c>
      <c r="C46" s="129"/>
      <c r="D46" s="139" t="str">
        <f>IF($A46="","",VLOOKUP($A46,ＡＲ!$A$5:$J$250,6))</f>
        <v>BX</v>
      </c>
      <c r="E46" s="139">
        <f>IF($A46="","",VLOOKUP($A46,ＡＲ!$A$5:$J$250,7))</f>
        <v>2</v>
      </c>
      <c r="F46" s="130"/>
      <c r="G46" s="131"/>
      <c r="H46" s="132"/>
    </row>
    <row r="47" spans="1:8" s="119" customFormat="1" ht="30" customHeight="1">
      <c r="A47" s="126">
        <v>40</v>
      </c>
      <c r="B47" s="187" t="str">
        <f>IF($A47="","",VLOOKUP($A47,ＡＲ!$A$5:$J$250,4))</f>
        <v>クリアフィルＲマジェスティＲＥＳ－２</v>
      </c>
      <c r="C47" s="129"/>
      <c r="D47" s="139" t="str">
        <f>IF($A47="","",VLOOKUP($A47,ＡＲ!$A$5:$J$250,6))</f>
        <v>EA</v>
      </c>
      <c r="E47" s="139">
        <f>IF($A47="","",VLOOKUP($A47,ＡＲ!$A$5:$J$250,7))</f>
        <v>2</v>
      </c>
      <c r="F47" s="130"/>
      <c r="G47" s="131"/>
      <c r="H47" s="132"/>
    </row>
    <row r="48" spans="1:8" s="119" customFormat="1" ht="30" customHeight="1">
      <c r="A48" s="126">
        <v>41</v>
      </c>
      <c r="B48" s="187" t="str">
        <f>IF($A48="","",VLOOKUP($A48,ＡＲ!$A$5:$J$250,4))</f>
        <v>クリアフィルＲマジェスティＲＥＳ－２</v>
      </c>
      <c r="C48" s="129"/>
      <c r="D48" s="139" t="str">
        <f>IF($A48="","",VLOOKUP($A48,ＡＲ!$A$5:$J$250,6))</f>
        <v>EA</v>
      </c>
      <c r="E48" s="139">
        <f>IF($A48="","",VLOOKUP($A48,ＡＲ!$A$5:$J$250,7))</f>
        <v>2</v>
      </c>
      <c r="F48" s="130"/>
      <c r="G48" s="131"/>
      <c r="H48" s="132"/>
    </row>
    <row r="49" spans="1:8" s="119" customFormat="1" ht="30" customHeight="1">
      <c r="A49" s="126">
        <v>42</v>
      </c>
      <c r="B49" s="187" t="str">
        <f>IF($A49="","",VLOOKUP($A49,ＡＲ!$A$5:$J$250,4))</f>
        <v>クリアフィルＲマジェスティＲＥＳ－２</v>
      </c>
      <c r="C49" s="129"/>
      <c r="D49" s="139" t="str">
        <f>IF($A49="","",VLOOKUP($A49,ＡＲ!$A$5:$J$250,6))</f>
        <v>EA</v>
      </c>
      <c r="E49" s="139">
        <f>IF($A49="","",VLOOKUP($A49,ＡＲ!$A$5:$J$250,7))</f>
        <v>2</v>
      </c>
      <c r="F49" s="130"/>
      <c r="G49" s="131"/>
      <c r="H49" s="132"/>
    </row>
    <row r="50" spans="1:8" s="119" customFormat="1" ht="30" customHeight="1">
      <c r="A50" s="126">
        <v>43</v>
      </c>
      <c r="B50" s="187" t="str">
        <f>IF($A50="","",VLOOKUP($A50,ＡＲ!$A$5:$J$250,4))</f>
        <v>クリアフィルユニバーサルボンド　ＱＵＩＣＫ　ＥＲ</v>
      </c>
      <c r="C50" s="129"/>
      <c r="D50" s="139" t="str">
        <f>IF($A50="","",VLOOKUP($A50,ＡＲ!$A$5:$J$250,6))</f>
        <v>EA</v>
      </c>
      <c r="E50" s="139">
        <f>IF($A50="","",VLOOKUP($A50,ＡＲ!$A$5:$J$250,7))</f>
        <v>6</v>
      </c>
      <c r="F50" s="130"/>
      <c r="G50" s="131"/>
      <c r="H50" s="132"/>
    </row>
    <row r="51" spans="1:8" s="119" customFormat="1" ht="30" customHeight="1">
      <c r="A51" s="126">
        <v>44</v>
      </c>
      <c r="B51" s="187" t="str">
        <f>IF($A51="","",VLOOKUP($A51,ＡＲ!$A$5:$J$250,4))</f>
        <v>クリーニングジェル（ＰＭＴＣ）　</v>
      </c>
      <c r="C51" s="129"/>
      <c r="D51" s="139" t="str">
        <f>IF($A51="","",VLOOKUP($A51,ＡＲ!$A$5:$J$250,6))</f>
        <v>EA</v>
      </c>
      <c r="E51" s="139">
        <f>IF($A51="","",VLOOKUP($A51,ＡＲ!$A$5:$J$250,7))</f>
        <v>7</v>
      </c>
      <c r="F51" s="130"/>
      <c r="G51" s="131"/>
      <c r="H51" s="132"/>
    </row>
    <row r="52" spans="1:8" s="119" customFormat="1" ht="30" customHeight="1">
      <c r="A52" s="126">
        <v>45</v>
      </c>
      <c r="B52" s="187" t="str">
        <f>IF($A52="","",VLOOKUP($A52,ＡＲ!$A$5:$J$250,4))</f>
        <v>クリーン・ウォッシングニードル　ソフトタイプ</v>
      </c>
      <c r="C52" s="129"/>
      <c r="D52" s="139" t="str">
        <f>IF($A52="","",VLOOKUP($A52,ＡＲ!$A$5:$J$250,6))</f>
        <v>EA</v>
      </c>
      <c r="E52" s="139">
        <f>IF($A52="","",VLOOKUP($A52,ＡＲ!$A$5:$J$250,7))</f>
        <v>5</v>
      </c>
      <c r="F52" s="130"/>
      <c r="G52" s="131"/>
      <c r="H52" s="132"/>
    </row>
    <row r="53" spans="1:8" s="119" customFormat="1" ht="30" customHeight="1">
      <c r="A53" s="126">
        <v>46</v>
      </c>
      <c r="B53" s="187" t="str">
        <f>IF($A53="","",VLOOKUP($A53,ＡＲ!$A$5:$J$250,4))</f>
        <v>クリーン・ウォッシングニードル　ソフトタイプ</v>
      </c>
      <c r="C53" s="129"/>
      <c r="D53" s="139" t="str">
        <f>IF($A53="","",VLOOKUP($A53,ＡＲ!$A$5:$J$250,6))</f>
        <v>EA</v>
      </c>
      <c r="E53" s="139">
        <f>IF($A53="","",VLOOKUP($A53,ＡＲ!$A$5:$J$250,7))</f>
        <v>5</v>
      </c>
      <c r="F53" s="130"/>
      <c r="G53" s="131"/>
      <c r="H53" s="132"/>
    </row>
    <row r="54" spans="1:8" s="119" customFormat="1" ht="30" customHeight="1">
      <c r="A54" s="126">
        <v>47</v>
      </c>
      <c r="B54" s="187" t="str">
        <f>IF($A54="","",VLOOKUP($A54,ＡＲ!$A$5:$J$250,4))</f>
        <v>クリーン・ウォッシングニードル　ソフトタイプ</v>
      </c>
      <c r="C54" s="129"/>
      <c r="D54" s="139" t="str">
        <f>IF($A54="","",VLOOKUP($A54,ＡＲ!$A$5:$J$250,6))</f>
        <v>BX</v>
      </c>
      <c r="E54" s="139">
        <f>IF($A54="","",VLOOKUP($A54,ＡＲ!$A$5:$J$250,7))</f>
        <v>7</v>
      </c>
      <c r="F54" s="130"/>
      <c r="G54" s="131"/>
      <c r="H54" s="132"/>
    </row>
    <row r="55" spans="1:8" s="119" customFormat="1" ht="30" customHeight="1">
      <c r="A55" s="126">
        <v>48</v>
      </c>
      <c r="B55" s="187" t="str">
        <f>IF($A55="","",VLOOKUP($A55,ＡＲ!$A$5:$J$250,4))</f>
        <v>クリーンブラシ　コニカル型小</v>
      </c>
      <c r="C55" s="129"/>
      <c r="D55" s="139" t="str">
        <f>IF($A55="","",VLOOKUP($A55,ＡＲ!$A$5:$J$250,6))</f>
        <v>BX</v>
      </c>
      <c r="E55" s="139">
        <f>IF($A55="","",VLOOKUP($A55,ＡＲ!$A$5:$J$250,7))</f>
        <v>5</v>
      </c>
      <c r="F55" s="130"/>
      <c r="G55" s="131"/>
      <c r="H55" s="132"/>
    </row>
    <row r="56" spans="1:8" s="119" customFormat="1" ht="30" customHeight="1">
      <c r="A56" s="126">
        <v>49</v>
      </c>
      <c r="B56" s="187" t="str">
        <f>IF($A56="","",VLOOKUP($A56,ＡＲ!$A$5:$J$250,4))</f>
        <v>クリーンブラシ　フラット型小</v>
      </c>
      <c r="C56" s="129"/>
      <c r="D56" s="139" t="str">
        <f>IF($A56="","",VLOOKUP($A56,ＡＲ!$A$5:$J$250,6))</f>
        <v>BX</v>
      </c>
      <c r="E56" s="139">
        <f>IF($A56="","",VLOOKUP($A56,ＡＲ!$A$5:$J$250,7))</f>
        <v>2</v>
      </c>
      <c r="F56" s="130"/>
      <c r="G56" s="131"/>
      <c r="H56" s="132"/>
    </row>
    <row r="57" spans="1:8" s="119" customFormat="1" ht="30" customHeight="1">
      <c r="A57" s="126">
        <v>50</v>
      </c>
      <c r="B57" s="188" t="str">
        <f>IF($A57="","",VLOOKUP($A57,ＡＲ!$A$5:$J$250,4))</f>
        <v>ココアバター</v>
      </c>
      <c r="C57" s="129"/>
      <c r="D57" s="140" t="str">
        <f>IF($A57="","",VLOOKUP($A57,ＡＲ!$A$5:$J$250,6))</f>
        <v>BX</v>
      </c>
      <c r="E57" s="140">
        <f>IF($A57="","",VLOOKUP($A57,ＡＲ!$A$5:$J$250,7))</f>
        <v>8</v>
      </c>
      <c r="F57" s="130"/>
      <c r="G57" s="131"/>
      <c r="H57" s="132"/>
    </row>
    <row r="59" spans="1:8" s="119" customFormat="1" ht="45" customHeight="1">
      <c r="A59" s="118"/>
      <c r="B59" s="383" t="s">
        <v>111</v>
      </c>
      <c r="C59" s="383"/>
      <c r="D59" s="383"/>
      <c r="E59" s="383"/>
      <c r="F59" s="383"/>
      <c r="G59" s="383"/>
      <c r="H59" s="383"/>
    </row>
    <row r="60" spans="1:8" s="121" customFormat="1" ht="18" customHeight="1">
      <c r="A60" s="120"/>
      <c r="B60" s="277"/>
      <c r="D60" s="122"/>
      <c r="E60" s="123"/>
      <c r="F60" s="124"/>
    </row>
    <row r="61" spans="1:8" s="118" customFormat="1" ht="30" customHeight="1">
      <c r="A61" s="125" t="s">
        <v>112</v>
      </c>
      <c r="B61" s="384" t="s">
        <v>113</v>
      </c>
      <c r="C61" s="385"/>
      <c r="D61" s="126" t="s">
        <v>114</v>
      </c>
      <c r="E61" s="127" t="s">
        <v>115</v>
      </c>
      <c r="F61" s="128" t="s">
        <v>116</v>
      </c>
      <c r="G61" s="125" t="s">
        <v>117</v>
      </c>
      <c r="H61" s="126" t="s">
        <v>118</v>
      </c>
    </row>
    <row r="62" spans="1:8" ht="30" customHeight="1">
      <c r="A62" s="126">
        <v>51</v>
      </c>
      <c r="B62" s="187" t="str">
        <f>IF($A62="","",VLOOKUP($A62,ＡＲ!$A$5:$J$250,4))</f>
        <v>コンポマスター</v>
      </c>
      <c r="C62" s="129"/>
      <c r="D62" s="139" t="str">
        <f>IF($A62="","",VLOOKUP($A62,ＡＲ!$A$5:$J$250,6))</f>
        <v>BX</v>
      </c>
      <c r="E62" s="139">
        <f>IF($A62="","",VLOOKUP($A62,ＡＲ!$A$5:$J$250,7))</f>
        <v>5</v>
      </c>
      <c r="F62" s="130"/>
      <c r="G62" s="131"/>
      <c r="H62" s="132"/>
    </row>
    <row r="63" spans="1:8" ht="30" customHeight="1">
      <c r="A63" s="126">
        <v>52</v>
      </c>
      <c r="B63" s="187" t="str">
        <f>IF($A63="","",VLOOKUP($A63,ＡＲ!$A$5:$J$250,4))</f>
        <v>吸収性局所止血剤</v>
      </c>
      <c r="C63" s="129"/>
      <c r="D63" s="139" t="str">
        <f>IF($A63="","",VLOOKUP($A63,ＡＲ!$A$5:$J$250,6))</f>
        <v>EA</v>
      </c>
      <c r="E63" s="139">
        <f>IF($A63="","",VLOOKUP($A63,ＡＲ!$A$5:$J$250,7))</f>
        <v>4</v>
      </c>
      <c r="F63" s="130"/>
      <c r="G63" s="131"/>
      <c r="H63" s="132"/>
    </row>
    <row r="64" spans="1:8" ht="30" customHeight="1">
      <c r="A64" s="126">
        <v>53</v>
      </c>
      <c r="B64" s="187" t="str">
        <f>IF($A64="","",VLOOKUP($A64,ＡＲ!$A$5:$J$250,4))</f>
        <v>サージチップ　マイクロ　１．２ＭＭ</v>
      </c>
      <c r="C64" s="129"/>
      <c r="D64" s="139" t="str">
        <f>IF($A64="","",VLOOKUP($A64,ＡＲ!$A$5:$J$250,6))</f>
        <v>EA</v>
      </c>
      <c r="E64" s="139">
        <f>IF($A64="","",VLOOKUP($A64,ＡＲ!$A$5:$J$250,7))</f>
        <v>3</v>
      </c>
      <c r="F64" s="130"/>
      <c r="G64" s="131"/>
      <c r="H64" s="132"/>
    </row>
    <row r="65" spans="1:8" s="119" customFormat="1" ht="30" customHeight="1">
      <c r="A65" s="126">
        <v>54</v>
      </c>
      <c r="B65" s="187" t="str">
        <f>IF($A65="","",VLOOKUP($A65,ＡＲ!$A$5:$J$250,4))</f>
        <v>サージマスクＡＣ</v>
      </c>
      <c r="C65" s="129"/>
      <c r="D65" s="139" t="str">
        <f>IF($A65="","",VLOOKUP($A65,ＡＲ!$A$5:$J$250,6))</f>
        <v>BX</v>
      </c>
      <c r="E65" s="139">
        <f>IF($A65="","",VLOOKUP($A65,ＡＲ!$A$5:$J$250,7))</f>
        <v>2</v>
      </c>
      <c r="F65" s="130"/>
      <c r="G65" s="131"/>
      <c r="H65" s="132"/>
    </row>
    <row r="66" spans="1:8" s="119" customFormat="1" ht="30" customHeight="1">
      <c r="A66" s="126">
        <v>55</v>
      </c>
      <c r="B66" s="187" t="str">
        <f>IF($A66="","",VLOOKUP($A66,ＡＲ!$A$5:$J$250,4))</f>
        <v>サリバエジェクター　フレクソＬお徳用１００本入（アダプタ―付</v>
      </c>
      <c r="C66" s="129"/>
      <c r="D66" s="139" t="str">
        <f>IF($A66="","",VLOOKUP($A66,ＡＲ!$A$5:$J$250,6))</f>
        <v>BX</v>
      </c>
      <c r="E66" s="139">
        <f>IF($A66="","",VLOOKUP($A66,ＡＲ!$A$5:$J$250,7))</f>
        <v>7</v>
      </c>
      <c r="F66" s="130"/>
      <c r="G66" s="131"/>
      <c r="H66" s="132"/>
    </row>
    <row r="67" spans="1:8" s="119" customFormat="1" ht="30" customHeight="1">
      <c r="A67" s="126">
        <v>56</v>
      </c>
      <c r="B67" s="187" t="str">
        <f>IF($A67="","",VLOOKUP($A67,ＡＲ!$A$5:$J$250,4))</f>
        <v>ジーシー　フジルーティング　Ｒ　ＥＸ　ＰＬＵＳ</v>
      </c>
      <c r="C67" s="129"/>
      <c r="D67" s="139" t="str">
        <f>IF($A67="","",VLOOKUP($A67,ＡＲ!$A$5:$J$250,6))</f>
        <v>BX</v>
      </c>
      <c r="E67" s="139">
        <f>IF($A67="","",VLOOKUP($A67,ＡＲ!$A$5:$J$250,7))</f>
        <v>2</v>
      </c>
      <c r="F67" s="130"/>
      <c r="G67" s="131"/>
      <c r="H67" s="132"/>
    </row>
    <row r="68" spans="1:8" s="119" customFormat="1" ht="30" customHeight="1">
      <c r="A68" s="126">
        <v>57</v>
      </c>
      <c r="B68" s="187" t="str">
        <f>IF($A68="","",VLOOKUP($A68,ＡＲ!$A$5:$J$250,4))</f>
        <v>シャープミニ</v>
      </c>
      <c r="C68" s="129"/>
      <c r="D68" s="139" t="str">
        <f>IF($A68="","",VLOOKUP($A68,ＡＲ!$A$5:$J$250,6))</f>
        <v>BX</v>
      </c>
      <c r="E68" s="139">
        <f>IF($A68="","",VLOOKUP($A68,ＡＲ!$A$5:$J$250,7))</f>
        <v>2</v>
      </c>
      <c r="F68" s="130"/>
      <c r="G68" s="131"/>
      <c r="H68" s="132"/>
    </row>
    <row r="69" spans="1:8" s="119" customFormat="1" ht="30" customHeight="1">
      <c r="A69" s="126">
        <v>58</v>
      </c>
      <c r="B69" s="187" t="str">
        <f>IF($A69="","",VLOOKUP($A69,ＡＲ!$A$5:$J$250,4))</f>
        <v>スーパーボンド　キャタリストＶ</v>
      </c>
      <c r="C69" s="129"/>
      <c r="D69" s="139" t="str">
        <f>IF($A69="","",VLOOKUP($A69,ＡＲ!$A$5:$J$250,6))</f>
        <v>BX</v>
      </c>
      <c r="E69" s="139">
        <f>IF($A69="","",VLOOKUP($A69,ＡＲ!$A$5:$J$250,7))</f>
        <v>2</v>
      </c>
      <c r="F69" s="130"/>
      <c r="G69" s="131"/>
      <c r="H69" s="132"/>
    </row>
    <row r="70" spans="1:8" s="119" customFormat="1" ht="30" customHeight="1">
      <c r="A70" s="126">
        <v>59</v>
      </c>
      <c r="B70" s="187" t="str">
        <f>IF($A70="","",VLOOKUP($A70,ＡＲ!$A$5:$J$250,4))</f>
        <v>スーパーボンド　モノマー液</v>
      </c>
      <c r="C70" s="129"/>
      <c r="D70" s="139" t="str">
        <f>IF($A70="","",VLOOKUP($A70,ＡＲ!$A$5:$J$250,6))</f>
        <v>BX</v>
      </c>
      <c r="E70" s="139">
        <f>IF($A70="","",VLOOKUP($A70,ＡＲ!$A$5:$J$250,7))</f>
        <v>2</v>
      </c>
      <c r="F70" s="130"/>
      <c r="G70" s="131"/>
      <c r="H70" s="132"/>
    </row>
    <row r="71" spans="1:8" s="119" customFormat="1" ht="30" customHeight="1">
      <c r="A71" s="126">
        <v>60</v>
      </c>
      <c r="B71" s="187" t="str">
        <f>IF($A71="","",VLOOKUP($A71,ＡＲ!$A$5:$J$250,4))</f>
        <v>スーパーボンドＥＸ　ポリマー粉末</v>
      </c>
      <c r="C71" s="129"/>
      <c r="D71" s="139" t="str">
        <f>IF($A71="","",VLOOKUP($A71,ＡＲ!$A$5:$J$250,6))</f>
        <v>EA</v>
      </c>
      <c r="E71" s="139">
        <f>IF($A71="","",VLOOKUP($A71,ＡＲ!$A$5:$J$250,7))</f>
        <v>2</v>
      </c>
      <c r="F71" s="130"/>
      <c r="G71" s="131"/>
      <c r="H71" s="132"/>
    </row>
    <row r="72" spans="1:8" s="119" customFormat="1" ht="30" customHeight="1">
      <c r="A72" s="126">
        <v>61</v>
      </c>
      <c r="B72" s="187" t="str">
        <f>IF($A72="","",VLOOKUP($A72,ＡＲ!$A$5:$J$250,4))</f>
        <v>スーパーボンドＥＸ　ポリマー粉末</v>
      </c>
      <c r="C72" s="129"/>
      <c r="D72" s="139" t="str">
        <f>IF($A72="","",VLOOKUP($A72,ＡＲ!$A$5:$J$250,6))</f>
        <v>EA</v>
      </c>
      <c r="E72" s="139">
        <f>IF($A72="","",VLOOKUP($A72,ＡＲ!$A$5:$J$250,7))</f>
        <v>2</v>
      </c>
      <c r="F72" s="130"/>
      <c r="G72" s="131"/>
      <c r="H72" s="132"/>
    </row>
    <row r="73" spans="1:8" s="119" customFormat="1" ht="30" customHeight="1">
      <c r="A73" s="126">
        <v>62</v>
      </c>
      <c r="B73" s="187" t="str">
        <f>IF($A73="","",VLOOKUP($A73,ＡＲ!$A$5:$J$250,4))</f>
        <v>スキャンドネストカートリッジ３％</v>
      </c>
      <c r="C73" s="129"/>
      <c r="D73" s="139" t="str">
        <f>IF($A73="","",VLOOKUP($A73,ＡＲ!$A$5:$J$250,6))</f>
        <v>BX</v>
      </c>
      <c r="E73" s="139">
        <f>IF($A73="","",VLOOKUP($A73,ＡＲ!$A$5:$J$250,7))</f>
        <v>2</v>
      </c>
      <c r="F73" s="130"/>
      <c r="G73" s="131"/>
      <c r="H73" s="132"/>
    </row>
    <row r="74" spans="1:8" s="119" customFormat="1" ht="30" customHeight="1">
      <c r="A74" s="126">
        <v>63</v>
      </c>
      <c r="B74" s="187" t="str">
        <f>IF($A74="","",VLOOKUP($A74,ＡＲ!$A$5:$J$250,4))</f>
        <v>スケール除去液　１Ｌ　＊　３本</v>
      </c>
      <c r="C74" s="129"/>
      <c r="D74" s="139" t="str">
        <f>IF($A74="","",VLOOKUP($A74,ＡＲ!$A$5:$J$250,6))</f>
        <v>EA</v>
      </c>
      <c r="E74" s="139">
        <f>IF($A74="","",VLOOKUP($A74,ＡＲ!$A$5:$J$250,7))</f>
        <v>2</v>
      </c>
      <c r="F74" s="130"/>
      <c r="G74" s="131"/>
      <c r="H74" s="132"/>
    </row>
    <row r="75" spans="1:8" s="119" customFormat="1" ht="30" customHeight="1">
      <c r="A75" s="126">
        <v>64</v>
      </c>
      <c r="B75" s="187" t="str">
        <f>IF($A75="","",VLOOKUP($A75,ＡＲ!$A$5:$J$250,4))</f>
        <v>ディスポーザブル　スカルペル</v>
      </c>
      <c r="C75" s="129"/>
      <c r="D75" s="139" t="str">
        <f>IF($A75="","",VLOOKUP($A75,ＡＲ!$A$5:$J$250,6))</f>
        <v>EA</v>
      </c>
      <c r="E75" s="139">
        <f>IF($A75="","",VLOOKUP($A75,ＡＲ!$A$5:$J$250,7))</f>
        <v>2</v>
      </c>
      <c r="F75" s="130"/>
      <c r="G75" s="131"/>
      <c r="H75" s="132"/>
    </row>
    <row r="76" spans="1:8" s="119" customFormat="1" ht="30" customHeight="1">
      <c r="A76" s="126">
        <v>65</v>
      </c>
      <c r="B76" s="187" t="str">
        <f>IF($A76="","",VLOOKUP($A76,ＡＲ!$A$5:$J$250,4))</f>
        <v>ディスポーザブル採取皿</v>
      </c>
      <c r="C76" s="129"/>
      <c r="D76" s="139" t="str">
        <f>IF($A76="","",VLOOKUP($A76,ＡＲ!$A$5:$J$250,6))</f>
        <v>EA</v>
      </c>
      <c r="E76" s="139">
        <f>IF($A76="","",VLOOKUP($A76,ＡＲ!$A$5:$J$250,7))</f>
        <v>20</v>
      </c>
      <c r="F76" s="130"/>
      <c r="G76" s="131"/>
      <c r="H76" s="132"/>
    </row>
    <row r="77" spans="1:8" s="119" customFormat="1" ht="30" customHeight="1">
      <c r="A77" s="126">
        <v>66</v>
      </c>
      <c r="B77" s="187" t="str">
        <f>IF($A77="","",VLOOKUP($A77,ＡＲ!$A$5:$J$250,4))</f>
        <v>ディスポーラル咬合紙　全顎用</v>
      </c>
      <c r="C77" s="129"/>
      <c r="D77" s="139" t="str">
        <f>IF($A77="","",VLOOKUP($A77,ＡＲ!$A$5:$J$250,6))</f>
        <v>BX</v>
      </c>
      <c r="E77" s="139">
        <f>IF($A77="","",VLOOKUP($A77,ＡＲ!$A$5:$J$250,7))</f>
        <v>2</v>
      </c>
      <c r="F77" s="130"/>
      <c r="G77" s="131"/>
      <c r="H77" s="132"/>
    </row>
    <row r="78" spans="1:8" s="119" customFormat="1" ht="30" customHeight="1">
      <c r="A78" s="126">
        <v>67</v>
      </c>
      <c r="B78" s="187" t="str">
        <f>IF($A78="","",VLOOKUP($A78,ＡＲ!$A$5:$J$250,4))</f>
        <v>ディスポチップ混和（青）</v>
      </c>
      <c r="C78" s="129"/>
      <c r="D78" s="139" t="str">
        <f>IF($A78="","",VLOOKUP($A78,ＡＲ!$A$5:$J$250,6))</f>
        <v>BX</v>
      </c>
      <c r="E78" s="139">
        <f>IF($A78="","",VLOOKUP($A78,ＡＲ!$A$5:$J$250,7))</f>
        <v>2</v>
      </c>
      <c r="F78" s="130"/>
      <c r="G78" s="131"/>
      <c r="H78" s="132"/>
    </row>
    <row r="79" spans="1:8" s="119" customFormat="1" ht="30" customHeight="1">
      <c r="A79" s="126">
        <v>68</v>
      </c>
      <c r="B79" s="187" t="str">
        <f>IF($A79="","",VLOOKUP($A79,ＡＲ!$A$5:$J$250,4))</f>
        <v>ディスポチップ筆積Ｌ（ピンク）</v>
      </c>
      <c r="C79" s="129"/>
      <c r="D79" s="139" t="str">
        <f>IF($A79="","",VLOOKUP($A79,ＡＲ!$A$5:$J$250,6))</f>
        <v>BX</v>
      </c>
      <c r="E79" s="139">
        <f>IF($A79="","",VLOOKUP($A79,ＡＲ!$A$5:$J$250,7))</f>
        <v>2</v>
      </c>
      <c r="F79" s="130"/>
      <c r="G79" s="131"/>
      <c r="H79" s="132"/>
    </row>
    <row r="80" spans="1:8" s="119" customFormat="1" ht="30" customHeight="1">
      <c r="A80" s="126">
        <v>69</v>
      </c>
      <c r="B80" s="187" t="str">
        <f>IF($A80="","",VLOOKUP($A80,ＡＲ!$A$5:$J$250,4))</f>
        <v>テトラサイクリン・プレステロン歯科用軟膏</v>
      </c>
      <c r="C80" s="129"/>
      <c r="D80" s="139" t="str">
        <f>IF($A80="","",VLOOKUP($A80,ＡＲ!$A$5:$J$250,6))</f>
        <v>BX</v>
      </c>
      <c r="E80" s="139">
        <f>IF($A80="","",VLOOKUP($A80,ＡＲ!$A$5:$J$250,7))</f>
        <v>2</v>
      </c>
      <c r="F80" s="130"/>
      <c r="G80" s="131"/>
      <c r="H80" s="132"/>
    </row>
    <row r="81" spans="1:8" s="119" customFormat="1" ht="30" customHeight="1">
      <c r="A81" s="126">
        <v>70</v>
      </c>
      <c r="B81" s="187" t="str">
        <f>IF($A81="","",VLOOKUP($A81,ＡＲ!$A$5:$J$250,4))</f>
        <v>テルモシリンジ（１００本入　針なし　ロックタイプ）</v>
      </c>
      <c r="C81" s="129"/>
      <c r="D81" s="139" t="str">
        <f>IF($A81="","",VLOOKUP($A81,ＡＲ!$A$5:$J$250,6))</f>
        <v>BX</v>
      </c>
      <c r="E81" s="139">
        <f>IF($A81="","",VLOOKUP($A81,ＡＲ!$A$5:$J$250,7))</f>
        <v>3</v>
      </c>
      <c r="F81" s="130"/>
      <c r="G81" s="131"/>
      <c r="H81" s="132"/>
    </row>
    <row r="82" spans="1:8" s="119" customFormat="1" ht="30" customHeight="1">
      <c r="A82" s="126">
        <v>71</v>
      </c>
      <c r="B82" s="187" t="str">
        <f>IF($A82="","",VLOOKUP($A82,ＡＲ!$A$5:$J$250,4))</f>
        <v>テルモ歯科用注射針</v>
      </c>
      <c r="C82" s="129"/>
      <c r="D82" s="139" t="str">
        <f>IF($A82="","",VLOOKUP($A82,ＡＲ!$A$5:$J$250,6))</f>
        <v>BX</v>
      </c>
      <c r="E82" s="139">
        <f>IF($A82="","",VLOOKUP($A82,ＡＲ!$A$5:$J$250,7))</f>
        <v>5</v>
      </c>
      <c r="F82" s="130"/>
      <c r="G82" s="131"/>
      <c r="H82" s="132"/>
    </row>
    <row r="83" spans="1:8" s="119" customFormat="1" ht="30" customHeight="1">
      <c r="A83" s="126">
        <v>72</v>
      </c>
      <c r="B83" s="187" t="str">
        <f>IF($A83="","",VLOOKUP($A83,ＡＲ!$A$5:$J$250,4))</f>
        <v>デンタルタオルＮ</v>
      </c>
      <c r="C83" s="129"/>
      <c r="D83" s="139" t="str">
        <f>IF($A83="","",VLOOKUP($A83,ＡＲ!$A$5:$J$250,6))</f>
        <v>BX</v>
      </c>
      <c r="E83" s="139">
        <f>IF($A83="","",VLOOKUP($A83,ＡＲ!$A$5:$J$250,7))</f>
        <v>2</v>
      </c>
      <c r="F83" s="130"/>
      <c r="G83" s="131"/>
      <c r="H83" s="132"/>
    </row>
    <row r="84" spans="1:8" s="119" customFormat="1" ht="30" customHeight="1">
      <c r="A84" s="126">
        <v>73</v>
      </c>
      <c r="B84" s="187" t="str">
        <f>IF($A84="","",VLOOKUP($A84,ＡＲ!$A$5:$J$250,4))</f>
        <v>デントロイドプロ</v>
      </c>
      <c r="C84" s="129"/>
      <c r="D84" s="139" t="str">
        <f>IF($A84="","",VLOOKUP($A84,ＡＲ!$A$5:$J$250,6))</f>
        <v>BX</v>
      </c>
      <c r="E84" s="139">
        <f>IF($A84="","",VLOOKUP($A84,ＡＲ!$A$5:$J$250,7))</f>
        <v>4</v>
      </c>
      <c r="F84" s="130"/>
      <c r="G84" s="131"/>
      <c r="H84" s="132"/>
    </row>
    <row r="85" spans="1:8" s="119" customFormat="1" ht="30" customHeight="1">
      <c r="A85" s="126">
        <v>74</v>
      </c>
      <c r="B85" s="187" t="str">
        <f>IF($A85="","",VLOOKUP($A85,ＡＲ!$A$5:$J$250,4))</f>
        <v>トクヤマＡＰ－１＜基材＞単品</v>
      </c>
      <c r="C85" s="129"/>
      <c r="D85" s="139" t="str">
        <f>IF($A85="","",VLOOKUP($A85,ＡＲ!$A$5:$J$250,6))</f>
        <v>BX</v>
      </c>
      <c r="E85" s="139">
        <f>IF($A85="","",VLOOKUP($A85,ＡＲ!$A$5:$J$250,7))</f>
        <v>5</v>
      </c>
      <c r="F85" s="130"/>
      <c r="G85" s="131"/>
      <c r="H85" s="132"/>
    </row>
    <row r="86" spans="1:8" s="119" customFormat="1" ht="30" customHeight="1">
      <c r="A86" s="126">
        <v>75</v>
      </c>
      <c r="B86" s="188" t="str">
        <f>IF($A86="","",VLOOKUP($A86,ＡＲ!$A$5:$J$250,4))</f>
        <v>トクヤマＡＰ－１＜硬化材＞単品</v>
      </c>
      <c r="C86" s="129"/>
      <c r="D86" s="140" t="str">
        <f>IF($A86="","",VLOOKUP($A86,ＡＲ!$A$5:$J$250,6))</f>
        <v>BX</v>
      </c>
      <c r="E86" s="140">
        <f>IF($A86="","",VLOOKUP($A86,ＡＲ!$A$5:$J$250,7))</f>
        <v>4</v>
      </c>
      <c r="F86" s="130"/>
      <c r="G86" s="131"/>
      <c r="H86" s="132"/>
    </row>
    <row r="88" spans="1:8" s="119" customFormat="1" ht="45" customHeight="1">
      <c r="A88" s="118"/>
      <c r="B88" s="383" t="s">
        <v>111</v>
      </c>
      <c r="C88" s="383"/>
      <c r="D88" s="383"/>
      <c r="E88" s="383"/>
      <c r="F88" s="383"/>
      <c r="G88" s="383"/>
      <c r="H88" s="383"/>
    </row>
    <row r="89" spans="1:8" s="121" customFormat="1" ht="18" customHeight="1">
      <c r="A89" s="120"/>
      <c r="B89" s="277"/>
      <c r="D89" s="122"/>
      <c r="E89" s="123"/>
      <c r="F89" s="124"/>
    </row>
    <row r="90" spans="1:8" s="118" customFormat="1" ht="30" customHeight="1">
      <c r="A90" s="125" t="s">
        <v>112</v>
      </c>
      <c r="B90" s="384" t="s">
        <v>113</v>
      </c>
      <c r="C90" s="385"/>
      <c r="D90" s="126" t="s">
        <v>114</v>
      </c>
      <c r="E90" s="127" t="s">
        <v>115</v>
      </c>
      <c r="F90" s="128" t="s">
        <v>116</v>
      </c>
      <c r="G90" s="125" t="s">
        <v>117</v>
      </c>
      <c r="H90" s="126" t="s">
        <v>118</v>
      </c>
    </row>
    <row r="91" spans="1:8" ht="30" customHeight="1">
      <c r="A91" s="126">
        <v>76</v>
      </c>
      <c r="B91" s="187" t="str">
        <f>IF($A91="","",VLOOKUP($A91,ＡＲ!$A$5:$J$250,4))</f>
        <v>ニシカカリエスチェック・ブルー</v>
      </c>
      <c r="C91" s="129"/>
      <c r="D91" s="139" t="str">
        <f>IF($A91="","",VLOOKUP($A91,ＡＲ!$A$5:$J$250,6))</f>
        <v>BX</v>
      </c>
      <c r="E91" s="139">
        <f>IF($A91="","",VLOOKUP($A91,ＡＲ!$A$5:$J$250,7))</f>
        <v>5</v>
      </c>
      <c r="F91" s="130"/>
      <c r="G91" s="131"/>
      <c r="H91" s="132"/>
    </row>
    <row r="92" spans="1:8" ht="30" customHeight="1">
      <c r="A92" s="126">
        <v>77</v>
      </c>
      <c r="B92" s="187" t="str">
        <f>IF($A92="","",VLOOKUP($A92,ＡＲ!$A$5:$J$250,4))</f>
        <v>ニシカスピン</v>
      </c>
      <c r="C92" s="129"/>
      <c r="D92" s="139" t="str">
        <f>IF($A92="","",VLOOKUP($A92,ＡＲ!$A$5:$J$250,6))</f>
        <v>EA</v>
      </c>
      <c r="E92" s="139">
        <f>IF($A92="","",VLOOKUP($A92,ＡＲ!$A$5:$J$250,7))</f>
        <v>4</v>
      </c>
      <c r="F92" s="130"/>
      <c r="G92" s="131"/>
      <c r="H92" s="132"/>
    </row>
    <row r="93" spans="1:8" ht="30" customHeight="1">
      <c r="A93" s="126">
        <v>78</v>
      </c>
      <c r="B93" s="187" t="str">
        <f>IF($A93="","",VLOOKUP($A93,ＡＲ!$A$5:$J$250,4))</f>
        <v>ニューフジロックファストセット</v>
      </c>
      <c r="C93" s="129"/>
      <c r="D93" s="139" t="str">
        <f>IF($A93="","",VLOOKUP($A93,ＡＲ!$A$5:$J$250,6))</f>
        <v>EA</v>
      </c>
      <c r="E93" s="139">
        <f>IF($A93="","",VLOOKUP($A93,ＡＲ!$A$5:$J$250,7))</f>
        <v>2</v>
      </c>
      <c r="F93" s="130"/>
      <c r="G93" s="131"/>
      <c r="H93" s="132"/>
    </row>
    <row r="94" spans="1:8" s="119" customFormat="1" ht="30" customHeight="1">
      <c r="A94" s="126">
        <v>79</v>
      </c>
      <c r="B94" s="187" t="str">
        <f>IF($A94="","",VLOOKUP($A94,ＡＲ!$A$5:$J$250,4))</f>
        <v>ニュープラストーン２ＬＥ</v>
      </c>
      <c r="C94" s="129"/>
      <c r="D94" s="139" t="str">
        <f>IF($A94="","",VLOOKUP($A94,ＡＲ!$A$5:$J$250,6))</f>
        <v>EA</v>
      </c>
      <c r="E94" s="139">
        <f>IF($A94="","",VLOOKUP($A94,ＡＲ!$A$5:$J$250,7))</f>
        <v>2</v>
      </c>
      <c r="F94" s="130"/>
      <c r="G94" s="131"/>
      <c r="H94" s="132"/>
    </row>
    <row r="95" spans="1:8" s="119" customFormat="1" ht="30" customHeight="1">
      <c r="A95" s="126">
        <v>80</v>
      </c>
      <c r="B95" s="187" t="str">
        <f>IF($A95="","",VLOOKUP($A95,ＡＲ!$A$5:$J$250,4))</f>
        <v>ネオザロカインパスタ</v>
      </c>
      <c r="C95" s="129"/>
      <c r="D95" s="139" t="str">
        <f>IF($A95="","",VLOOKUP($A95,ＡＲ!$A$5:$J$250,6))</f>
        <v>EA</v>
      </c>
      <c r="E95" s="139">
        <f>IF($A95="","",VLOOKUP($A95,ＡＲ!$A$5:$J$250,7))</f>
        <v>5</v>
      </c>
      <c r="F95" s="130"/>
      <c r="G95" s="131"/>
      <c r="H95" s="132"/>
    </row>
    <row r="96" spans="1:8" s="119" customFormat="1" ht="30" customHeight="1">
      <c r="A96" s="126">
        <v>81</v>
      </c>
      <c r="B96" s="187" t="str">
        <f>IF($A96="","",VLOOKUP($A96,ＡＲ!$A$5:$J$250,4))</f>
        <v>ビバリーくんカップエコノミー　１００入</v>
      </c>
      <c r="C96" s="129"/>
      <c r="D96" s="139" t="str">
        <f>IF($A96="","",VLOOKUP($A96,ＡＲ!$A$5:$J$250,6))</f>
        <v>BX</v>
      </c>
      <c r="E96" s="139">
        <f>IF($A96="","",VLOOKUP($A96,ＡＲ!$A$5:$J$250,7))</f>
        <v>60</v>
      </c>
      <c r="F96" s="130"/>
      <c r="G96" s="131"/>
      <c r="H96" s="132"/>
    </row>
    <row r="97" spans="1:8" s="119" customFormat="1" ht="30" customHeight="1">
      <c r="A97" s="126">
        <v>82</v>
      </c>
      <c r="B97" s="187" t="str">
        <f>IF($A97="","",VLOOKUP($A97,ＡＲ!$A$5:$J$250,4))</f>
        <v>ビューティフィルフロープラスＸ　Ｆ００</v>
      </c>
      <c r="C97" s="129"/>
      <c r="D97" s="139" t="str">
        <f>IF($A97="","",VLOOKUP($A97,ＡＲ!$A$5:$J$250,6))</f>
        <v>EA</v>
      </c>
      <c r="E97" s="139">
        <f>IF($A97="","",VLOOKUP($A97,ＡＲ!$A$5:$J$250,7))</f>
        <v>2</v>
      </c>
      <c r="F97" s="130"/>
      <c r="G97" s="131"/>
      <c r="H97" s="132"/>
    </row>
    <row r="98" spans="1:8" s="119" customFormat="1" ht="30" customHeight="1">
      <c r="A98" s="126">
        <v>83</v>
      </c>
      <c r="B98" s="187" t="str">
        <f>IF($A98="","",VLOOKUP($A98,ＡＲ!$A$5:$J$250,4))</f>
        <v>ビューティフィルフロープラスＸ　Ｆ００</v>
      </c>
      <c r="C98" s="129"/>
      <c r="D98" s="139" t="str">
        <f>IF($A98="","",VLOOKUP($A98,ＡＲ!$A$5:$J$250,6))</f>
        <v>EA</v>
      </c>
      <c r="E98" s="139">
        <f>IF($A98="","",VLOOKUP($A98,ＡＲ!$A$5:$J$250,7))</f>
        <v>5</v>
      </c>
      <c r="F98" s="130"/>
      <c r="G98" s="131"/>
      <c r="H98" s="132"/>
    </row>
    <row r="99" spans="1:8" s="119" customFormat="1" ht="30" customHeight="1">
      <c r="A99" s="126">
        <v>84</v>
      </c>
      <c r="B99" s="187" t="str">
        <f>IF($A99="","",VLOOKUP($A99,ＡＲ!$A$5:$J$250,4))</f>
        <v>ビューティフィルフロープラスＸ　Ｆ００</v>
      </c>
      <c r="C99" s="129"/>
      <c r="D99" s="139" t="str">
        <f>IF($A99="","",VLOOKUP($A99,ＡＲ!$A$5:$J$250,6))</f>
        <v>BX</v>
      </c>
      <c r="E99" s="139">
        <f>IF($A99="","",VLOOKUP($A99,ＡＲ!$A$5:$J$250,7))</f>
        <v>2</v>
      </c>
      <c r="F99" s="130"/>
      <c r="G99" s="131"/>
      <c r="H99" s="132"/>
    </row>
    <row r="100" spans="1:8" s="119" customFormat="1" ht="30" customHeight="1">
      <c r="A100" s="126">
        <v>85</v>
      </c>
      <c r="B100" s="187" t="str">
        <f>IF($A100="","",VLOOKUP($A100,ＡＲ!$A$5:$J$250,4))</f>
        <v>ビューティフィルフロープラスＸ　Ｆ００</v>
      </c>
      <c r="C100" s="129"/>
      <c r="D100" s="139" t="str">
        <f>IF($A100="","",VLOOKUP($A100,ＡＲ!$A$5:$J$250,6))</f>
        <v>EA</v>
      </c>
      <c r="E100" s="139">
        <f>IF($A100="","",VLOOKUP($A100,ＡＲ!$A$5:$J$250,7))</f>
        <v>2</v>
      </c>
      <c r="F100" s="130"/>
      <c r="G100" s="131"/>
      <c r="H100" s="132"/>
    </row>
    <row r="101" spans="1:8" s="119" customFormat="1" ht="30" customHeight="1">
      <c r="A101" s="126">
        <v>86</v>
      </c>
      <c r="B101" s="187" t="str">
        <f>IF($A101="","",VLOOKUP($A101,ＡＲ!$A$5:$J$250,4))</f>
        <v>ビューティフィルフロープラスＸ　Ｆ０３</v>
      </c>
      <c r="C101" s="129"/>
      <c r="D101" s="139" t="str">
        <f>IF($A101="","",VLOOKUP($A101,ＡＲ!$A$5:$J$250,6))</f>
        <v>EA</v>
      </c>
      <c r="E101" s="139">
        <f>IF($A101="","",VLOOKUP($A101,ＡＲ!$A$5:$J$250,7))</f>
        <v>2</v>
      </c>
      <c r="F101" s="130"/>
      <c r="G101" s="131"/>
      <c r="H101" s="132"/>
    </row>
    <row r="102" spans="1:8" s="119" customFormat="1" ht="30" customHeight="1">
      <c r="A102" s="126">
        <v>87</v>
      </c>
      <c r="B102" s="187" t="str">
        <f>IF($A102="","",VLOOKUP($A102,ＡＲ!$A$5:$J$250,4))</f>
        <v>ビューティフィルフロープラスＸ　Ｆ０３</v>
      </c>
      <c r="C102" s="129"/>
      <c r="D102" s="139" t="str">
        <f>IF($A102="","",VLOOKUP($A102,ＡＲ!$A$5:$J$250,6))</f>
        <v>EA</v>
      </c>
      <c r="E102" s="139">
        <f>IF($A102="","",VLOOKUP($A102,ＡＲ!$A$5:$J$250,7))</f>
        <v>4</v>
      </c>
      <c r="F102" s="130"/>
      <c r="G102" s="131"/>
      <c r="H102" s="132"/>
    </row>
    <row r="103" spans="1:8" s="119" customFormat="1" ht="30" customHeight="1">
      <c r="A103" s="126">
        <v>88</v>
      </c>
      <c r="B103" s="187" t="str">
        <f>IF($A103="","",VLOOKUP($A103,ＡＲ!$A$5:$J$250,4))</f>
        <v>ビューティフィルフロープラスＸ　Ｆ０３</v>
      </c>
      <c r="C103" s="129"/>
      <c r="D103" s="139" t="str">
        <f>IF($A103="","",VLOOKUP($A103,ＡＲ!$A$5:$J$250,6))</f>
        <v>EA</v>
      </c>
      <c r="E103" s="139">
        <f>IF($A103="","",VLOOKUP($A103,ＡＲ!$A$5:$J$250,7))</f>
        <v>5</v>
      </c>
      <c r="F103" s="130"/>
      <c r="G103" s="131"/>
      <c r="H103" s="132"/>
    </row>
    <row r="104" spans="1:8" s="119" customFormat="1" ht="30" customHeight="1">
      <c r="A104" s="126">
        <v>89</v>
      </c>
      <c r="B104" s="187" t="str">
        <f>IF($A104="","",VLOOKUP($A104,ＡＲ!$A$5:$J$250,4))</f>
        <v>ビューティフィルフロープラスＸ　Ｆ０３</v>
      </c>
      <c r="C104" s="129"/>
      <c r="D104" s="139" t="str">
        <f>IF($A104="","",VLOOKUP($A104,ＡＲ!$A$5:$J$250,6))</f>
        <v>EA</v>
      </c>
      <c r="E104" s="139">
        <f>IF($A104="","",VLOOKUP($A104,ＡＲ!$A$5:$J$250,7))</f>
        <v>4</v>
      </c>
      <c r="F104" s="130"/>
      <c r="G104" s="131"/>
      <c r="H104" s="132"/>
    </row>
    <row r="105" spans="1:8" s="119" customFormat="1" ht="30" customHeight="1">
      <c r="A105" s="126">
        <v>90</v>
      </c>
      <c r="B105" s="187" t="str">
        <f>IF($A105="","",VLOOKUP($A105,ＡＲ!$A$5:$J$250,4))</f>
        <v>ビューティフィルフロープラスＸ　Ｆ０３</v>
      </c>
      <c r="C105" s="129"/>
      <c r="D105" s="139" t="str">
        <f>IF($A105="","",VLOOKUP($A105,ＡＲ!$A$5:$J$250,6))</f>
        <v>EA</v>
      </c>
      <c r="E105" s="139">
        <f>IF($A105="","",VLOOKUP($A105,ＡＲ!$A$5:$J$250,7))</f>
        <v>2</v>
      </c>
      <c r="F105" s="130"/>
      <c r="G105" s="131"/>
      <c r="H105" s="132"/>
    </row>
    <row r="106" spans="1:8" s="119" customFormat="1" ht="30" customHeight="1">
      <c r="A106" s="126">
        <v>91</v>
      </c>
      <c r="B106" s="187" t="str">
        <f>IF($A106="","",VLOOKUP($A106,ＡＲ!$A$5:$J$250,4))</f>
        <v>ビューティフィルフロープラスＸ　Ｆ０３</v>
      </c>
      <c r="C106" s="129"/>
      <c r="D106" s="139" t="str">
        <f>IF($A106="","",VLOOKUP($A106,ＡＲ!$A$5:$J$250,6))</f>
        <v>EA</v>
      </c>
      <c r="E106" s="139">
        <f>IF($A106="","",VLOOKUP($A106,ＡＲ!$A$5:$J$250,7))</f>
        <v>4</v>
      </c>
      <c r="F106" s="130"/>
      <c r="G106" s="131"/>
      <c r="H106" s="132"/>
    </row>
    <row r="107" spans="1:8" s="119" customFormat="1" ht="30" customHeight="1">
      <c r="A107" s="126">
        <v>92</v>
      </c>
      <c r="B107" s="187" t="str">
        <f>IF($A107="","",VLOOKUP($A107,ＡＲ!$A$5:$J$250,4))</f>
        <v>ファイルクリーナー用スポンジ</v>
      </c>
      <c r="C107" s="129"/>
      <c r="D107" s="139" t="str">
        <f>IF($A107="","",VLOOKUP($A107,ＡＲ!$A$5:$J$250,6))</f>
        <v>EA</v>
      </c>
      <c r="E107" s="139">
        <f>IF($A107="","",VLOOKUP($A107,ＡＲ!$A$5:$J$250,7))</f>
        <v>5</v>
      </c>
      <c r="F107" s="130"/>
      <c r="G107" s="131"/>
      <c r="H107" s="132"/>
    </row>
    <row r="108" spans="1:8" s="119" customFormat="1" ht="30" customHeight="1">
      <c r="A108" s="126">
        <v>93</v>
      </c>
      <c r="B108" s="187" t="str">
        <f>IF($A108="","",VLOOKUP($A108,ＡＲ!$A$5:$J$250,4))</f>
        <v>フュージョン２</v>
      </c>
      <c r="C108" s="129"/>
      <c r="D108" s="139" t="str">
        <f>IF($A108="","",VLOOKUP($A108,ＡＲ!$A$5:$J$250,6))</f>
        <v>EA</v>
      </c>
      <c r="E108" s="139">
        <f>IF($A108="","",VLOOKUP($A108,ＡＲ!$A$5:$J$250,7))</f>
        <v>2</v>
      </c>
      <c r="F108" s="130"/>
      <c r="G108" s="131"/>
      <c r="H108" s="132"/>
    </row>
    <row r="109" spans="1:8" s="119" customFormat="1" ht="30" customHeight="1">
      <c r="A109" s="126">
        <v>94</v>
      </c>
      <c r="B109" s="187" t="str">
        <f>IF($A109="","",VLOOKUP($A109,ＡＲ!$A$5:$J$250,4))</f>
        <v>フュージョン２</v>
      </c>
      <c r="C109" s="129"/>
      <c r="D109" s="139" t="str">
        <f>IF($A109="","",VLOOKUP($A109,ＡＲ!$A$5:$J$250,6))</f>
        <v>EA</v>
      </c>
      <c r="E109" s="139">
        <f>IF($A109="","",VLOOKUP($A109,ＡＲ!$A$5:$J$250,7))</f>
        <v>2</v>
      </c>
      <c r="F109" s="130"/>
      <c r="G109" s="131"/>
      <c r="H109" s="132"/>
    </row>
    <row r="110" spans="1:8" s="119" customFormat="1" ht="30" customHeight="1">
      <c r="A110" s="126">
        <v>95</v>
      </c>
      <c r="B110" s="187" t="str">
        <f>IF($A110="","",VLOOKUP($A110,ＡＲ!$A$5:$J$250,4))</f>
        <v>フュージョン２</v>
      </c>
      <c r="C110" s="129"/>
      <c r="D110" s="139" t="str">
        <f>IF($A110="","",VLOOKUP($A110,ＡＲ!$A$5:$J$250,6))</f>
        <v>BX</v>
      </c>
      <c r="E110" s="139">
        <f>IF($A110="","",VLOOKUP($A110,ＡＲ!$A$5:$J$250,7))</f>
        <v>2</v>
      </c>
      <c r="F110" s="130"/>
      <c r="G110" s="131"/>
      <c r="H110" s="132"/>
    </row>
    <row r="111" spans="1:8" s="119" customFormat="1" ht="30" customHeight="1">
      <c r="A111" s="126">
        <v>96</v>
      </c>
      <c r="B111" s="187" t="str">
        <f>IF($A111="","",VLOOKUP($A111,ＡＲ!$A$5:$J$250,4))</f>
        <v>プリカット咬合紙</v>
      </c>
      <c r="C111" s="129"/>
      <c r="D111" s="139" t="str">
        <f>IF($A111="","",VLOOKUP($A111,ＡＲ!$A$5:$J$250,6))</f>
        <v>BX</v>
      </c>
      <c r="E111" s="139">
        <f>IF($A111="","",VLOOKUP($A111,ＡＲ!$A$5:$J$250,7))</f>
        <v>4</v>
      </c>
      <c r="F111" s="130"/>
      <c r="G111" s="131"/>
      <c r="H111" s="132"/>
    </row>
    <row r="112" spans="1:8" s="119" customFormat="1" ht="30" customHeight="1">
      <c r="A112" s="126">
        <v>97</v>
      </c>
      <c r="B112" s="187" t="str">
        <f>IF($A112="","",VLOOKUP($A112,ＡＲ!$A$5:$J$250,4))</f>
        <v>フレキシダム</v>
      </c>
      <c r="C112" s="129"/>
      <c r="D112" s="139" t="str">
        <f>IF($A112="","",VLOOKUP($A112,ＡＲ!$A$5:$J$250,6))</f>
        <v>BX</v>
      </c>
      <c r="E112" s="139">
        <f>IF($A112="","",VLOOKUP($A112,ＡＲ!$A$5:$J$250,7))</f>
        <v>4</v>
      </c>
      <c r="F112" s="130"/>
      <c r="G112" s="131"/>
      <c r="H112" s="132"/>
    </row>
    <row r="113" spans="1:8" s="119" customFormat="1" ht="30" customHeight="1">
      <c r="A113" s="126">
        <v>98</v>
      </c>
      <c r="B113" s="187" t="str">
        <f>IF($A113="","",VLOOKUP($A113,ＡＲ!$A$5:$J$250,4))</f>
        <v>ペーパーポイント</v>
      </c>
      <c r="C113" s="129"/>
      <c r="D113" s="139" t="str">
        <f>IF($A113="","",VLOOKUP($A113,ＡＲ!$A$5:$J$250,6))</f>
        <v>BX</v>
      </c>
      <c r="E113" s="139">
        <f>IF($A113="","",VLOOKUP($A113,ＡＲ!$A$5:$J$250,7))</f>
        <v>2</v>
      </c>
      <c r="F113" s="130"/>
      <c r="G113" s="131"/>
      <c r="H113" s="132"/>
    </row>
    <row r="114" spans="1:8" s="119" customFormat="1" ht="30" customHeight="1">
      <c r="A114" s="126">
        <v>99</v>
      </c>
      <c r="B114" s="187" t="str">
        <f>IF($A114="","",VLOOKUP($A114,ＡＲ!$A$5:$J$250,4))</f>
        <v>ペーパーポイント</v>
      </c>
      <c r="C114" s="129"/>
      <c r="D114" s="139" t="str">
        <f>IF($A114="","",VLOOKUP($A114,ＡＲ!$A$5:$J$250,6))</f>
        <v>BX</v>
      </c>
      <c r="E114" s="139">
        <f>IF($A114="","",VLOOKUP($A114,ＡＲ!$A$5:$J$250,7))</f>
        <v>2</v>
      </c>
      <c r="F114" s="130"/>
      <c r="G114" s="131"/>
      <c r="H114" s="132"/>
    </row>
    <row r="115" spans="1:8" s="119" customFormat="1" ht="30" customHeight="1">
      <c r="A115" s="126">
        <v>100</v>
      </c>
      <c r="B115" s="188" t="str">
        <f>IF($A115="","",VLOOKUP($A115,ＡＲ!$A$5:$J$250,4))</f>
        <v>ペーパーポイント</v>
      </c>
      <c r="C115" s="129"/>
      <c r="D115" s="140" t="str">
        <f>IF($A115="","",VLOOKUP($A115,ＡＲ!$A$5:$J$250,6))</f>
        <v>BX</v>
      </c>
      <c r="E115" s="140">
        <f>IF($A115="","",VLOOKUP($A115,ＡＲ!$A$5:$J$250,7))</f>
        <v>2</v>
      </c>
      <c r="F115" s="130"/>
      <c r="G115" s="131"/>
      <c r="H115" s="132"/>
    </row>
    <row r="117" spans="1:8" s="119" customFormat="1" ht="45" customHeight="1">
      <c r="A117" s="118"/>
      <c r="B117" s="383" t="s">
        <v>111</v>
      </c>
      <c r="C117" s="383"/>
      <c r="D117" s="383"/>
      <c r="E117" s="383"/>
      <c r="F117" s="383"/>
      <c r="G117" s="383"/>
      <c r="H117" s="383"/>
    </row>
    <row r="118" spans="1:8" s="121" customFormat="1" ht="18" customHeight="1">
      <c r="A118" s="120"/>
      <c r="B118" s="277"/>
      <c r="D118" s="122"/>
      <c r="E118" s="123"/>
      <c r="F118" s="124"/>
    </row>
    <row r="119" spans="1:8" s="118" customFormat="1" ht="30" customHeight="1">
      <c r="A119" s="125" t="s">
        <v>112</v>
      </c>
      <c r="B119" s="384" t="s">
        <v>113</v>
      </c>
      <c r="C119" s="385"/>
      <c r="D119" s="126" t="s">
        <v>114</v>
      </c>
      <c r="E119" s="127" t="s">
        <v>115</v>
      </c>
      <c r="F119" s="128" t="s">
        <v>116</v>
      </c>
      <c r="G119" s="125" t="s">
        <v>117</v>
      </c>
      <c r="H119" s="126" t="s">
        <v>118</v>
      </c>
    </row>
    <row r="120" spans="1:8" ht="30" customHeight="1">
      <c r="A120" s="126">
        <v>101</v>
      </c>
      <c r="B120" s="187" t="str">
        <f>IF($A120="","",VLOOKUP($A120,ＡＲ!$A$5:$J$250,4))</f>
        <v>ペーパーポイント</v>
      </c>
      <c r="C120" s="129"/>
      <c r="D120" s="139" t="str">
        <f>IF($A120="","",VLOOKUP($A120,ＡＲ!$A$5:$J$250,6))</f>
        <v>BX</v>
      </c>
      <c r="E120" s="139">
        <f>IF($A120="","",VLOOKUP($A120,ＡＲ!$A$5:$J$250,7))</f>
        <v>2</v>
      </c>
      <c r="F120" s="130"/>
      <c r="G120" s="131"/>
      <c r="H120" s="132"/>
    </row>
    <row r="121" spans="1:8" ht="30" customHeight="1">
      <c r="A121" s="126">
        <v>102</v>
      </c>
      <c r="B121" s="187" t="str">
        <f>IF($A121="","",VLOOKUP($A121,ＡＲ!$A$5:$J$250,4))</f>
        <v>ペーパーポイント</v>
      </c>
      <c r="C121" s="129"/>
      <c r="D121" s="139" t="str">
        <f>IF($A121="","",VLOOKUP($A121,ＡＲ!$A$5:$J$250,6))</f>
        <v>BX</v>
      </c>
      <c r="E121" s="139">
        <f>IF($A121="","",VLOOKUP($A121,ＡＲ!$A$5:$J$250,7))</f>
        <v>2</v>
      </c>
      <c r="F121" s="130"/>
      <c r="G121" s="131"/>
      <c r="H121" s="132"/>
    </row>
    <row r="122" spans="1:8" ht="30" customHeight="1">
      <c r="A122" s="126">
        <v>103</v>
      </c>
      <c r="B122" s="187" t="str">
        <f>IF($A122="","",VLOOKUP($A122,ＡＲ!$A$5:$J$250,4))</f>
        <v>ペーパーポイント</v>
      </c>
      <c r="C122" s="129"/>
      <c r="D122" s="139" t="str">
        <f>IF($A122="","",VLOOKUP($A122,ＡＲ!$A$5:$J$250,6))</f>
        <v>BX</v>
      </c>
      <c r="E122" s="139">
        <f>IF($A122="","",VLOOKUP($A122,ＡＲ!$A$5:$J$250,7))</f>
        <v>2</v>
      </c>
      <c r="F122" s="130"/>
      <c r="G122" s="131"/>
      <c r="H122" s="132"/>
    </row>
    <row r="123" spans="1:8" s="119" customFormat="1" ht="30" customHeight="1">
      <c r="A123" s="126">
        <v>104</v>
      </c>
      <c r="B123" s="187" t="str">
        <f>IF($A123="","",VLOOKUP($A123,ＡＲ!$A$5:$J$250,4))</f>
        <v>ペーパーポイント</v>
      </c>
      <c r="C123" s="129"/>
      <c r="D123" s="139" t="str">
        <f>IF($A123="","",VLOOKUP($A123,ＡＲ!$A$5:$J$250,6))</f>
        <v>BX</v>
      </c>
      <c r="E123" s="139">
        <f>IF($A123="","",VLOOKUP($A123,ＡＲ!$A$5:$J$250,7))</f>
        <v>2</v>
      </c>
      <c r="F123" s="130"/>
      <c r="G123" s="131"/>
      <c r="H123" s="132"/>
    </row>
    <row r="124" spans="1:8" s="119" customFormat="1" ht="30" customHeight="1">
      <c r="A124" s="126">
        <v>105</v>
      </c>
      <c r="B124" s="187" t="str">
        <f>IF($A124="","",VLOOKUP($A124,ＡＲ!$A$5:$J$250,4))</f>
        <v>ペーパーポイント</v>
      </c>
      <c r="C124" s="129"/>
      <c r="D124" s="139" t="str">
        <f>IF($A124="","",VLOOKUP($A124,ＡＲ!$A$5:$J$250,6))</f>
        <v>BX</v>
      </c>
      <c r="E124" s="139">
        <f>IF($A124="","",VLOOKUP($A124,ＡＲ!$A$5:$J$250,7))</f>
        <v>2</v>
      </c>
      <c r="F124" s="130"/>
      <c r="G124" s="131"/>
      <c r="H124" s="132"/>
    </row>
    <row r="125" spans="1:8" s="119" customFormat="1" ht="30" customHeight="1">
      <c r="A125" s="126">
        <v>106</v>
      </c>
      <c r="B125" s="187" t="str">
        <f>IF($A125="","",VLOOKUP($A125,ＡＲ!$A$5:$J$250,4))</f>
        <v>ペーパーポイント</v>
      </c>
      <c r="C125" s="129"/>
      <c r="D125" s="139" t="str">
        <f>IF($A125="","",VLOOKUP($A125,ＡＲ!$A$5:$J$250,6))</f>
        <v>BX</v>
      </c>
      <c r="E125" s="139">
        <f>IF($A125="","",VLOOKUP($A125,ＡＲ!$A$5:$J$250,7))</f>
        <v>2</v>
      </c>
      <c r="F125" s="130"/>
      <c r="G125" s="131"/>
      <c r="H125" s="132"/>
    </row>
    <row r="126" spans="1:8" s="119" customFormat="1" ht="30" customHeight="1">
      <c r="A126" s="126">
        <v>107</v>
      </c>
      <c r="B126" s="187" t="str">
        <f>IF($A126="","",VLOOKUP($A126,ＡＲ!$A$5:$J$250,4))</f>
        <v>ペーパーポイント</v>
      </c>
      <c r="C126" s="129"/>
      <c r="D126" s="139" t="str">
        <f>IF($A126="","",VLOOKUP($A126,ＡＲ!$A$5:$J$250,6))</f>
        <v>BX</v>
      </c>
      <c r="E126" s="139">
        <f>IF($A126="","",VLOOKUP($A126,ＡＲ!$A$5:$J$250,7))</f>
        <v>2</v>
      </c>
      <c r="F126" s="130"/>
      <c r="G126" s="131"/>
      <c r="H126" s="132"/>
    </row>
    <row r="127" spans="1:8" s="119" customFormat="1" ht="30" customHeight="1">
      <c r="A127" s="126">
        <v>108</v>
      </c>
      <c r="B127" s="187" t="str">
        <f>IF($A127="","",VLOOKUP($A127,ＡＲ!$A$5:$J$250,4))</f>
        <v>ペーパーポイント</v>
      </c>
      <c r="C127" s="129"/>
      <c r="D127" s="139" t="str">
        <f>IF($A127="","",VLOOKUP($A127,ＡＲ!$A$5:$J$250,6))</f>
        <v>BX</v>
      </c>
      <c r="E127" s="139">
        <f>IF($A127="","",VLOOKUP($A127,ＡＲ!$A$5:$J$250,7))</f>
        <v>4</v>
      </c>
      <c r="F127" s="130"/>
      <c r="G127" s="131"/>
      <c r="H127" s="132"/>
    </row>
    <row r="128" spans="1:8" s="119" customFormat="1" ht="30" customHeight="1">
      <c r="A128" s="126">
        <v>109</v>
      </c>
      <c r="B128" s="187" t="str">
        <f>IF($A128="","",VLOOKUP($A128,ＡＲ!$A$5:$J$250,4))</f>
        <v>ペーパーポイント</v>
      </c>
      <c r="C128" s="129"/>
      <c r="D128" s="139" t="str">
        <f>IF($A128="","",VLOOKUP($A128,ＡＲ!$A$5:$J$250,6))</f>
        <v>BX</v>
      </c>
      <c r="E128" s="139">
        <f>IF($A128="","",VLOOKUP($A128,ＡＲ!$A$5:$J$250,7))</f>
        <v>2</v>
      </c>
      <c r="F128" s="130"/>
      <c r="G128" s="131"/>
      <c r="H128" s="132"/>
    </row>
    <row r="129" spans="1:8" s="119" customFormat="1" ht="30" customHeight="1">
      <c r="A129" s="126">
        <v>110</v>
      </c>
      <c r="B129" s="187" t="str">
        <f>IF($A129="","",VLOOKUP($A129,ＡＲ!$A$5:$J$250,4))</f>
        <v>ペンスコープ・ペンキュア－・ＤＰ用ディスポカバー１００枚（青</v>
      </c>
      <c r="C129" s="129"/>
      <c r="D129" s="139" t="str">
        <f>IF($A129="","",VLOOKUP($A129,ＡＲ!$A$5:$J$250,6))</f>
        <v>BX</v>
      </c>
      <c r="E129" s="139">
        <f>IF($A129="","",VLOOKUP($A129,ＡＲ!$A$5:$J$250,7))</f>
        <v>3</v>
      </c>
      <c r="F129" s="130"/>
      <c r="G129" s="131"/>
      <c r="H129" s="132"/>
    </row>
    <row r="130" spans="1:8" s="119" customFormat="1" ht="30" customHeight="1">
      <c r="A130" s="126">
        <v>111</v>
      </c>
      <c r="B130" s="187" t="str">
        <f>IF($A130="","",VLOOKUP($A130,ＡＲ!$A$5:$J$250,4))</f>
        <v>ベンダブラシツイン　レギュラー</v>
      </c>
      <c r="C130" s="129"/>
      <c r="D130" s="139" t="str">
        <f>IF($A130="","",VLOOKUP($A130,ＡＲ!$A$5:$J$250,6))</f>
        <v>BX</v>
      </c>
      <c r="E130" s="139">
        <f>IF($A130="","",VLOOKUP($A130,ＡＲ!$A$5:$J$250,7))</f>
        <v>2</v>
      </c>
      <c r="F130" s="130"/>
      <c r="G130" s="131"/>
      <c r="H130" s="132"/>
    </row>
    <row r="131" spans="1:8" s="119" customFormat="1" ht="30" customHeight="1">
      <c r="A131" s="126">
        <v>112</v>
      </c>
      <c r="B131" s="187" t="str">
        <f>IF($A131="","",VLOOKUP($A131,ＡＲ!$A$5:$J$250,4))</f>
        <v>松風ポーセレンプライマー</v>
      </c>
      <c r="C131" s="129"/>
      <c r="D131" s="139" t="str">
        <f>IF($A131="","",VLOOKUP($A131,ＡＲ!$A$5:$J$250,6))</f>
        <v>EA</v>
      </c>
      <c r="E131" s="139">
        <f>IF($A131="","",VLOOKUP($A131,ＡＲ!$A$5:$J$250,7))</f>
        <v>3</v>
      </c>
      <c r="F131" s="130"/>
      <c r="G131" s="131"/>
      <c r="H131" s="132"/>
    </row>
    <row r="132" spans="1:8" s="119" customFormat="1" ht="30" customHeight="1">
      <c r="A132" s="126">
        <v>113</v>
      </c>
      <c r="B132" s="187" t="str">
        <f>IF($A132="","",VLOOKUP($A132,ＡＲ!$A$5:$J$250,4))</f>
        <v>マイクロブラシ　ファイン</v>
      </c>
      <c r="C132" s="129"/>
      <c r="D132" s="139" t="str">
        <f>IF($A132="","",VLOOKUP($A132,ＡＲ!$A$5:$J$250,6))</f>
        <v>BX</v>
      </c>
      <c r="E132" s="139">
        <f>IF($A132="","",VLOOKUP($A132,ＡＲ!$A$5:$J$250,7))</f>
        <v>25</v>
      </c>
      <c r="F132" s="130"/>
      <c r="G132" s="131"/>
      <c r="H132" s="132"/>
    </row>
    <row r="133" spans="1:8" s="119" customFormat="1" ht="30" customHeight="1">
      <c r="A133" s="126">
        <v>114</v>
      </c>
      <c r="B133" s="187" t="str">
        <f>IF($A133="","",VLOOKUP($A133,ＡＲ!$A$5:$J$250,4))</f>
        <v>マトリックスリテーナーバンド</v>
      </c>
      <c r="C133" s="129"/>
      <c r="D133" s="139" t="str">
        <f>IF($A133="","",VLOOKUP($A133,ＡＲ!$A$5:$J$250,6))</f>
        <v>BX</v>
      </c>
      <c r="E133" s="139">
        <f>IF($A133="","",VLOOKUP($A133,ＡＲ!$A$5:$J$250,7))</f>
        <v>4</v>
      </c>
      <c r="F133" s="130"/>
      <c r="G133" s="131"/>
      <c r="H133" s="132"/>
    </row>
    <row r="134" spans="1:8" s="119" customFormat="1" ht="30" customHeight="1">
      <c r="A134" s="126">
        <v>115</v>
      </c>
      <c r="B134" s="187" t="str">
        <f>IF($A134="","",VLOOKUP($A134,ＡＲ!$A$5:$J$250,4))</f>
        <v>マニーＫファイル</v>
      </c>
      <c r="C134" s="129"/>
      <c r="D134" s="139" t="str">
        <f>IF($A134="","",VLOOKUP($A134,ＡＲ!$A$5:$J$250,6))</f>
        <v>BX</v>
      </c>
      <c r="E134" s="139">
        <f>IF($A134="","",VLOOKUP($A134,ＡＲ!$A$5:$J$250,7))</f>
        <v>6</v>
      </c>
      <c r="F134" s="130"/>
      <c r="G134" s="131"/>
      <c r="H134" s="132"/>
    </row>
    <row r="135" spans="1:8" s="119" customFormat="1" ht="30" customHeight="1">
      <c r="A135" s="126">
        <v>116</v>
      </c>
      <c r="B135" s="187" t="str">
        <f>IF($A135="","",VLOOKUP($A135,ＡＲ!$A$5:$J$250,4))</f>
        <v>マニーＫファイル</v>
      </c>
      <c r="C135" s="129"/>
      <c r="D135" s="139" t="str">
        <f>IF($A135="","",VLOOKUP($A135,ＡＲ!$A$5:$J$250,6))</f>
        <v>BX</v>
      </c>
      <c r="E135" s="139">
        <f>IF($A135="","",VLOOKUP($A135,ＡＲ!$A$5:$J$250,7))</f>
        <v>4</v>
      </c>
      <c r="F135" s="130"/>
      <c r="G135" s="131"/>
      <c r="H135" s="132"/>
    </row>
    <row r="136" spans="1:8" s="119" customFormat="1" ht="30" customHeight="1">
      <c r="A136" s="126">
        <v>117</v>
      </c>
      <c r="B136" s="187" t="str">
        <f>IF($A136="","",VLOOKUP($A136,ＡＲ!$A$5:$J$250,4))</f>
        <v>マニーＫファイル</v>
      </c>
      <c r="C136" s="129"/>
      <c r="D136" s="139" t="str">
        <f>IF($A136="","",VLOOKUP($A136,ＡＲ!$A$5:$J$250,6))</f>
        <v>BX</v>
      </c>
      <c r="E136" s="139">
        <f>IF($A136="","",VLOOKUP($A136,ＡＲ!$A$5:$J$250,7))</f>
        <v>12</v>
      </c>
      <c r="F136" s="130"/>
      <c r="G136" s="131"/>
      <c r="H136" s="132"/>
    </row>
    <row r="137" spans="1:8" s="119" customFormat="1" ht="30" customHeight="1">
      <c r="A137" s="126">
        <v>118</v>
      </c>
      <c r="B137" s="187" t="str">
        <f>IF($A137="","",VLOOKUP($A137,ＡＲ!$A$5:$J$250,4))</f>
        <v>マニーＫファイル</v>
      </c>
      <c r="C137" s="129"/>
      <c r="D137" s="139" t="str">
        <f>IF($A137="","",VLOOKUP($A137,ＡＲ!$A$5:$J$250,6))</f>
        <v>BX</v>
      </c>
      <c r="E137" s="139">
        <f>IF($A137="","",VLOOKUP($A137,ＡＲ!$A$5:$J$250,7))</f>
        <v>9</v>
      </c>
      <c r="F137" s="130"/>
      <c r="G137" s="131"/>
      <c r="H137" s="132"/>
    </row>
    <row r="138" spans="1:8" s="119" customFormat="1" ht="30" customHeight="1">
      <c r="A138" s="126">
        <v>119</v>
      </c>
      <c r="B138" s="187" t="str">
        <f>IF($A138="","",VLOOKUP($A138,ＡＲ!$A$5:$J$250,4))</f>
        <v>マニーＫファイル</v>
      </c>
      <c r="C138" s="129"/>
      <c r="D138" s="139" t="str">
        <f>IF($A138="","",VLOOKUP($A138,ＡＲ!$A$5:$J$250,6))</f>
        <v>BX</v>
      </c>
      <c r="E138" s="139">
        <f>IF($A138="","",VLOOKUP($A138,ＡＲ!$A$5:$J$250,7))</f>
        <v>2</v>
      </c>
      <c r="F138" s="130"/>
      <c r="G138" s="131"/>
      <c r="H138" s="132"/>
    </row>
    <row r="139" spans="1:8" s="119" customFormat="1" ht="30" customHeight="1">
      <c r="A139" s="126">
        <v>120</v>
      </c>
      <c r="B139" s="187" t="str">
        <f>IF($A139="","",VLOOKUP($A139,ＡＲ!$A$5:$J$250,4))</f>
        <v>マニーＫファイル</v>
      </c>
      <c r="C139" s="129"/>
      <c r="D139" s="139" t="str">
        <f>IF($A139="","",VLOOKUP($A139,ＡＲ!$A$5:$J$250,6))</f>
        <v>BX</v>
      </c>
      <c r="E139" s="139">
        <f>IF($A139="","",VLOOKUP($A139,ＡＲ!$A$5:$J$250,7))</f>
        <v>2</v>
      </c>
      <c r="F139" s="130"/>
      <c r="G139" s="131"/>
      <c r="H139" s="132"/>
    </row>
    <row r="140" spans="1:8" s="119" customFormat="1" ht="30" customHeight="1">
      <c r="A140" s="126">
        <v>121</v>
      </c>
      <c r="B140" s="187" t="str">
        <f>IF($A140="","",VLOOKUP($A140,ＡＲ!$A$5:$J$250,4))</f>
        <v>マニーＫファイル</v>
      </c>
      <c r="C140" s="129"/>
      <c r="D140" s="139" t="str">
        <f>IF($A140="","",VLOOKUP($A140,ＡＲ!$A$5:$J$250,6))</f>
        <v>BX</v>
      </c>
      <c r="E140" s="139">
        <f>IF($A140="","",VLOOKUP($A140,ＡＲ!$A$5:$J$250,7))</f>
        <v>2</v>
      </c>
      <c r="F140" s="130"/>
      <c r="G140" s="131"/>
      <c r="H140" s="132"/>
    </row>
    <row r="141" spans="1:8" s="119" customFormat="1" ht="30" customHeight="1">
      <c r="A141" s="126">
        <v>122</v>
      </c>
      <c r="B141" s="187" t="str">
        <f>IF($A141="","",VLOOKUP($A141,ＡＲ!$A$5:$J$250,4))</f>
        <v>マニーＫファイル</v>
      </c>
      <c r="C141" s="129"/>
      <c r="D141" s="139" t="str">
        <f>IF($A141="","",VLOOKUP($A141,ＡＲ!$A$5:$J$250,6))</f>
        <v>BX</v>
      </c>
      <c r="E141" s="139">
        <f>IF($A141="","",VLOOKUP($A141,ＡＲ!$A$5:$J$250,7))</f>
        <v>2</v>
      </c>
      <c r="F141" s="130"/>
      <c r="G141" s="131"/>
      <c r="H141" s="132"/>
    </row>
    <row r="142" spans="1:8" s="119" customFormat="1" ht="30" customHeight="1">
      <c r="A142" s="126">
        <v>123</v>
      </c>
      <c r="B142" s="187" t="str">
        <f>IF($A142="","",VLOOKUP($A142,ＡＲ!$A$5:$J$250,4))</f>
        <v>マニー針付縫合糸</v>
      </c>
      <c r="C142" s="129"/>
      <c r="D142" s="139" t="str">
        <f>IF($A142="","",VLOOKUP($A142,ＡＲ!$A$5:$J$250,6))</f>
        <v>EA</v>
      </c>
      <c r="E142" s="139">
        <f>IF($A142="","",VLOOKUP($A142,ＡＲ!$A$5:$J$250,7))</f>
        <v>2</v>
      </c>
      <c r="F142" s="130"/>
      <c r="G142" s="131"/>
      <c r="H142" s="132"/>
    </row>
    <row r="143" spans="1:8" s="119" customFormat="1" ht="30" customHeight="1">
      <c r="A143" s="126">
        <v>124</v>
      </c>
      <c r="B143" s="187" t="str">
        <f>IF($A143="","",VLOOKUP($A143,ＡＲ!$A$5:$J$250,4))</f>
        <v>マニー針付縫合糸</v>
      </c>
      <c r="C143" s="129"/>
      <c r="D143" s="139" t="str">
        <f>IF($A143="","",VLOOKUP($A143,ＡＲ!$A$5:$J$250,6))</f>
        <v>EA</v>
      </c>
      <c r="E143" s="139">
        <f>IF($A143="","",VLOOKUP($A143,ＡＲ!$A$5:$J$250,7))</f>
        <v>2</v>
      </c>
      <c r="F143" s="130"/>
      <c r="G143" s="131"/>
      <c r="H143" s="132"/>
    </row>
    <row r="144" spans="1:8" s="119" customFormat="1" ht="30" customHeight="1">
      <c r="A144" s="126">
        <v>125</v>
      </c>
      <c r="B144" s="188" t="str">
        <f>IF($A144="","",VLOOKUP($A144,ＡＲ!$A$5:$J$250,4))</f>
        <v>マニー中間Ｋファイル</v>
      </c>
      <c r="C144" s="129"/>
      <c r="D144" s="140" t="str">
        <f>IF($A144="","",VLOOKUP($A144,ＡＲ!$A$5:$J$250,6))</f>
        <v>BX</v>
      </c>
      <c r="E144" s="140">
        <f>IF($A144="","",VLOOKUP($A144,ＡＲ!$A$5:$J$250,7))</f>
        <v>2</v>
      </c>
      <c r="F144" s="130"/>
      <c r="G144" s="131"/>
      <c r="H144" s="132"/>
    </row>
    <row r="146" spans="1:8" s="119" customFormat="1" ht="45" customHeight="1">
      <c r="A146" s="118"/>
      <c r="B146" s="383" t="s">
        <v>111</v>
      </c>
      <c r="C146" s="383"/>
      <c r="D146" s="383"/>
      <c r="E146" s="383"/>
      <c r="F146" s="383"/>
      <c r="G146" s="383"/>
      <c r="H146" s="383"/>
    </row>
    <row r="147" spans="1:8" s="121" customFormat="1" ht="18" customHeight="1">
      <c r="A147" s="120"/>
      <c r="B147" s="277"/>
      <c r="D147" s="122"/>
      <c r="E147" s="123"/>
      <c r="F147" s="124"/>
    </row>
    <row r="148" spans="1:8" s="118" customFormat="1" ht="30" customHeight="1">
      <c r="A148" s="125" t="s">
        <v>112</v>
      </c>
      <c r="B148" s="384" t="s">
        <v>113</v>
      </c>
      <c r="C148" s="385"/>
      <c r="D148" s="126" t="s">
        <v>114</v>
      </c>
      <c r="E148" s="127" t="s">
        <v>115</v>
      </c>
      <c r="F148" s="128" t="s">
        <v>116</v>
      </c>
      <c r="G148" s="125" t="s">
        <v>117</v>
      </c>
      <c r="H148" s="126" t="s">
        <v>118</v>
      </c>
    </row>
    <row r="149" spans="1:8" ht="30" customHeight="1">
      <c r="A149" s="126">
        <v>126</v>
      </c>
      <c r="B149" s="187" t="str">
        <f>IF($A149="","",VLOOKUP($A149,ＡＲ!$A$5:$J$250,4))</f>
        <v>マニー中間Ｋファイル</v>
      </c>
      <c r="C149" s="129"/>
      <c r="D149" s="139" t="str">
        <f>IF($A149="","",VLOOKUP($A149,ＡＲ!$A$5:$J$250,6))</f>
        <v>BX</v>
      </c>
      <c r="E149" s="139">
        <f>IF($A149="","",VLOOKUP($A149,ＡＲ!$A$5:$J$250,7))</f>
        <v>2</v>
      </c>
      <c r="F149" s="130"/>
      <c r="G149" s="131"/>
      <c r="H149" s="132"/>
    </row>
    <row r="150" spans="1:8" ht="30" customHeight="1">
      <c r="A150" s="126">
        <v>127</v>
      </c>
      <c r="B150" s="187" t="str">
        <f>IF($A150="","",VLOOKUP($A150,ＡＲ!$A$5:$J$250,4))</f>
        <v>ミキシングチップ２</v>
      </c>
      <c r="C150" s="129"/>
      <c r="D150" s="139" t="str">
        <f>IF($A150="","",VLOOKUP($A150,ＡＲ!$A$5:$J$250,6))</f>
        <v>BX</v>
      </c>
      <c r="E150" s="139">
        <f>IF($A150="","",VLOOKUP($A150,ＡＲ!$A$5:$J$250,7))</f>
        <v>2</v>
      </c>
      <c r="F150" s="130"/>
      <c r="G150" s="131"/>
      <c r="H150" s="132"/>
    </row>
    <row r="151" spans="1:8" ht="30" customHeight="1">
      <c r="A151" s="126">
        <v>128</v>
      </c>
      <c r="B151" s="187" t="str">
        <f>IF($A151="","",VLOOKUP($A151,ＡＲ!$A$5:$J$250,4))</f>
        <v>ミキシングチップ２</v>
      </c>
      <c r="C151" s="129"/>
      <c r="D151" s="139" t="str">
        <f>IF($A151="","",VLOOKUP($A151,ＡＲ!$A$5:$J$250,6))</f>
        <v>BX</v>
      </c>
      <c r="E151" s="139">
        <f>IF($A151="","",VLOOKUP($A151,ＡＲ!$A$5:$J$250,7))</f>
        <v>4</v>
      </c>
      <c r="F151" s="130"/>
      <c r="G151" s="131"/>
      <c r="H151" s="132"/>
    </row>
    <row r="152" spans="1:8" s="119" customFormat="1" ht="30" customHeight="1">
      <c r="A152" s="126">
        <v>129</v>
      </c>
      <c r="B152" s="187" t="str">
        <f>IF($A152="","",VLOOKUP($A152,ＡＲ!$A$5:$J$250,4))</f>
        <v>ミキシングチップ２</v>
      </c>
      <c r="C152" s="129"/>
      <c r="D152" s="139" t="str">
        <f>IF($A152="","",VLOOKUP($A152,ＡＲ!$A$5:$J$250,6))</f>
        <v>BX</v>
      </c>
      <c r="E152" s="139">
        <f>IF($A152="","",VLOOKUP($A152,ＡＲ!$A$5:$J$250,7))</f>
        <v>2</v>
      </c>
      <c r="F152" s="130"/>
      <c r="G152" s="131"/>
      <c r="H152" s="132"/>
    </row>
    <row r="153" spans="1:8" s="119" customFormat="1" ht="30" customHeight="1">
      <c r="A153" s="126">
        <v>130</v>
      </c>
      <c r="B153" s="187" t="str">
        <f>IF($A153="","",VLOOKUP($A153,ＡＲ!$A$5:$J$250,4))</f>
        <v>メルサージュカップ（スクリュータイプ）</v>
      </c>
      <c r="C153" s="129"/>
      <c r="D153" s="139" t="str">
        <f>IF($A153="","",VLOOKUP($A153,ＡＲ!$A$5:$J$250,6))</f>
        <v>BX</v>
      </c>
      <c r="E153" s="139">
        <f>IF($A153="","",VLOOKUP($A153,ＡＲ!$A$5:$J$250,7))</f>
        <v>2</v>
      </c>
      <c r="F153" s="130"/>
      <c r="G153" s="131"/>
      <c r="H153" s="132"/>
    </row>
    <row r="154" spans="1:8" s="119" customFormat="1" ht="30" customHeight="1">
      <c r="A154" s="126">
        <v>131</v>
      </c>
      <c r="B154" s="187" t="str">
        <f>IF($A154="","",VLOOKUP($A154,ＡＲ!$A$5:$J$250,4))</f>
        <v>メルサージュカップ（スクリュータイプ）</v>
      </c>
      <c r="C154" s="129"/>
      <c r="D154" s="139" t="str">
        <f>IF($A154="","",VLOOKUP($A154,ＡＲ!$A$5:$J$250,6))</f>
        <v>BX</v>
      </c>
      <c r="E154" s="139">
        <f>IF($A154="","",VLOOKUP($A154,ＡＲ!$A$5:$J$250,7))</f>
        <v>14</v>
      </c>
      <c r="F154" s="130"/>
      <c r="G154" s="131"/>
      <c r="H154" s="132"/>
    </row>
    <row r="155" spans="1:8" s="119" customFormat="1" ht="30" customHeight="1">
      <c r="A155" s="126">
        <v>132</v>
      </c>
      <c r="B155" s="187" t="str">
        <f>IF($A155="","",VLOOKUP($A155,ＡＲ!$A$5:$J$250,4))</f>
        <v>メルファーカーバイドバー　トランスメタル（シリンダー）（金属</v>
      </c>
      <c r="C155" s="129"/>
      <c r="D155" s="139" t="str">
        <f>IF($A155="","",VLOOKUP($A155,ＡＲ!$A$5:$J$250,6))</f>
        <v>BX</v>
      </c>
      <c r="E155" s="139">
        <f>IF($A155="","",VLOOKUP($A155,ＡＲ!$A$5:$J$250,7))</f>
        <v>5</v>
      </c>
      <c r="F155" s="130"/>
      <c r="G155" s="131"/>
      <c r="H155" s="132"/>
    </row>
    <row r="156" spans="1:8" s="119" customFormat="1" ht="30" customHeight="1">
      <c r="A156" s="126">
        <v>133</v>
      </c>
      <c r="B156" s="187" t="str">
        <f>IF($A156="","",VLOOKUP($A156,ＡＲ!$A$5:$J$250,4))</f>
        <v>ユニファスト３　液</v>
      </c>
      <c r="C156" s="129"/>
      <c r="D156" s="139" t="str">
        <f>IF($A156="","",VLOOKUP($A156,ＡＲ!$A$5:$J$250,6))</f>
        <v>BX</v>
      </c>
      <c r="E156" s="139">
        <f>IF($A156="","",VLOOKUP($A156,ＡＲ!$A$5:$J$250,7))</f>
        <v>3</v>
      </c>
      <c r="F156" s="130"/>
      <c r="G156" s="131"/>
      <c r="H156" s="132"/>
    </row>
    <row r="157" spans="1:8" s="119" customFormat="1" ht="30" customHeight="1">
      <c r="A157" s="126">
        <v>134</v>
      </c>
      <c r="B157" s="187" t="str">
        <f>IF($A157="","",VLOOKUP($A157,ＡＲ!$A$5:$J$250,4))</f>
        <v>ユニファスト３　粉末</v>
      </c>
      <c r="C157" s="129"/>
      <c r="D157" s="139" t="str">
        <f>IF($A157="","",VLOOKUP($A157,ＡＲ!$A$5:$J$250,6))</f>
        <v>BX</v>
      </c>
      <c r="E157" s="139">
        <f>IF($A157="","",VLOOKUP($A157,ＡＲ!$A$5:$J$250,7))</f>
        <v>5</v>
      </c>
      <c r="F157" s="130"/>
      <c r="G157" s="131"/>
      <c r="H157" s="132"/>
    </row>
    <row r="158" spans="1:8" s="119" customFormat="1" ht="30" customHeight="1">
      <c r="A158" s="126">
        <v>135</v>
      </c>
      <c r="B158" s="187" t="str">
        <f>IF($A158="","",VLOOKUP($A158,ＡＲ!$A$5:$J$250,4))</f>
        <v>ユニファスト３　粉末</v>
      </c>
      <c r="C158" s="129"/>
      <c r="D158" s="139" t="str">
        <f>IF($A158="","",VLOOKUP($A158,ＡＲ!$A$5:$J$250,6))</f>
        <v>BX</v>
      </c>
      <c r="E158" s="139">
        <f>IF($A158="","",VLOOKUP($A158,ＡＲ!$A$5:$J$250,7))</f>
        <v>2</v>
      </c>
      <c r="F158" s="130"/>
      <c r="G158" s="131"/>
      <c r="H158" s="132"/>
    </row>
    <row r="159" spans="1:8" s="119" customFormat="1" ht="30" customHeight="1">
      <c r="A159" s="126">
        <v>136</v>
      </c>
      <c r="B159" s="187" t="str">
        <f>IF($A159="","",VLOOKUP($A159,ＡＲ!$A$5:$J$250,4))</f>
        <v>ユニファスト３　粉末</v>
      </c>
      <c r="C159" s="129"/>
      <c r="D159" s="139" t="str">
        <f>IF($A159="","",VLOOKUP($A159,ＡＲ!$A$5:$J$250,6))</f>
        <v>EA</v>
      </c>
      <c r="E159" s="139">
        <f>IF($A159="","",VLOOKUP($A159,ＡＲ!$A$5:$J$250,7))</f>
        <v>2</v>
      </c>
      <c r="F159" s="130"/>
      <c r="G159" s="131"/>
      <c r="H159" s="132"/>
    </row>
    <row r="160" spans="1:8" s="119" customFormat="1" ht="30" customHeight="1">
      <c r="A160" s="126">
        <v>137</v>
      </c>
      <c r="B160" s="187" t="str">
        <f>IF($A160="","",VLOOKUP($A160,ＡＲ!$A$5:$J$250,4))</f>
        <v>ローラーコットン</v>
      </c>
      <c r="C160" s="129"/>
      <c r="D160" s="139" t="str">
        <f>IF($A160="","",VLOOKUP($A160,ＡＲ!$A$5:$J$250,6))</f>
        <v>EA</v>
      </c>
      <c r="E160" s="139">
        <f>IF($A160="","",VLOOKUP($A160,ＡＲ!$A$5:$J$250,7))</f>
        <v>5</v>
      </c>
      <c r="F160" s="130"/>
      <c r="G160" s="131"/>
      <c r="H160" s="132"/>
    </row>
    <row r="161" spans="1:8" s="119" customFormat="1" ht="30" customHeight="1">
      <c r="A161" s="126">
        <v>138</v>
      </c>
      <c r="B161" s="187" t="str">
        <f>IF($A161="","",VLOOKUP($A161,ＡＲ!$A$5:$J$250,4))</f>
        <v>三角穴フェイスガード</v>
      </c>
      <c r="C161" s="129"/>
      <c r="D161" s="139" t="str">
        <f>IF($A161="","",VLOOKUP($A161,ＡＲ!$A$5:$J$250,6))</f>
        <v>EA</v>
      </c>
      <c r="E161" s="139">
        <f>IF($A161="","",VLOOKUP($A161,ＡＲ!$A$5:$J$250,7))</f>
        <v>2</v>
      </c>
      <c r="F161" s="130"/>
      <c r="G161" s="131"/>
      <c r="H161" s="132"/>
    </row>
    <row r="162" spans="1:8" s="119" customFormat="1" ht="30" customHeight="1">
      <c r="A162" s="126">
        <v>139</v>
      </c>
      <c r="B162" s="187" t="str">
        <f>IF($A162="","",VLOOKUP($A162,ＡＲ!$A$5:$J$250,4))</f>
        <v>歯科用アンチホルミン</v>
      </c>
      <c r="C162" s="129"/>
      <c r="D162" s="139" t="str">
        <f>IF($A162="","",VLOOKUP($A162,ＡＲ!$A$5:$J$250,6))</f>
        <v>EA</v>
      </c>
      <c r="E162" s="139">
        <f>IF($A162="","",VLOOKUP($A162,ＡＲ!$A$5:$J$250,7))</f>
        <v>6</v>
      </c>
      <c r="F162" s="130"/>
      <c r="G162" s="131"/>
      <c r="H162" s="132"/>
    </row>
    <row r="163" spans="1:8" s="119" customFormat="1" ht="30" customHeight="1">
      <c r="A163" s="126">
        <v>140</v>
      </c>
      <c r="B163" s="187" t="str">
        <f>IF($A163="","",VLOOKUP($A163,ＡＲ!$A$5:$J$250,4))</f>
        <v>歯科用キシロカインカートリッジ</v>
      </c>
      <c r="C163" s="129"/>
      <c r="D163" s="139" t="str">
        <f>IF($A163="","",VLOOKUP($A163,ＡＲ!$A$5:$J$250,6))</f>
        <v>BX</v>
      </c>
      <c r="E163" s="139">
        <f>IF($A163="","",VLOOKUP($A163,ＡＲ!$A$5:$J$250,7))</f>
        <v>7</v>
      </c>
      <c r="F163" s="130"/>
      <c r="G163" s="131"/>
      <c r="H163" s="132"/>
    </row>
    <row r="164" spans="1:8" s="119" customFormat="1" ht="30" customHeight="1">
      <c r="A164" s="126">
        <v>141</v>
      </c>
      <c r="B164" s="187" t="str">
        <f>IF($A164="","",VLOOKUP($A164,ＡＲ!$A$5:$J$250,4))</f>
        <v>松風カーボランダムポイント</v>
      </c>
      <c r="C164" s="129"/>
      <c r="D164" s="139" t="str">
        <f>IF($A164="","",VLOOKUP($A164,ＡＲ!$A$5:$J$250,6))</f>
        <v>BX</v>
      </c>
      <c r="E164" s="139">
        <f>IF($A164="","",VLOOKUP($A164,ＡＲ!$A$5:$J$250,7))</f>
        <v>2</v>
      </c>
      <c r="F164" s="130"/>
      <c r="G164" s="131"/>
      <c r="H164" s="132"/>
    </row>
    <row r="165" spans="1:8" s="119" customFormat="1" ht="30" customHeight="1">
      <c r="A165" s="126">
        <v>142</v>
      </c>
      <c r="B165" s="187" t="str">
        <f>IF($A165="","",VLOOKUP($A165,ＡＲ!$A$5:$J$250,4))</f>
        <v>松風カーボランダムポイント</v>
      </c>
      <c r="C165" s="129"/>
      <c r="D165" s="139" t="str">
        <f>IF($A165="","",VLOOKUP($A165,ＡＲ!$A$5:$J$250,6))</f>
        <v>BT</v>
      </c>
      <c r="E165" s="139">
        <f>IF($A165="","",VLOOKUP($A165,ＡＲ!$A$5:$J$250,7))</f>
        <v>2</v>
      </c>
      <c r="F165" s="130"/>
      <c r="G165" s="131"/>
      <c r="H165" s="132"/>
    </row>
    <row r="166" spans="1:8" s="119" customFormat="1" ht="30" customHeight="1">
      <c r="A166" s="126">
        <v>143</v>
      </c>
      <c r="B166" s="187" t="str">
        <f>IF($A166="","",VLOOKUP($A166,ＡＲ!$A$5:$J$250,4))</f>
        <v>松風シリコンポイントＭタイプ</v>
      </c>
      <c r="C166" s="129"/>
      <c r="D166" s="139" t="str">
        <f>IF($A166="","",VLOOKUP($A166,ＡＲ!$A$5:$J$250,6))</f>
        <v>BX</v>
      </c>
      <c r="E166" s="139">
        <f>IF($A166="","",VLOOKUP($A166,ＡＲ!$A$5:$J$250,7))</f>
        <v>2</v>
      </c>
      <c r="F166" s="130"/>
      <c r="G166" s="131"/>
      <c r="H166" s="132"/>
    </row>
    <row r="167" spans="1:8" s="119" customFormat="1" ht="30" customHeight="1">
      <c r="A167" s="126">
        <v>144</v>
      </c>
      <c r="B167" s="187" t="str">
        <f>IF($A167="","",VLOOKUP($A167,ＡＲ!$A$5:$J$250,4))</f>
        <v>松風シリコンポイントＭタイプ</v>
      </c>
      <c r="C167" s="129"/>
      <c r="D167" s="139" t="str">
        <f>IF($A167="","",VLOOKUP($A167,ＡＲ!$A$5:$J$250,6))</f>
        <v>BX</v>
      </c>
      <c r="E167" s="139">
        <f>IF($A167="","",VLOOKUP($A167,ＡＲ!$A$5:$J$250,7))</f>
        <v>2</v>
      </c>
      <c r="F167" s="130"/>
      <c r="G167" s="131"/>
      <c r="H167" s="132"/>
    </row>
    <row r="168" spans="1:8" s="119" customFormat="1" ht="30" customHeight="1">
      <c r="A168" s="126">
        <v>145</v>
      </c>
      <c r="B168" s="187" t="str">
        <f>IF($A168="","",VLOOKUP($A168,ＡＲ!$A$5:$J$250,4))</f>
        <v>松風ニードルチップ（ＴＨＩＮ　ＷＡＬＬ　２０Ｇ）</v>
      </c>
      <c r="C168" s="129"/>
      <c r="D168" s="139" t="str">
        <f>IF($A168="","",VLOOKUP($A168,ＡＲ!$A$5:$J$250,6))</f>
        <v>BX</v>
      </c>
      <c r="E168" s="139">
        <f>IF($A168="","",VLOOKUP($A168,ＡＲ!$A$5:$J$250,7))</f>
        <v>10</v>
      </c>
      <c r="F168" s="130"/>
      <c r="G168" s="131"/>
      <c r="H168" s="132"/>
    </row>
    <row r="169" spans="1:8" s="119" customFormat="1" ht="30" customHeight="1">
      <c r="A169" s="126">
        <v>146</v>
      </c>
      <c r="B169" s="187" t="str">
        <f>IF($A169="","",VLOOKUP($A169,ＡＲ!$A$5:$J$250,4))</f>
        <v>松風ビッグシリコンポイント</v>
      </c>
      <c r="C169" s="129"/>
      <c r="D169" s="139" t="str">
        <f>IF($A169="","",VLOOKUP($A169,ＡＲ!$A$5:$J$250,6))</f>
        <v>BX</v>
      </c>
      <c r="E169" s="139">
        <f>IF($A169="","",VLOOKUP($A169,ＡＲ!$A$5:$J$250,7))</f>
        <v>2</v>
      </c>
      <c r="F169" s="130"/>
      <c r="G169" s="131"/>
      <c r="H169" s="132"/>
    </row>
    <row r="170" spans="1:8" s="119" customFormat="1" ht="30" customHeight="1">
      <c r="A170" s="126">
        <v>147</v>
      </c>
      <c r="B170" s="187" t="str">
        <f>IF($A170="","",VLOOKUP($A170,ＡＲ!$A$5:$J$250,4))</f>
        <v>表面処理材グリーン</v>
      </c>
      <c r="C170" s="129"/>
      <c r="D170" s="139" t="str">
        <f>IF($A170="","",VLOOKUP($A170,ＡＲ!$A$5:$J$250,6))</f>
        <v>BX</v>
      </c>
      <c r="E170" s="139">
        <f>IF($A170="","",VLOOKUP($A170,ＡＲ!$A$5:$J$250,7))</f>
        <v>2</v>
      </c>
      <c r="F170" s="130"/>
      <c r="G170" s="131"/>
      <c r="H170" s="132"/>
    </row>
    <row r="171" spans="1:8" s="119" customFormat="1" ht="30" customHeight="1">
      <c r="A171" s="126">
        <v>148</v>
      </c>
      <c r="B171" s="187" t="str">
        <f>IF($A171="","",VLOOKUP($A171,ＡＲ!$A$5:$J$250,4))</f>
        <v>表面処理材レッド</v>
      </c>
      <c r="C171" s="129"/>
      <c r="D171" s="139" t="str">
        <f>IF($A171="","",VLOOKUP($A171,ＡＲ!$A$5:$J$250,6))</f>
        <v>BX</v>
      </c>
      <c r="E171" s="139">
        <f>IF($A171="","",VLOOKUP($A171,ＡＲ!$A$5:$J$250,7))</f>
        <v>4</v>
      </c>
      <c r="F171" s="130"/>
      <c r="G171" s="131"/>
      <c r="H171" s="132"/>
    </row>
    <row r="172" spans="1:8" s="119" customFormat="1" ht="30" customHeight="1">
      <c r="A172" s="126"/>
      <c r="B172" s="187" t="str">
        <f>IF($A172="","",VLOOKUP($A172,ＡＲ!$A$5:$J$250,4))</f>
        <v/>
      </c>
      <c r="C172" s="129"/>
      <c r="D172" s="139" t="str">
        <f>IF($A172="","",VLOOKUP($A172,ＡＲ!$A$5:$J$250,6))</f>
        <v/>
      </c>
      <c r="E172" s="139" t="str">
        <f>IF($A172="","",VLOOKUP($A172,ＡＲ!$A$5:$J$250,7))</f>
        <v/>
      </c>
      <c r="F172" s="130"/>
      <c r="G172" s="131"/>
      <c r="H172" s="132"/>
    </row>
    <row r="173" spans="1:8" s="119" customFormat="1" ht="30" customHeight="1">
      <c r="A173" s="126"/>
      <c r="B173" s="188" t="str">
        <f>IF($A173="","",VLOOKUP($A173,ＡＲ!$A$5:$J$250,4))</f>
        <v/>
      </c>
      <c r="C173" s="129"/>
      <c r="D173" s="140" t="str">
        <f>IF($A173="","",VLOOKUP($A173,ＡＲ!$A$5:$J$250,6))</f>
        <v/>
      </c>
      <c r="E173" s="140" t="str">
        <f>IF($A173="","",VLOOKUP($A173,ＡＲ!$A$5:$J$250,7))</f>
        <v/>
      </c>
      <c r="F173" s="130"/>
      <c r="G173" s="131"/>
      <c r="H173" s="132"/>
    </row>
    <row r="175" spans="1:8" s="119" customFormat="1" ht="45" customHeight="1">
      <c r="A175" s="118"/>
      <c r="B175" s="383" t="s">
        <v>111</v>
      </c>
      <c r="C175" s="383"/>
      <c r="D175" s="383"/>
      <c r="E175" s="383"/>
      <c r="F175" s="383"/>
      <c r="G175" s="383"/>
      <c r="H175" s="383"/>
    </row>
    <row r="176" spans="1:8" s="121" customFormat="1" ht="18" customHeight="1">
      <c r="A176" s="120"/>
      <c r="B176" s="277"/>
      <c r="D176" s="122"/>
      <c r="E176" s="123"/>
      <c r="F176" s="124"/>
    </row>
    <row r="177" spans="1:8" s="118" customFormat="1" ht="30" customHeight="1">
      <c r="A177" s="125" t="s">
        <v>112</v>
      </c>
      <c r="B177" s="384" t="s">
        <v>113</v>
      </c>
      <c r="C177" s="385"/>
      <c r="D177" s="126" t="s">
        <v>114</v>
      </c>
      <c r="E177" s="127" t="s">
        <v>115</v>
      </c>
      <c r="F177" s="128" t="s">
        <v>116</v>
      </c>
      <c r="G177" s="125" t="s">
        <v>117</v>
      </c>
      <c r="H177" s="126" t="s">
        <v>118</v>
      </c>
    </row>
    <row r="178" spans="1:8" ht="30" customHeight="1">
      <c r="A178" s="126"/>
      <c r="B178" s="187" t="str">
        <f>IF($A178="","",VLOOKUP($A178,ＡＲ!$A$5:$J$250,4))</f>
        <v/>
      </c>
      <c r="C178" s="129"/>
      <c r="D178" s="139" t="str">
        <f>IF($A178="","",VLOOKUP($A178,ＡＲ!$A$5:$J$250,6))</f>
        <v/>
      </c>
      <c r="E178" s="139" t="str">
        <f>IF($A178="","",VLOOKUP($A178,ＡＲ!$A$5:$J$250,7))</f>
        <v/>
      </c>
      <c r="F178" s="130"/>
      <c r="G178" s="131"/>
      <c r="H178" s="132"/>
    </row>
    <row r="179" spans="1:8" ht="30" customHeight="1">
      <c r="A179" s="126"/>
      <c r="B179" s="187" t="str">
        <f>IF($A179="","",VLOOKUP($A179,ＡＲ!$A$5:$J$250,4))</f>
        <v/>
      </c>
      <c r="C179" s="129"/>
      <c r="D179" s="139" t="str">
        <f>IF($A179="","",VLOOKUP($A179,ＡＲ!$A$5:$J$250,6))</f>
        <v/>
      </c>
      <c r="E179" s="139" t="str">
        <f>IF($A179="","",VLOOKUP($A179,ＡＲ!$A$5:$J$250,7))</f>
        <v/>
      </c>
      <c r="F179" s="130"/>
      <c r="G179" s="131"/>
      <c r="H179" s="132"/>
    </row>
    <row r="180" spans="1:8" ht="30" customHeight="1">
      <c r="A180" s="126"/>
      <c r="B180" s="187" t="str">
        <f>IF($A180="","",VLOOKUP($A180,ＡＲ!$A$5:$J$250,4))</f>
        <v/>
      </c>
      <c r="C180" s="129"/>
      <c r="D180" s="139" t="str">
        <f>IF($A180="","",VLOOKUP($A180,ＡＲ!$A$5:$J$250,6))</f>
        <v/>
      </c>
      <c r="E180" s="139" t="str">
        <f>IF($A180="","",VLOOKUP($A180,ＡＲ!$A$5:$J$250,7))</f>
        <v/>
      </c>
      <c r="F180" s="130"/>
      <c r="G180" s="131"/>
      <c r="H180" s="132"/>
    </row>
    <row r="181" spans="1:8" s="119" customFormat="1" ht="30" customHeight="1">
      <c r="A181" s="126"/>
      <c r="B181" s="187" t="str">
        <f>IF($A181="","",VLOOKUP($A181,ＡＲ!$A$5:$J$250,4))</f>
        <v/>
      </c>
      <c r="C181" s="129"/>
      <c r="D181" s="139" t="str">
        <f>IF($A181="","",VLOOKUP($A181,ＡＲ!$A$5:$J$250,6))</f>
        <v/>
      </c>
      <c r="E181" s="139" t="str">
        <f>IF($A181="","",VLOOKUP($A181,ＡＲ!$A$5:$J$250,7))</f>
        <v/>
      </c>
      <c r="F181" s="130"/>
      <c r="G181" s="131"/>
      <c r="H181" s="132"/>
    </row>
    <row r="182" spans="1:8" s="119" customFormat="1" ht="30" customHeight="1">
      <c r="A182" s="126"/>
      <c r="B182" s="187" t="str">
        <f>IF($A182="","",VLOOKUP($A182,ＡＲ!$A$5:$J$250,4))</f>
        <v/>
      </c>
      <c r="C182" s="129"/>
      <c r="D182" s="139" t="str">
        <f>IF($A182="","",VLOOKUP($A182,ＡＲ!$A$5:$J$250,6))</f>
        <v/>
      </c>
      <c r="E182" s="139" t="str">
        <f>IF($A182="","",VLOOKUP($A182,ＡＲ!$A$5:$J$250,7))</f>
        <v/>
      </c>
      <c r="F182" s="130"/>
      <c r="G182" s="131"/>
      <c r="H182" s="132"/>
    </row>
    <row r="183" spans="1:8" s="119" customFormat="1" ht="30" customHeight="1">
      <c r="A183" s="126"/>
      <c r="B183" s="187" t="str">
        <f>IF($A183="","",VLOOKUP($A183,ＡＲ!$A$5:$J$250,4))</f>
        <v/>
      </c>
      <c r="C183" s="129"/>
      <c r="D183" s="139" t="str">
        <f>IF($A183="","",VLOOKUP($A183,ＡＲ!$A$5:$J$250,6))</f>
        <v/>
      </c>
      <c r="E183" s="139" t="str">
        <f>IF($A183="","",VLOOKUP($A183,ＡＲ!$A$5:$J$250,7))</f>
        <v/>
      </c>
      <c r="F183" s="130"/>
      <c r="G183" s="131"/>
      <c r="H183" s="132"/>
    </row>
    <row r="184" spans="1:8" s="119" customFormat="1" ht="30" customHeight="1">
      <c r="A184" s="126"/>
      <c r="B184" s="187" t="str">
        <f>IF($A184="","",VLOOKUP($A184,ＡＲ!$A$5:$J$250,4))</f>
        <v/>
      </c>
      <c r="C184" s="129"/>
      <c r="D184" s="139" t="str">
        <f>IF($A184="","",VLOOKUP($A184,ＡＲ!$A$5:$J$250,6))</f>
        <v/>
      </c>
      <c r="E184" s="139" t="str">
        <f>IF($A184="","",VLOOKUP($A184,ＡＲ!$A$5:$J$250,7))</f>
        <v/>
      </c>
      <c r="F184" s="130"/>
      <c r="G184" s="131"/>
      <c r="H184" s="132"/>
    </row>
    <row r="185" spans="1:8" s="119" customFormat="1" ht="30" customHeight="1">
      <c r="A185" s="126"/>
      <c r="B185" s="187" t="str">
        <f>IF($A185="","",VLOOKUP($A185,ＡＲ!$A$5:$J$250,4))</f>
        <v/>
      </c>
      <c r="C185" s="129"/>
      <c r="D185" s="139" t="str">
        <f>IF($A185="","",VLOOKUP($A185,ＡＲ!$A$5:$J$250,6))</f>
        <v/>
      </c>
      <c r="E185" s="139" t="str">
        <f>IF($A185="","",VLOOKUP($A185,ＡＲ!$A$5:$J$250,7))</f>
        <v/>
      </c>
      <c r="F185" s="130"/>
      <c r="G185" s="131"/>
      <c r="H185" s="132"/>
    </row>
    <row r="186" spans="1:8" s="119" customFormat="1" ht="30" customHeight="1">
      <c r="A186" s="126"/>
      <c r="B186" s="187" t="str">
        <f>IF($A186="","",VLOOKUP($A186,ＡＲ!$A$5:$J$250,4))</f>
        <v/>
      </c>
      <c r="C186" s="129"/>
      <c r="D186" s="139" t="str">
        <f>IF($A186="","",VLOOKUP($A186,ＡＲ!$A$5:$J$250,6))</f>
        <v/>
      </c>
      <c r="E186" s="139" t="str">
        <f>IF($A186="","",VLOOKUP($A186,ＡＲ!$A$5:$J$250,7))</f>
        <v/>
      </c>
      <c r="F186" s="130"/>
      <c r="G186" s="131"/>
      <c r="H186" s="132"/>
    </row>
    <row r="187" spans="1:8" s="119" customFormat="1" ht="30" customHeight="1">
      <c r="A187" s="126"/>
      <c r="B187" s="187" t="str">
        <f>IF($A187="","",VLOOKUP($A187,ＡＲ!$A$5:$J$250,4))</f>
        <v/>
      </c>
      <c r="C187" s="129"/>
      <c r="D187" s="139" t="str">
        <f>IF($A187="","",VLOOKUP($A187,ＡＲ!$A$5:$J$250,6))</f>
        <v/>
      </c>
      <c r="E187" s="139" t="str">
        <f>IF($A187="","",VLOOKUP($A187,ＡＲ!$A$5:$J$250,7))</f>
        <v/>
      </c>
      <c r="F187" s="130"/>
      <c r="G187" s="131"/>
      <c r="H187" s="132"/>
    </row>
    <row r="188" spans="1:8" s="119" customFormat="1" ht="30" customHeight="1">
      <c r="A188" s="126"/>
      <c r="B188" s="187" t="str">
        <f>IF($A188="","",VLOOKUP($A188,ＡＲ!$A$5:$J$250,4))</f>
        <v/>
      </c>
      <c r="C188" s="129"/>
      <c r="D188" s="139" t="str">
        <f>IF($A188="","",VLOOKUP($A188,ＡＲ!$A$5:$J$250,6))</f>
        <v/>
      </c>
      <c r="E188" s="139" t="str">
        <f>IF($A188="","",VLOOKUP($A188,ＡＲ!$A$5:$J$250,7))</f>
        <v/>
      </c>
      <c r="F188" s="130"/>
      <c r="G188" s="131"/>
      <c r="H188" s="132"/>
    </row>
    <row r="189" spans="1:8" s="119" customFormat="1" ht="30" customHeight="1">
      <c r="A189" s="126"/>
      <c r="B189" s="187" t="str">
        <f>IF($A189="","",VLOOKUP($A189,ＡＲ!$A$5:$J$250,4))</f>
        <v/>
      </c>
      <c r="C189" s="129"/>
      <c r="D189" s="139" t="str">
        <f>IF($A189="","",VLOOKUP($A189,ＡＲ!$A$5:$J$250,6))</f>
        <v/>
      </c>
      <c r="E189" s="139" t="str">
        <f>IF($A189="","",VLOOKUP($A189,ＡＲ!$A$5:$J$250,7))</f>
        <v/>
      </c>
      <c r="F189" s="130"/>
      <c r="G189" s="131"/>
      <c r="H189" s="132"/>
    </row>
    <row r="190" spans="1:8" s="119" customFormat="1" ht="30" customHeight="1">
      <c r="A190" s="126"/>
      <c r="B190" s="187" t="str">
        <f>IF($A190="","",VLOOKUP($A190,ＡＲ!$A$5:$J$250,4))</f>
        <v/>
      </c>
      <c r="C190" s="129"/>
      <c r="D190" s="139" t="str">
        <f>IF($A190="","",VLOOKUP($A190,ＡＲ!$A$5:$J$250,6))</f>
        <v/>
      </c>
      <c r="E190" s="139" t="str">
        <f>IF($A190="","",VLOOKUP($A190,ＡＲ!$A$5:$J$250,7))</f>
        <v/>
      </c>
      <c r="F190" s="130"/>
      <c r="G190" s="131"/>
      <c r="H190" s="132"/>
    </row>
    <row r="191" spans="1:8" s="119" customFormat="1" ht="30" customHeight="1">
      <c r="A191" s="126"/>
      <c r="B191" s="187" t="str">
        <f>IF($A191="","",VLOOKUP($A191,ＡＲ!$A$5:$J$250,4))</f>
        <v/>
      </c>
      <c r="C191" s="129"/>
      <c r="D191" s="139" t="str">
        <f>IF($A191="","",VLOOKUP($A191,ＡＲ!$A$5:$J$250,6))</f>
        <v/>
      </c>
      <c r="E191" s="139" t="str">
        <f>IF($A191="","",VLOOKUP($A191,ＡＲ!$A$5:$J$250,7))</f>
        <v/>
      </c>
      <c r="F191" s="130"/>
      <c r="G191" s="131"/>
      <c r="H191" s="132"/>
    </row>
    <row r="192" spans="1:8" s="119" customFormat="1" ht="30" customHeight="1">
      <c r="A192" s="126"/>
      <c r="B192" s="187" t="str">
        <f>IF($A192="","",VLOOKUP($A192,ＡＲ!$A$5:$J$250,4))</f>
        <v/>
      </c>
      <c r="C192" s="129"/>
      <c r="D192" s="139" t="str">
        <f>IF($A192="","",VLOOKUP($A192,ＡＲ!$A$5:$J$250,6))</f>
        <v/>
      </c>
      <c r="E192" s="139" t="str">
        <f>IF($A192="","",VLOOKUP($A192,ＡＲ!$A$5:$J$250,7))</f>
        <v/>
      </c>
      <c r="F192" s="130"/>
      <c r="G192" s="131"/>
      <c r="H192" s="132"/>
    </row>
    <row r="193" spans="1:8" s="119" customFormat="1" ht="30" customHeight="1">
      <c r="A193" s="126"/>
      <c r="B193" s="187" t="str">
        <f>IF($A193="","",VLOOKUP($A193,ＡＲ!$A$5:$J$250,4))</f>
        <v/>
      </c>
      <c r="C193" s="129"/>
      <c r="D193" s="139" t="str">
        <f>IF($A193="","",VLOOKUP($A193,ＡＲ!$A$5:$J$250,6))</f>
        <v/>
      </c>
      <c r="E193" s="139" t="str">
        <f>IF($A193="","",VLOOKUP($A193,ＡＲ!$A$5:$J$250,7))</f>
        <v/>
      </c>
      <c r="F193" s="130"/>
      <c r="G193" s="131"/>
      <c r="H193" s="132"/>
    </row>
    <row r="194" spans="1:8" s="119" customFormat="1" ht="30" customHeight="1">
      <c r="A194" s="126"/>
      <c r="B194" s="187" t="str">
        <f>IF($A194="","",VLOOKUP($A194,ＡＲ!$A$5:$J$250,4))</f>
        <v/>
      </c>
      <c r="C194" s="129"/>
      <c r="D194" s="139" t="str">
        <f>IF($A194="","",VLOOKUP($A194,ＡＲ!$A$5:$J$250,6))</f>
        <v/>
      </c>
      <c r="E194" s="139" t="str">
        <f>IF($A194="","",VLOOKUP($A194,ＡＲ!$A$5:$J$250,7))</f>
        <v/>
      </c>
      <c r="F194" s="130"/>
      <c r="G194" s="131"/>
      <c r="H194" s="132"/>
    </row>
    <row r="195" spans="1:8" s="119" customFormat="1" ht="30" customHeight="1">
      <c r="A195" s="126"/>
      <c r="B195" s="187" t="str">
        <f>IF($A195="","",VLOOKUP($A195,ＡＲ!$A$5:$J$250,4))</f>
        <v/>
      </c>
      <c r="C195" s="129"/>
      <c r="D195" s="139" t="str">
        <f>IF($A195="","",VLOOKUP($A195,ＡＲ!$A$5:$J$250,6))</f>
        <v/>
      </c>
      <c r="E195" s="139" t="str">
        <f>IF($A195="","",VLOOKUP($A195,ＡＲ!$A$5:$J$250,7))</f>
        <v/>
      </c>
      <c r="F195" s="130"/>
      <c r="G195" s="131"/>
      <c r="H195" s="132"/>
    </row>
    <row r="196" spans="1:8" s="119" customFormat="1" ht="30" customHeight="1">
      <c r="A196" s="126"/>
      <c r="B196" s="187" t="str">
        <f>IF($A196="","",VLOOKUP($A196,ＡＲ!$A$5:$J$250,4))</f>
        <v/>
      </c>
      <c r="C196" s="129"/>
      <c r="D196" s="139" t="str">
        <f>IF($A196="","",VLOOKUP($A196,ＡＲ!$A$5:$J$250,6))</f>
        <v/>
      </c>
      <c r="E196" s="139" t="str">
        <f>IF($A196="","",VLOOKUP($A196,ＡＲ!$A$5:$J$250,7))</f>
        <v/>
      </c>
      <c r="F196" s="130"/>
      <c r="G196" s="131"/>
      <c r="H196" s="132"/>
    </row>
    <row r="197" spans="1:8" s="119" customFormat="1" ht="30" customHeight="1">
      <c r="A197" s="126"/>
      <c r="B197" s="187" t="str">
        <f>IF($A197="","",VLOOKUP($A197,ＡＲ!$A$5:$J$250,4))</f>
        <v/>
      </c>
      <c r="C197" s="129"/>
      <c r="D197" s="139" t="str">
        <f>IF($A197="","",VLOOKUP($A197,ＡＲ!$A$5:$J$250,6))</f>
        <v/>
      </c>
      <c r="E197" s="139" t="str">
        <f>IF($A197="","",VLOOKUP($A197,ＡＲ!$A$5:$J$250,7))</f>
        <v/>
      </c>
      <c r="F197" s="130"/>
      <c r="G197" s="131"/>
      <c r="H197" s="132"/>
    </row>
    <row r="198" spans="1:8" s="119" customFormat="1" ht="30" customHeight="1">
      <c r="A198" s="126"/>
      <c r="B198" s="187" t="str">
        <f>IF($A198="","",VLOOKUP($A198,ＡＲ!$A$5:$J$250,4))</f>
        <v/>
      </c>
      <c r="C198" s="129"/>
      <c r="D198" s="139" t="str">
        <f>IF($A198="","",VLOOKUP($A198,ＡＲ!$A$5:$J$250,6))</f>
        <v/>
      </c>
      <c r="E198" s="139" t="str">
        <f>IF($A198="","",VLOOKUP($A198,ＡＲ!$A$5:$J$250,7))</f>
        <v/>
      </c>
      <c r="F198" s="130"/>
      <c r="G198" s="131"/>
      <c r="H198" s="132"/>
    </row>
    <row r="199" spans="1:8" s="119" customFormat="1" ht="30" customHeight="1">
      <c r="A199" s="126"/>
      <c r="B199" s="187" t="str">
        <f>IF($A199="","",VLOOKUP($A199,ＡＲ!$A$5:$J$250,4))</f>
        <v/>
      </c>
      <c r="C199" s="129"/>
      <c r="D199" s="139" t="str">
        <f>IF($A199="","",VLOOKUP($A199,ＡＲ!$A$5:$J$250,6))</f>
        <v/>
      </c>
      <c r="E199" s="139" t="str">
        <f>IF($A199="","",VLOOKUP($A199,ＡＲ!$A$5:$J$250,7))</f>
        <v/>
      </c>
      <c r="F199" s="130"/>
      <c r="G199" s="131"/>
      <c r="H199" s="132"/>
    </row>
    <row r="200" spans="1:8" s="119" customFormat="1" ht="30" customHeight="1">
      <c r="A200" s="126"/>
      <c r="B200" s="187" t="str">
        <f>IF($A200="","",VLOOKUP($A200,ＡＲ!$A$5:$J$250,4))</f>
        <v/>
      </c>
      <c r="C200" s="129"/>
      <c r="D200" s="139" t="str">
        <f>IF($A200="","",VLOOKUP($A200,ＡＲ!$A$5:$J$250,6))</f>
        <v/>
      </c>
      <c r="E200" s="139" t="str">
        <f>IF($A200="","",VLOOKUP($A200,ＡＲ!$A$5:$J$250,7))</f>
        <v/>
      </c>
      <c r="F200" s="130"/>
      <c r="G200" s="131"/>
      <c r="H200" s="132"/>
    </row>
    <row r="201" spans="1:8" s="119" customFormat="1" ht="30" customHeight="1">
      <c r="A201" s="126"/>
      <c r="B201" s="187" t="str">
        <f>IF($A201="","",VLOOKUP($A201,ＡＲ!$A$5:$J$250,4))</f>
        <v/>
      </c>
      <c r="C201" s="129"/>
      <c r="D201" s="139" t="str">
        <f>IF($A201="","",VLOOKUP($A201,ＡＲ!$A$5:$J$250,6))</f>
        <v/>
      </c>
      <c r="E201" s="139" t="str">
        <f>IF($A201="","",VLOOKUP($A201,ＡＲ!$A$5:$J$250,7))</f>
        <v/>
      </c>
      <c r="F201" s="130"/>
      <c r="G201" s="131"/>
      <c r="H201" s="132"/>
    </row>
    <row r="202" spans="1:8" s="119" customFormat="1" ht="30" customHeight="1">
      <c r="A202" s="126"/>
      <c r="B202" s="188" t="str">
        <f>IF($A202="","",VLOOKUP($A202,ＡＲ!$A$5:$J$250,4))</f>
        <v/>
      </c>
      <c r="C202" s="129"/>
      <c r="D202" s="140" t="str">
        <f>IF($A202="","",VLOOKUP($A202,ＡＲ!$A$5:$J$250,6))</f>
        <v/>
      </c>
      <c r="E202" s="140" t="str">
        <f>IF($A202="","",VLOOKUP($A202,ＡＲ!$A$5:$J$250,7))</f>
        <v/>
      </c>
      <c r="F202" s="130"/>
      <c r="G202" s="131"/>
      <c r="H202" s="132"/>
    </row>
  </sheetData>
  <mergeCells count="14">
    <mergeCell ref="B175:H175"/>
    <mergeCell ref="B177:C177"/>
    <mergeCell ref="B88:H88"/>
    <mergeCell ref="B90:C90"/>
    <mergeCell ref="B117:H117"/>
    <mergeCell ref="B119:C119"/>
    <mergeCell ref="B146:H146"/>
    <mergeCell ref="B148:C148"/>
    <mergeCell ref="B61:C61"/>
    <mergeCell ref="B1:H1"/>
    <mergeCell ref="B3:C3"/>
    <mergeCell ref="B30:H30"/>
    <mergeCell ref="B32:C32"/>
    <mergeCell ref="B59:H59"/>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BDEF-35E4-4C1F-8529-EE3D1378A913}">
  <sheetPr>
    <tabColor rgb="FFFFFF00"/>
  </sheetPr>
  <dimension ref="A1:M50"/>
  <sheetViews>
    <sheetView showZeros="0" view="pageBreakPreview" zoomScaleNormal="100" zoomScaleSheetLayoutView="100" workbookViewId="0">
      <selection activeCell="C5" sqref="C5"/>
    </sheetView>
  </sheetViews>
  <sheetFormatPr defaultRowHeight="13.5"/>
  <cols>
    <col min="1" max="1" width="5.125" style="31" customWidth="1"/>
    <col min="2" max="2" width="3" style="31" customWidth="1"/>
    <col min="3" max="3" width="17" style="31" customWidth="1"/>
    <col min="4" max="4" width="30.625" style="31" customWidth="1"/>
    <col min="5" max="5" width="10.625" style="31" customWidth="1"/>
    <col min="6" max="6" width="40.625" style="31" customWidth="1"/>
    <col min="7" max="7" width="5.625" style="52" customWidth="1"/>
    <col min="8" max="8" width="7.625" style="31" customWidth="1"/>
    <col min="9" max="9" width="11.625" style="50" bestFit="1" customWidth="1"/>
    <col min="10" max="10" width="16.125" style="50" customWidth="1"/>
    <col min="11" max="11" width="13.125" style="31" customWidth="1"/>
    <col min="12" max="16384" width="9" style="31"/>
  </cols>
  <sheetData>
    <row r="1" spans="1:13" ht="24">
      <c r="A1" s="386" t="s">
        <v>23</v>
      </c>
      <c r="B1" s="386"/>
      <c r="C1" s="386"/>
      <c r="D1" s="386"/>
      <c r="E1" s="386"/>
      <c r="F1" s="386"/>
      <c r="G1" s="386"/>
      <c r="H1" s="386"/>
      <c r="I1" s="386"/>
      <c r="J1" s="386"/>
      <c r="K1" s="386"/>
    </row>
    <row r="2" spans="1:13" s="33" customFormat="1" ht="13.5" customHeight="1">
      <c r="A2" s="84"/>
      <c r="B2" s="309"/>
      <c r="C2" s="84"/>
      <c r="D2" s="298"/>
      <c r="E2" s="84"/>
      <c r="F2" s="84"/>
      <c r="G2" s="84"/>
      <c r="H2" s="84"/>
      <c r="I2" s="84"/>
      <c r="J2" s="387" t="s">
        <v>24</v>
      </c>
      <c r="K2" s="387"/>
    </row>
    <row r="3" spans="1:13" s="33" customFormat="1" ht="5.0999999999999996" customHeight="1">
      <c r="A3" s="34"/>
      <c r="B3" s="34"/>
      <c r="C3" s="34"/>
      <c r="D3" s="34"/>
      <c r="E3" s="34"/>
      <c r="F3" s="34"/>
      <c r="G3" s="34"/>
      <c r="H3" s="34"/>
      <c r="I3" s="34"/>
      <c r="J3" s="34"/>
      <c r="K3" s="35"/>
    </row>
    <row r="4" spans="1:13" ht="30" customHeight="1">
      <c r="A4" s="36" t="s">
        <v>25</v>
      </c>
      <c r="B4" s="448" t="s">
        <v>26</v>
      </c>
      <c r="C4" s="449"/>
      <c r="D4" s="433" t="s">
        <v>27</v>
      </c>
      <c r="E4" s="434"/>
      <c r="F4" s="38" t="s">
        <v>9</v>
      </c>
      <c r="G4" s="37" t="s">
        <v>7</v>
      </c>
      <c r="H4" s="37" t="s">
        <v>8</v>
      </c>
      <c r="I4" s="39" t="s">
        <v>3</v>
      </c>
      <c r="J4" s="40" t="s">
        <v>4</v>
      </c>
      <c r="K4" s="41" t="s">
        <v>28</v>
      </c>
      <c r="M4" s="83" t="s">
        <v>97</v>
      </c>
    </row>
    <row r="5" spans="1:13" ht="27.95" customHeight="1">
      <c r="A5" s="42">
        <v>8</v>
      </c>
      <c r="B5" s="313" t="str">
        <f>IF($A5="","",VLOOKUP($A5,ＡＲ!$A$5:$J$300,2))</f>
        <v>QL</v>
      </c>
      <c r="C5" s="314">
        <f>IF($A5="","",VLOOKUP($A5,ＡＲ!$A$5:$J$300,3))</f>
        <v>4903301240952</v>
      </c>
      <c r="D5" s="300" t="str">
        <f>IF($A5="","",VLOOKUP($A5,ＡＲ!$A$5:$J$300,8))</f>
        <v>205060681M　　　ｻｲｽﾞ:M
包装:40本/箱</v>
      </c>
      <c r="E5" s="306" t="str">
        <f>IF($A5="","",VLOOKUP($A5,ＡＲ!$A$5:$J$300,9))</f>
        <v>ライオン歯科材</v>
      </c>
      <c r="F5" s="165" t="str">
        <f>IF($A5="","",VLOOKUP($A5,ＡＲ!$A$5:$J$300,4))</f>
        <v>ＤＥＮＴ．ＥＸ　歯間ブラシ　院内指導用</v>
      </c>
      <c r="G5" s="44" t="str">
        <f>IF($A5="","",VLOOKUP($A5,ＡＲ!$A$5:$J$300,6))</f>
        <v>BX</v>
      </c>
      <c r="H5" s="151"/>
      <c r="I5" s="151">
        <f>IF($A5="","",VLOOKUP($A5,ＡＲ!$A$5:$K$300,11))</f>
        <v>8</v>
      </c>
      <c r="J5" s="46">
        <f>IFERROR(INT(H5*I5),"")</f>
        <v>0</v>
      </c>
      <c r="K5" s="42"/>
      <c r="M5" s="83" t="s">
        <v>98</v>
      </c>
    </row>
    <row r="6" spans="1:13" ht="27.95" customHeight="1">
      <c r="A6" s="42"/>
      <c r="B6" s="313" t="str">
        <f>IF($A6="","",VLOOKUP($A6,ＡＲ!$A$5:$J$300,2))</f>
        <v/>
      </c>
      <c r="C6" s="314" t="str">
        <f>IF($A6="","",VLOOKUP($A6,ＡＲ!$A$5:$J$300,3))</f>
        <v/>
      </c>
      <c r="D6" s="300" t="str">
        <f>IF($A6="","",VLOOKUP($A6,ＡＲ!$A$5:$J$300,8))</f>
        <v/>
      </c>
      <c r="E6" s="306" t="str">
        <f>IF($A6="","",VLOOKUP($A6,ＡＲ!$A$5:$J$300,9))</f>
        <v/>
      </c>
      <c r="F6" s="165" t="str">
        <f>IF($A6="","",VLOOKUP($A6,ＡＲ!$A$5:$J$300,4))</f>
        <v/>
      </c>
      <c r="G6" s="44" t="str">
        <f>IF($A6="","",VLOOKUP($A6,ＡＲ!$A$5:$J$300,6))</f>
        <v/>
      </c>
      <c r="H6" s="151"/>
      <c r="I6" s="151" t="str">
        <f>IF($A6="","",VLOOKUP($A6,ＡＲ!$A$5:$K$300,11))</f>
        <v/>
      </c>
      <c r="J6" s="46" t="str">
        <f t="shared" ref="J6:J24" si="0">IFERROR(INT(H6*I6),"")</f>
        <v/>
      </c>
      <c r="K6" s="42"/>
      <c r="M6" s="83" t="s">
        <v>94</v>
      </c>
    </row>
    <row r="7" spans="1:13" ht="27.95" customHeight="1">
      <c r="A7" s="42"/>
      <c r="B7" s="313" t="str">
        <f>IF($A7="","",VLOOKUP($A7,ＡＲ!$A$5:$J$300,2))</f>
        <v/>
      </c>
      <c r="C7" s="314" t="str">
        <f>IF($A7="","",VLOOKUP($A7,ＡＲ!$A$5:$J$300,3))</f>
        <v/>
      </c>
      <c r="D7" s="300" t="str">
        <f>IF($A7="","",VLOOKUP($A7,ＡＲ!$A$5:$J$300,8))</f>
        <v/>
      </c>
      <c r="E7" s="306" t="str">
        <f>IF($A7="","",VLOOKUP($A7,ＡＲ!$A$5:$J$300,9))</f>
        <v/>
      </c>
      <c r="F7" s="165" t="str">
        <f>IF($A7="","",VLOOKUP($A7,ＡＲ!$A$5:$J$300,4))</f>
        <v/>
      </c>
      <c r="G7" s="44" t="str">
        <f>IF($A7="","",VLOOKUP($A7,ＡＲ!$A$5:$J$300,6))</f>
        <v/>
      </c>
      <c r="H7" s="151"/>
      <c r="I7" s="151" t="str">
        <f>IF($A7="","",VLOOKUP($A7,ＡＲ!$A$5:$K$300,11))</f>
        <v/>
      </c>
      <c r="J7" s="46" t="str">
        <f t="shared" si="0"/>
        <v/>
      </c>
      <c r="K7" s="42"/>
      <c r="M7" s="83" t="s">
        <v>131</v>
      </c>
    </row>
    <row r="8" spans="1:13" ht="27.95" customHeight="1">
      <c r="A8" s="42"/>
      <c r="B8" s="313" t="str">
        <f>IF($A8="","",VLOOKUP($A8,ＡＲ!$A$5:$J$300,2))</f>
        <v/>
      </c>
      <c r="C8" s="314" t="str">
        <f>IF($A8="","",VLOOKUP($A8,ＡＲ!$A$5:$J$300,3))</f>
        <v/>
      </c>
      <c r="D8" s="300" t="str">
        <f>IF($A8="","",VLOOKUP($A8,ＡＲ!$A$5:$J$300,8))</f>
        <v/>
      </c>
      <c r="E8" s="306" t="str">
        <f>IF($A8="","",VLOOKUP($A8,ＡＲ!$A$5:$J$300,9))</f>
        <v/>
      </c>
      <c r="F8" s="165" t="str">
        <f>IF($A8="","",VLOOKUP($A8,ＡＲ!$A$5:$J$300,4))</f>
        <v/>
      </c>
      <c r="G8" s="44" t="str">
        <f>IF($A8="","",VLOOKUP($A8,ＡＲ!$A$5:$J$300,6))</f>
        <v/>
      </c>
      <c r="H8" s="151"/>
      <c r="I8" s="151" t="str">
        <f>IF($A8="","",VLOOKUP($A8,ＡＲ!$A$5:$K$300,11))</f>
        <v/>
      </c>
      <c r="J8" s="46" t="str">
        <f t="shared" si="0"/>
        <v/>
      </c>
      <c r="K8" s="42"/>
      <c r="M8" s="83" t="s">
        <v>130</v>
      </c>
    </row>
    <row r="9" spans="1:13" ht="27.95" customHeight="1">
      <c r="A9" s="42"/>
      <c r="B9" s="313" t="str">
        <f>IF($A9="","",VLOOKUP($A9,ＡＲ!$A$5:$J$300,2))</f>
        <v/>
      </c>
      <c r="C9" s="314" t="str">
        <f>IF($A9="","",VLOOKUP($A9,ＡＲ!$A$5:$J$300,3))</f>
        <v/>
      </c>
      <c r="D9" s="300" t="str">
        <f>IF($A9="","",VLOOKUP($A9,ＡＲ!$A$5:$J$300,8))</f>
        <v/>
      </c>
      <c r="E9" s="306" t="str">
        <f>IF($A9="","",VLOOKUP($A9,ＡＲ!$A$5:$J$300,9))</f>
        <v/>
      </c>
      <c r="F9" s="165" t="str">
        <f>IF($A9="","",VLOOKUP($A9,ＡＲ!$A$5:$J$300,4))</f>
        <v/>
      </c>
      <c r="G9" s="44" t="str">
        <f>IF($A9="","",VLOOKUP($A9,ＡＲ!$A$5:$J$300,6))</f>
        <v/>
      </c>
      <c r="H9" s="151"/>
      <c r="I9" s="151" t="str">
        <f>IF($A9="","",VLOOKUP($A9,ＡＲ!$A$5:$K$300,11))</f>
        <v/>
      </c>
      <c r="J9" s="46" t="str">
        <f t="shared" si="0"/>
        <v/>
      </c>
      <c r="K9" s="42"/>
      <c r="M9" s="83" t="s">
        <v>95</v>
      </c>
    </row>
    <row r="10" spans="1:13" ht="27.95" customHeight="1">
      <c r="A10" s="42"/>
      <c r="B10" s="313" t="str">
        <f>IF($A10="","",VLOOKUP($A10,ＡＲ!$A$5:$J$300,2))</f>
        <v/>
      </c>
      <c r="C10" s="314" t="str">
        <f>IF($A10="","",VLOOKUP($A10,ＡＲ!$A$5:$J$300,3))</f>
        <v/>
      </c>
      <c r="D10" s="300" t="str">
        <f>IF($A10="","",VLOOKUP($A10,ＡＲ!$A$5:$J$300,8))</f>
        <v/>
      </c>
      <c r="E10" s="306" t="str">
        <f>IF($A10="","",VLOOKUP($A10,ＡＲ!$A$5:$J$300,9))</f>
        <v/>
      </c>
      <c r="F10" s="165" t="str">
        <f>IF($A10="","",VLOOKUP($A10,ＡＲ!$A$5:$J$300,4))</f>
        <v/>
      </c>
      <c r="G10" s="44" t="str">
        <f>IF($A10="","",VLOOKUP($A10,ＡＲ!$A$5:$J$300,6))</f>
        <v/>
      </c>
      <c r="H10" s="151"/>
      <c r="I10" s="151" t="str">
        <f>IF($A10="","",VLOOKUP($A10,ＡＲ!$A$5:$K$300,11))</f>
        <v/>
      </c>
      <c r="J10" s="46" t="str">
        <f t="shared" si="0"/>
        <v/>
      </c>
      <c r="K10" s="42"/>
      <c r="M10" s="83" t="s">
        <v>127</v>
      </c>
    </row>
    <row r="11" spans="1:13" ht="27.95" customHeight="1">
      <c r="A11" s="42"/>
      <c r="B11" s="313" t="str">
        <f>IF($A11="","",VLOOKUP($A11,ＡＲ!$A$5:$J$300,2))</f>
        <v/>
      </c>
      <c r="C11" s="314" t="str">
        <f>IF($A11="","",VLOOKUP($A11,ＡＲ!$A$5:$J$300,3))</f>
        <v/>
      </c>
      <c r="D11" s="300" t="str">
        <f>IF($A11="","",VLOOKUP($A11,ＡＲ!$A$5:$J$300,8))</f>
        <v/>
      </c>
      <c r="E11" s="306" t="str">
        <f>IF($A11="","",VLOOKUP($A11,ＡＲ!$A$5:$J$300,9))</f>
        <v/>
      </c>
      <c r="F11" s="165" t="str">
        <f>IF($A11="","",VLOOKUP($A11,ＡＲ!$A$5:$J$300,4))</f>
        <v/>
      </c>
      <c r="G11" s="44" t="str">
        <f>IF($A11="","",VLOOKUP($A11,ＡＲ!$A$5:$J$300,6))</f>
        <v/>
      </c>
      <c r="H11" s="151"/>
      <c r="I11" s="151" t="str">
        <f>IF($A11="","",VLOOKUP($A11,ＡＲ!$A$5:$K$300,11))</f>
        <v/>
      </c>
      <c r="J11" s="46" t="str">
        <f t="shared" si="0"/>
        <v/>
      </c>
      <c r="K11" s="42"/>
    </row>
    <row r="12" spans="1:13" ht="27.95" customHeight="1">
      <c r="A12" s="42"/>
      <c r="B12" s="313" t="str">
        <f>IF($A12="","",VLOOKUP($A12,ＡＲ!$A$5:$J$300,2))</f>
        <v/>
      </c>
      <c r="C12" s="314" t="str">
        <f>IF($A12="","",VLOOKUP($A12,ＡＲ!$A$5:$J$300,3))</f>
        <v/>
      </c>
      <c r="D12" s="300" t="str">
        <f>IF($A12="","",VLOOKUP($A12,ＡＲ!$A$5:$J$300,8))</f>
        <v/>
      </c>
      <c r="E12" s="306" t="str">
        <f>IF($A12="","",VLOOKUP($A12,ＡＲ!$A$5:$J$300,9))</f>
        <v/>
      </c>
      <c r="F12" s="165" t="str">
        <f>IF($A12="","",VLOOKUP($A12,ＡＲ!$A$5:$J$300,4))</f>
        <v/>
      </c>
      <c r="G12" s="44" t="str">
        <f>IF($A12="","",VLOOKUP($A12,ＡＲ!$A$5:$J$300,6))</f>
        <v/>
      </c>
      <c r="H12" s="151"/>
      <c r="I12" s="151" t="str">
        <f>IF($A12="","",VLOOKUP($A12,ＡＲ!$A$5:$K$300,11))</f>
        <v/>
      </c>
      <c r="J12" s="46" t="str">
        <f t="shared" si="0"/>
        <v/>
      </c>
      <c r="K12" s="42"/>
    </row>
    <row r="13" spans="1:13" ht="27.95" customHeight="1">
      <c r="A13" s="42"/>
      <c r="B13" s="313" t="str">
        <f>IF($A13="","",VLOOKUP($A13,ＡＲ!$A$5:$J$300,2))</f>
        <v/>
      </c>
      <c r="C13" s="314" t="str">
        <f>IF($A13="","",VLOOKUP($A13,ＡＲ!$A$5:$J$300,3))</f>
        <v/>
      </c>
      <c r="D13" s="300" t="str">
        <f>IF($A13="","",VLOOKUP($A13,ＡＲ!$A$5:$J$300,8))</f>
        <v/>
      </c>
      <c r="E13" s="306" t="str">
        <f>IF($A13="","",VLOOKUP($A13,ＡＲ!$A$5:$J$300,9))</f>
        <v/>
      </c>
      <c r="F13" s="165" t="str">
        <f>IF($A13="","",VLOOKUP($A13,ＡＲ!$A$5:$J$300,4))</f>
        <v/>
      </c>
      <c r="G13" s="44" t="str">
        <f>IF($A13="","",VLOOKUP($A13,ＡＲ!$A$5:$J$300,6))</f>
        <v/>
      </c>
      <c r="H13" s="151"/>
      <c r="I13" s="151" t="str">
        <f>IF($A13="","",VLOOKUP($A13,ＡＲ!$A$5:$K$300,11))</f>
        <v/>
      </c>
      <c r="J13" s="46" t="str">
        <f t="shared" si="0"/>
        <v/>
      </c>
      <c r="K13" s="42"/>
    </row>
    <row r="14" spans="1:13" ht="27.95" customHeight="1">
      <c r="A14" s="42"/>
      <c r="B14" s="313" t="str">
        <f>IF($A14="","",VLOOKUP($A14,ＡＲ!$A$5:$J$300,2))</f>
        <v/>
      </c>
      <c r="C14" s="314" t="str">
        <f>IF($A14="","",VLOOKUP($A14,ＡＲ!$A$5:$J$300,3))</f>
        <v/>
      </c>
      <c r="D14" s="300" t="str">
        <f>IF($A14="","",VLOOKUP($A14,ＡＲ!$A$5:$J$300,8))</f>
        <v/>
      </c>
      <c r="E14" s="306" t="str">
        <f>IF($A14="","",VLOOKUP($A14,ＡＲ!$A$5:$J$300,9))</f>
        <v/>
      </c>
      <c r="F14" s="165" t="str">
        <f>IF($A14="","",VLOOKUP($A14,ＡＲ!$A$5:$J$300,4))</f>
        <v/>
      </c>
      <c r="G14" s="44" t="str">
        <f>IF($A14="","",VLOOKUP($A14,ＡＲ!$A$5:$J$300,6))</f>
        <v/>
      </c>
      <c r="H14" s="151"/>
      <c r="I14" s="151" t="str">
        <f>IF($A14="","",VLOOKUP($A14,ＡＲ!$A$5:$K$300,11))</f>
        <v/>
      </c>
      <c r="J14" s="46" t="str">
        <f t="shared" si="0"/>
        <v/>
      </c>
      <c r="K14" s="42"/>
    </row>
    <row r="15" spans="1:13" ht="27.95" customHeight="1">
      <c r="A15" s="42"/>
      <c r="B15" s="313" t="str">
        <f>IF($A15="","",VLOOKUP($A15,ＡＲ!$A$5:$J$300,2))</f>
        <v/>
      </c>
      <c r="C15" s="314" t="str">
        <f>IF($A15="","",VLOOKUP($A15,ＡＲ!$A$5:$J$300,3))</f>
        <v/>
      </c>
      <c r="D15" s="300" t="str">
        <f>IF($A15="","",VLOOKUP($A15,ＡＲ!$A$5:$J$300,8))</f>
        <v/>
      </c>
      <c r="E15" s="306" t="str">
        <f>IF($A15="","",VLOOKUP($A15,ＡＲ!$A$5:$J$300,9))</f>
        <v/>
      </c>
      <c r="F15" s="165" t="str">
        <f>IF($A15="","",VLOOKUP($A15,ＡＲ!$A$5:$J$300,4))</f>
        <v/>
      </c>
      <c r="G15" s="44" t="str">
        <f>IF($A15="","",VLOOKUP($A15,ＡＲ!$A$5:$J$300,6))</f>
        <v/>
      </c>
      <c r="H15" s="151"/>
      <c r="I15" s="151" t="str">
        <f>IF($A15="","",VLOOKUP($A15,ＡＲ!$A$5:$K$300,11))</f>
        <v/>
      </c>
      <c r="J15" s="46" t="str">
        <f t="shared" si="0"/>
        <v/>
      </c>
      <c r="K15" s="42"/>
    </row>
    <row r="16" spans="1:13" ht="27.95" customHeight="1">
      <c r="A16" s="42"/>
      <c r="B16" s="313" t="str">
        <f>IF($A16="","",VLOOKUP($A16,ＡＲ!$A$5:$J$300,2))</f>
        <v/>
      </c>
      <c r="C16" s="314" t="str">
        <f>IF($A16="","",VLOOKUP($A16,ＡＲ!$A$5:$J$300,3))</f>
        <v/>
      </c>
      <c r="D16" s="300" t="str">
        <f>IF($A16="","",VLOOKUP($A16,ＡＲ!$A$5:$J$300,8))</f>
        <v/>
      </c>
      <c r="E16" s="306" t="str">
        <f>IF($A16="","",VLOOKUP($A16,ＡＲ!$A$5:$J$300,9))</f>
        <v/>
      </c>
      <c r="F16" s="165" t="str">
        <f>IF($A16="","",VLOOKUP($A16,ＡＲ!$A$5:$J$300,4))</f>
        <v/>
      </c>
      <c r="G16" s="44" t="str">
        <f>IF($A16="","",VLOOKUP($A16,ＡＲ!$A$5:$J$300,6))</f>
        <v/>
      </c>
      <c r="H16" s="151"/>
      <c r="I16" s="151" t="str">
        <f>IF($A16="","",VLOOKUP($A16,ＡＲ!$A$5:$K$300,11))</f>
        <v/>
      </c>
      <c r="J16" s="46" t="str">
        <f t="shared" si="0"/>
        <v/>
      </c>
      <c r="K16" s="42"/>
    </row>
    <row r="17" spans="1:13" ht="27.95" customHeight="1">
      <c r="A17" s="42"/>
      <c r="B17" s="313" t="str">
        <f>IF($A17="","",VLOOKUP($A17,ＡＲ!$A$5:$J$300,2))</f>
        <v/>
      </c>
      <c r="C17" s="314" t="str">
        <f>IF($A17="","",VLOOKUP($A17,ＡＲ!$A$5:$J$300,3))</f>
        <v/>
      </c>
      <c r="D17" s="300" t="str">
        <f>IF($A17="","",VLOOKUP($A17,ＡＲ!$A$5:$J$300,8))</f>
        <v/>
      </c>
      <c r="E17" s="306" t="str">
        <f>IF($A17="","",VLOOKUP($A17,ＡＲ!$A$5:$J$300,9))</f>
        <v/>
      </c>
      <c r="F17" s="165" t="str">
        <f>IF($A17="","",VLOOKUP($A17,ＡＲ!$A$5:$J$300,4))</f>
        <v/>
      </c>
      <c r="G17" s="44" t="str">
        <f>IF($A17="","",VLOOKUP($A17,ＡＲ!$A$5:$J$300,6))</f>
        <v/>
      </c>
      <c r="H17" s="151"/>
      <c r="I17" s="151" t="str">
        <f>IF($A17="","",VLOOKUP($A17,ＡＲ!$A$5:$K$300,11))</f>
        <v/>
      </c>
      <c r="J17" s="46" t="str">
        <f t="shared" si="0"/>
        <v/>
      </c>
      <c r="K17" s="42"/>
    </row>
    <row r="18" spans="1:13" ht="27.95" customHeight="1">
      <c r="A18" s="42"/>
      <c r="B18" s="313" t="str">
        <f>IF($A18="","",VLOOKUP($A18,ＡＲ!$A$5:$J$300,2))</f>
        <v/>
      </c>
      <c r="C18" s="314" t="str">
        <f>IF($A18="","",VLOOKUP($A18,ＡＲ!$A$5:$J$300,3))</f>
        <v/>
      </c>
      <c r="D18" s="300" t="str">
        <f>IF($A18="","",VLOOKUP($A18,ＡＲ!$A$5:$J$300,8))</f>
        <v/>
      </c>
      <c r="E18" s="306" t="str">
        <f>IF($A18="","",VLOOKUP($A18,ＡＲ!$A$5:$J$300,9))</f>
        <v/>
      </c>
      <c r="F18" s="165" t="str">
        <f>IF($A18="","",VLOOKUP($A18,ＡＲ!$A$5:$J$300,4))</f>
        <v/>
      </c>
      <c r="G18" s="44" t="str">
        <f>IF($A18="","",VLOOKUP($A18,ＡＲ!$A$5:$J$300,6))</f>
        <v/>
      </c>
      <c r="H18" s="151"/>
      <c r="I18" s="151" t="str">
        <f>IF($A18="","",VLOOKUP($A18,ＡＲ!$A$5:$K$300,11))</f>
        <v/>
      </c>
      <c r="J18" s="46" t="str">
        <f t="shared" si="0"/>
        <v/>
      </c>
      <c r="K18" s="42"/>
    </row>
    <row r="19" spans="1:13" ht="27.95" customHeight="1">
      <c r="A19" s="42"/>
      <c r="B19" s="313" t="str">
        <f>IF($A19="","",VLOOKUP($A19,ＡＲ!$A$5:$J$300,2))</f>
        <v/>
      </c>
      <c r="C19" s="314" t="str">
        <f>IF($A19="","",VLOOKUP($A19,ＡＲ!$A$5:$J$300,3))</f>
        <v/>
      </c>
      <c r="D19" s="300" t="str">
        <f>IF($A19="","",VLOOKUP($A19,ＡＲ!$A$5:$J$300,8))</f>
        <v/>
      </c>
      <c r="E19" s="306" t="str">
        <f>IF($A19="","",VLOOKUP($A19,ＡＲ!$A$5:$J$300,9))</f>
        <v/>
      </c>
      <c r="F19" s="165" t="str">
        <f>IF($A19="","",VLOOKUP($A19,ＡＲ!$A$5:$J$300,4))</f>
        <v/>
      </c>
      <c r="G19" s="44" t="str">
        <f>IF($A19="","",VLOOKUP($A19,ＡＲ!$A$5:$J$300,6))</f>
        <v/>
      </c>
      <c r="H19" s="151"/>
      <c r="I19" s="151" t="str">
        <f>IF($A19="","",VLOOKUP($A19,ＡＲ!$A$5:$K$300,11))</f>
        <v/>
      </c>
      <c r="J19" s="46" t="str">
        <f t="shared" si="0"/>
        <v/>
      </c>
      <c r="K19" s="42"/>
    </row>
    <row r="20" spans="1:13" ht="27.95" customHeight="1">
      <c r="A20" s="42"/>
      <c r="B20" s="313" t="str">
        <f>IF($A20="","",VLOOKUP($A20,ＡＲ!$A$5:$J$300,2))</f>
        <v/>
      </c>
      <c r="C20" s="314" t="str">
        <f>IF($A20="","",VLOOKUP($A20,ＡＲ!$A$5:$J$300,3))</f>
        <v/>
      </c>
      <c r="D20" s="300" t="str">
        <f>IF($A20="","",VLOOKUP($A20,ＡＲ!$A$5:$J$300,8))</f>
        <v/>
      </c>
      <c r="E20" s="306" t="str">
        <f>IF($A20="","",VLOOKUP($A20,ＡＲ!$A$5:$J$300,9))</f>
        <v/>
      </c>
      <c r="F20" s="165" t="str">
        <f>IF($A20="","",VLOOKUP($A20,ＡＲ!$A$5:$J$300,4))</f>
        <v/>
      </c>
      <c r="G20" s="44" t="str">
        <f>IF($A20="","",VLOOKUP($A20,ＡＲ!$A$5:$J$300,6))</f>
        <v/>
      </c>
      <c r="H20" s="151"/>
      <c r="I20" s="151" t="str">
        <f>IF($A20="","",VLOOKUP($A20,ＡＲ!$A$5:$K$300,11))</f>
        <v/>
      </c>
      <c r="J20" s="46" t="str">
        <f t="shared" si="0"/>
        <v/>
      </c>
      <c r="K20" s="42"/>
    </row>
    <row r="21" spans="1:13" ht="27.95" customHeight="1">
      <c r="A21" s="42"/>
      <c r="B21" s="313" t="str">
        <f>IF($A21="","",VLOOKUP($A21,ＡＲ!$A$5:$J$300,2))</f>
        <v/>
      </c>
      <c r="C21" s="314" t="str">
        <f>IF($A21="","",VLOOKUP($A21,ＡＲ!$A$5:$J$300,3))</f>
        <v/>
      </c>
      <c r="D21" s="300" t="str">
        <f>IF($A21="","",VLOOKUP($A21,ＡＲ!$A$5:$J$300,8))</f>
        <v/>
      </c>
      <c r="E21" s="306" t="str">
        <f>IF($A21="","",VLOOKUP($A21,ＡＲ!$A$5:$J$300,9))</f>
        <v/>
      </c>
      <c r="F21" s="165" t="str">
        <f>IF($A21="","",VLOOKUP($A21,ＡＲ!$A$5:$J$300,4))</f>
        <v/>
      </c>
      <c r="G21" s="44" t="str">
        <f>IF($A21="","",VLOOKUP($A21,ＡＲ!$A$5:$J$300,6))</f>
        <v/>
      </c>
      <c r="H21" s="151"/>
      <c r="I21" s="151" t="str">
        <f>IF($A21="","",VLOOKUP($A21,ＡＲ!$A$5:$K$300,11))</f>
        <v/>
      </c>
      <c r="J21" s="46" t="str">
        <f t="shared" si="0"/>
        <v/>
      </c>
      <c r="K21" s="42"/>
    </row>
    <row r="22" spans="1:13" ht="27.95" customHeight="1">
      <c r="A22" s="42"/>
      <c r="B22" s="313" t="str">
        <f>IF($A22="","",VLOOKUP($A22,ＡＲ!$A$5:$J$300,2))</f>
        <v/>
      </c>
      <c r="C22" s="314" t="str">
        <f>IF($A22="","",VLOOKUP($A22,ＡＲ!$A$5:$J$300,3))</f>
        <v/>
      </c>
      <c r="D22" s="300" t="str">
        <f>IF($A22="","",VLOOKUP($A22,ＡＲ!$A$5:$J$300,8))</f>
        <v/>
      </c>
      <c r="E22" s="306" t="str">
        <f>IF($A22="","",VLOOKUP($A22,ＡＲ!$A$5:$J$300,9))</f>
        <v/>
      </c>
      <c r="F22" s="165" t="str">
        <f>IF($A22="","",VLOOKUP($A22,ＡＲ!$A$5:$J$300,4))</f>
        <v/>
      </c>
      <c r="G22" s="44" t="str">
        <f>IF($A22="","",VLOOKUP($A22,ＡＲ!$A$5:$J$300,6))</f>
        <v/>
      </c>
      <c r="H22" s="151"/>
      <c r="I22" s="151" t="str">
        <f>IF($A22="","",VLOOKUP($A22,ＡＲ!$A$5:$K$300,11))</f>
        <v/>
      </c>
      <c r="J22" s="46" t="str">
        <f t="shared" si="0"/>
        <v/>
      </c>
      <c r="K22" s="42"/>
    </row>
    <row r="23" spans="1:13" ht="27.95" customHeight="1">
      <c r="A23" s="42"/>
      <c r="B23" s="313" t="str">
        <f>IF($A23="","",VLOOKUP($A23,ＡＲ!$A$5:$J$300,2))</f>
        <v/>
      </c>
      <c r="C23" s="314" t="str">
        <f>IF($A23="","",VLOOKUP($A23,ＡＲ!$A$5:$J$300,3))</f>
        <v/>
      </c>
      <c r="D23" s="300" t="str">
        <f>IF($A23="","",VLOOKUP($A23,ＡＲ!$A$5:$J$300,8))</f>
        <v/>
      </c>
      <c r="E23" s="306" t="str">
        <f>IF($A23="","",VLOOKUP($A23,ＡＲ!$A$5:$J$300,9))</f>
        <v/>
      </c>
      <c r="F23" s="165" t="str">
        <f>IF($A23="","",VLOOKUP($A23,ＡＲ!$A$5:$J$300,4))</f>
        <v/>
      </c>
      <c r="G23" s="44" t="str">
        <f>IF($A23="","",VLOOKUP($A23,ＡＲ!$A$5:$J$300,6))</f>
        <v/>
      </c>
      <c r="H23" s="151"/>
      <c r="I23" s="151" t="str">
        <f>IF($A23="","",VLOOKUP($A23,ＡＲ!$A$5:$K$300,11))</f>
        <v/>
      </c>
      <c r="J23" s="46" t="str">
        <f t="shared" si="0"/>
        <v/>
      </c>
      <c r="K23" s="42"/>
    </row>
    <row r="24" spans="1:13" ht="27.95" customHeight="1">
      <c r="A24" s="42"/>
      <c r="B24" s="313" t="str">
        <f>IF($A24="","",VLOOKUP($A24,ＡＲ!$A$5:$J$300,2))</f>
        <v/>
      </c>
      <c r="C24" s="314" t="str">
        <f>IF($A24="","",VLOOKUP($A24,ＡＲ!$A$5:$J$300,3))</f>
        <v/>
      </c>
      <c r="D24" s="300" t="str">
        <f>IF($A24="","",VLOOKUP($A24,ＡＲ!$A$5:$J$300,8))</f>
        <v/>
      </c>
      <c r="E24" s="306" t="str">
        <f>IF($A24="","",VLOOKUP($A24,ＡＲ!$A$5:$J$300,9))</f>
        <v/>
      </c>
      <c r="F24" s="165" t="str">
        <f>IF($A24="","",VLOOKUP($A24,ＡＲ!$A$5:$J$300,4))</f>
        <v/>
      </c>
      <c r="G24" s="44" t="str">
        <f>IF($A24="","",VLOOKUP($A24,ＡＲ!$A$5:$J$300,6))</f>
        <v/>
      </c>
      <c r="H24" s="151"/>
      <c r="I24" s="151" t="str">
        <f>IF($A24="","",VLOOKUP($A24,ＡＲ!$A$5:$K$300,11))</f>
        <v/>
      </c>
      <c r="J24" s="46" t="str">
        <f t="shared" si="0"/>
        <v/>
      </c>
      <c r="K24" s="42"/>
    </row>
    <row r="25" spans="1:13" ht="27.95" customHeight="1">
      <c r="A25" s="37"/>
      <c r="B25" s="313" t="str">
        <f>IF($A25="","",VLOOKUP($A25,ＡＲ!$A$5:$J$300,2))</f>
        <v/>
      </c>
      <c r="C25" s="314" t="str">
        <f>IF($A25="","",VLOOKUP($A25,ＡＲ!$A$5:$J$300,3))</f>
        <v/>
      </c>
      <c r="D25" s="300" t="str">
        <f>IF($A25="","",VLOOKUP($A25,ＡＲ!$A$5:$J$300,8))</f>
        <v/>
      </c>
      <c r="E25" s="306" t="str">
        <f>IF($A25="","",VLOOKUP($A25,ＡＲ!$A$5:$J$300,9))</f>
        <v/>
      </c>
      <c r="F25" s="47" t="s">
        <v>96</v>
      </c>
      <c r="G25" s="44" t="str">
        <f>IF($A25="","",VLOOKUP($A25,ＡＲ!$A$5:$J$300,6))</f>
        <v/>
      </c>
      <c r="H25" s="151"/>
      <c r="I25" s="151" t="str">
        <f>IF($A25="","",VLOOKUP($A25,ＡＲ!$A$5:$K$300,11))</f>
        <v/>
      </c>
      <c r="J25" s="46">
        <f>SUM(J5:J24)</f>
        <v>0</v>
      </c>
      <c r="K25" s="42"/>
    </row>
    <row r="26" spans="1:13" ht="24">
      <c r="A26" s="386" t="s">
        <v>23</v>
      </c>
      <c r="B26" s="386"/>
      <c r="C26" s="386"/>
      <c r="D26" s="386"/>
      <c r="E26" s="386"/>
      <c r="F26" s="386"/>
      <c r="G26" s="386"/>
      <c r="H26" s="386"/>
      <c r="I26" s="386"/>
      <c r="J26" s="386"/>
      <c r="K26" s="386"/>
    </row>
    <row r="27" spans="1:13" s="33" customFormat="1" ht="13.5" customHeight="1">
      <c r="A27" s="84"/>
      <c r="B27" s="309"/>
      <c r="C27" s="84"/>
      <c r="D27" s="298"/>
      <c r="E27" s="84"/>
      <c r="F27" s="84"/>
      <c r="G27" s="84"/>
      <c r="H27" s="84"/>
      <c r="I27" s="84"/>
      <c r="J27" s="387" t="s">
        <v>24</v>
      </c>
      <c r="K27" s="387"/>
    </row>
    <row r="28" spans="1:13" s="33" customFormat="1" ht="5.0999999999999996" customHeight="1">
      <c r="A28" s="34"/>
      <c r="B28" s="34"/>
      <c r="C28" s="34"/>
      <c r="D28" s="34"/>
      <c r="E28" s="34"/>
      <c r="F28" s="34"/>
      <c r="G28" s="34"/>
      <c r="H28" s="34"/>
      <c r="I28" s="34"/>
      <c r="J28" s="34"/>
      <c r="K28" s="35"/>
    </row>
    <row r="29" spans="1:13" ht="30" customHeight="1">
      <c r="A29" s="36" t="s">
        <v>25</v>
      </c>
      <c r="B29" s="448" t="s">
        <v>26</v>
      </c>
      <c r="C29" s="449"/>
      <c r="D29" s="433" t="s">
        <v>27</v>
      </c>
      <c r="E29" s="434"/>
      <c r="F29" s="38" t="s">
        <v>9</v>
      </c>
      <c r="G29" s="37" t="s">
        <v>7</v>
      </c>
      <c r="H29" s="37" t="s">
        <v>8</v>
      </c>
      <c r="I29" s="39" t="s">
        <v>3</v>
      </c>
      <c r="J29" s="40" t="s">
        <v>4</v>
      </c>
      <c r="K29" s="41" t="s">
        <v>28</v>
      </c>
      <c r="M29" s="83" t="s">
        <v>97</v>
      </c>
    </row>
    <row r="30" spans="1:13" ht="27.95" customHeight="1">
      <c r="A30" s="42"/>
      <c r="B30" s="313" t="str">
        <f>IF($A30="","",VLOOKUP($A30,ＡＲ!$A$5:$J$300,2))</f>
        <v/>
      </c>
      <c r="C30" s="314" t="str">
        <f>IF($A30="","",VLOOKUP($A30,ＡＲ!$A$5:$J$300,3))</f>
        <v/>
      </c>
      <c r="D30" s="300" t="str">
        <f>IF($A30="","",VLOOKUP($A30,ＡＲ!$A$5:$J$300,8))</f>
        <v/>
      </c>
      <c r="E30" s="306" t="str">
        <f>IF($A30="","",VLOOKUP($A30,ＡＲ!$A$5:$J$300,9))</f>
        <v/>
      </c>
      <c r="F30" s="165" t="str">
        <f>IF($A30="","",VLOOKUP($A30,ＡＲ!$A$5:$J$300,4))</f>
        <v/>
      </c>
      <c r="G30" s="44" t="str">
        <f>IF($A30="","",VLOOKUP($A30,ＡＲ!$A$5:$J$300,6))</f>
        <v/>
      </c>
      <c r="H30" s="151"/>
      <c r="I30" s="151" t="str">
        <f>IF($A30="","",VLOOKUP($A30,ＡＲ!$A$5:$K$300,11))</f>
        <v/>
      </c>
      <c r="J30" s="46" t="str">
        <f t="shared" ref="J30:J48" si="1">IFERROR(INT(H30*I30),"")</f>
        <v/>
      </c>
      <c r="K30" s="42"/>
    </row>
    <row r="31" spans="1:13" ht="27.95" customHeight="1">
      <c r="A31" s="42"/>
      <c r="B31" s="313" t="str">
        <f>IF($A31="","",VLOOKUP($A31,ＡＲ!$A$5:$J$300,2))</f>
        <v/>
      </c>
      <c r="C31" s="314" t="str">
        <f>IF($A31="","",VLOOKUP($A31,ＡＲ!$A$5:$J$300,3))</f>
        <v/>
      </c>
      <c r="D31" s="300" t="str">
        <f>IF($A31="","",VLOOKUP($A31,ＡＲ!$A$5:$J$300,8))</f>
        <v/>
      </c>
      <c r="E31" s="306" t="str">
        <f>IF($A31="","",VLOOKUP($A31,ＡＲ!$A$5:$J$300,9))</f>
        <v/>
      </c>
      <c r="F31" s="165" t="str">
        <f>IF($A31="","",VLOOKUP($A31,ＡＲ!$A$5:$J$300,4))</f>
        <v/>
      </c>
      <c r="G31" s="44" t="str">
        <f>IF($A31="","",VLOOKUP($A31,ＡＲ!$A$5:$J$300,6))</f>
        <v/>
      </c>
      <c r="H31" s="151"/>
      <c r="I31" s="151" t="str">
        <f>IF($A31="","",VLOOKUP($A31,ＡＲ!$A$5:$K$300,11))</f>
        <v/>
      </c>
      <c r="J31" s="46" t="str">
        <f t="shared" si="1"/>
        <v/>
      </c>
      <c r="K31" s="42"/>
    </row>
    <row r="32" spans="1:13" ht="27.95" customHeight="1">
      <c r="A32" s="42"/>
      <c r="B32" s="313" t="str">
        <f>IF($A32="","",VLOOKUP($A32,ＡＲ!$A$5:$J$300,2))</f>
        <v/>
      </c>
      <c r="C32" s="314" t="str">
        <f>IF($A32="","",VLOOKUP($A32,ＡＲ!$A$5:$J$300,3))</f>
        <v/>
      </c>
      <c r="D32" s="300" t="str">
        <f>IF($A32="","",VLOOKUP($A32,ＡＲ!$A$5:$J$300,8))</f>
        <v/>
      </c>
      <c r="E32" s="306" t="str">
        <f>IF($A32="","",VLOOKUP($A32,ＡＲ!$A$5:$J$300,9))</f>
        <v/>
      </c>
      <c r="F32" s="165" t="str">
        <f>IF($A32="","",VLOOKUP($A32,ＡＲ!$A$5:$J$300,4))</f>
        <v/>
      </c>
      <c r="G32" s="44" t="str">
        <f>IF($A32="","",VLOOKUP($A32,ＡＲ!$A$5:$J$300,6))</f>
        <v/>
      </c>
      <c r="H32" s="151"/>
      <c r="I32" s="151" t="str">
        <f>IF($A32="","",VLOOKUP($A32,ＡＲ!$A$5:$K$300,11))</f>
        <v/>
      </c>
      <c r="J32" s="46" t="str">
        <f t="shared" si="1"/>
        <v/>
      </c>
      <c r="K32" s="42"/>
    </row>
    <row r="33" spans="1:11" ht="27.95" customHeight="1">
      <c r="A33" s="42"/>
      <c r="B33" s="313" t="str">
        <f>IF($A33="","",VLOOKUP($A33,ＡＲ!$A$5:$J$300,2))</f>
        <v/>
      </c>
      <c r="C33" s="314" t="str">
        <f>IF($A33="","",VLOOKUP($A33,ＡＲ!$A$5:$J$300,3))</f>
        <v/>
      </c>
      <c r="D33" s="300" t="str">
        <f>IF($A33="","",VLOOKUP($A33,ＡＲ!$A$5:$J$300,8))</f>
        <v/>
      </c>
      <c r="E33" s="306" t="str">
        <f>IF($A33="","",VLOOKUP($A33,ＡＲ!$A$5:$J$300,9))</f>
        <v/>
      </c>
      <c r="F33" s="165" t="str">
        <f>IF($A33="","",VLOOKUP($A33,ＡＲ!$A$5:$J$300,4))</f>
        <v/>
      </c>
      <c r="G33" s="44" t="str">
        <f>IF($A33="","",VLOOKUP($A33,ＡＲ!$A$5:$J$300,6))</f>
        <v/>
      </c>
      <c r="H33" s="151"/>
      <c r="I33" s="151" t="str">
        <f>IF($A33="","",VLOOKUP($A33,ＡＲ!$A$5:$K$300,11))</f>
        <v/>
      </c>
      <c r="J33" s="46" t="str">
        <f t="shared" si="1"/>
        <v/>
      </c>
      <c r="K33" s="42"/>
    </row>
    <row r="34" spans="1:11" ht="27.95" customHeight="1">
      <c r="A34" s="42"/>
      <c r="B34" s="313" t="str">
        <f>IF($A34="","",VLOOKUP($A34,ＡＲ!$A$5:$J$300,2))</f>
        <v/>
      </c>
      <c r="C34" s="314" t="str">
        <f>IF($A34="","",VLOOKUP($A34,ＡＲ!$A$5:$J$300,3))</f>
        <v/>
      </c>
      <c r="D34" s="300" t="str">
        <f>IF($A34="","",VLOOKUP($A34,ＡＲ!$A$5:$J$300,8))</f>
        <v/>
      </c>
      <c r="E34" s="306" t="str">
        <f>IF($A34="","",VLOOKUP($A34,ＡＲ!$A$5:$J$300,9))</f>
        <v/>
      </c>
      <c r="F34" s="165" t="str">
        <f>IF($A34="","",VLOOKUP($A34,ＡＲ!$A$5:$J$300,4))</f>
        <v/>
      </c>
      <c r="G34" s="44" t="str">
        <f>IF($A34="","",VLOOKUP($A34,ＡＲ!$A$5:$J$300,6))</f>
        <v/>
      </c>
      <c r="H34" s="151"/>
      <c r="I34" s="151" t="str">
        <f>IF($A34="","",VLOOKUP($A34,ＡＲ!$A$5:$K$300,11))</f>
        <v/>
      </c>
      <c r="J34" s="46" t="str">
        <f t="shared" si="1"/>
        <v/>
      </c>
      <c r="K34" s="42"/>
    </row>
    <row r="35" spans="1:11" ht="27.95" customHeight="1">
      <c r="A35" s="42"/>
      <c r="B35" s="313" t="str">
        <f>IF($A35="","",VLOOKUP($A35,ＡＲ!$A$5:$J$300,2))</f>
        <v/>
      </c>
      <c r="C35" s="314" t="str">
        <f>IF($A35="","",VLOOKUP($A35,ＡＲ!$A$5:$J$300,3))</f>
        <v/>
      </c>
      <c r="D35" s="300" t="str">
        <f>IF($A35="","",VLOOKUP($A35,ＡＲ!$A$5:$J$300,8))</f>
        <v/>
      </c>
      <c r="E35" s="306" t="str">
        <f>IF($A35="","",VLOOKUP($A35,ＡＲ!$A$5:$J$300,9))</f>
        <v/>
      </c>
      <c r="F35" s="165" t="str">
        <f>IF($A35="","",VLOOKUP($A35,ＡＲ!$A$5:$J$300,4))</f>
        <v/>
      </c>
      <c r="G35" s="44" t="str">
        <f>IF($A35="","",VLOOKUP($A35,ＡＲ!$A$5:$J$300,6))</f>
        <v/>
      </c>
      <c r="H35" s="151"/>
      <c r="I35" s="151" t="str">
        <f>IF($A35="","",VLOOKUP($A35,ＡＲ!$A$5:$K$300,11))</f>
        <v/>
      </c>
      <c r="J35" s="46" t="str">
        <f t="shared" si="1"/>
        <v/>
      </c>
      <c r="K35" s="42"/>
    </row>
    <row r="36" spans="1:11" ht="27.95" customHeight="1">
      <c r="A36" s="42"/>
      <c r="B36" s="313" t="str">
        <f>IF($A36="","",VLOOKUP($A36,ＡＲ!$A$5:$J$300,2))</f>
        <v/>
      </c>
      <c r="C36" s="314" t="str">
        <f>IF($A36="","",VLOOKUP($A36,ＡＲ!$A$5:$J$300,3))</f>
        <v/>
      </c>
      <c r="D36" s="300" t="str">
        <f>IF($A36="","",VLOOKUP($A36,ＡＲ!$A$5:$J$300,8))</f>
        <v/>
      </c>
      <c r="E36" s="306" t="str">
        <f>IF($A36="","",VLOOKUP($A36,ＡＲ!$A$5:$J$300,9))</f>
        <v/>
      </c>
      <c r="F36" s="165" t="str">
        <f>IF($A36="","",VLOOKUP($A36,ＡＲ!$A$5:$J$300,4))</f>
        <v/>
      </c>
      <c r="G36" s="44" t="str">
        <f>IF($A36="","",VLOOKUP($A36,ＡＲ!$A$5:$J$300,6))</f>
        <v/>
      </c>
      <c r="H36" s="151"/>
      <c r="I36" s="151" t="str">
        <f>IF($A36="","",VLOOKUP($A36,ＡＲ!$A$5:$K$300,11))</f>
        <v/>
      </c>
      <c r="J36" s="46" t="str">
        <f t="shared" si="1"/>
        <v/>
      </c>
      <c r="K36" s="42"/>
    </row>
    <row r="37" spans="1:11" ht="27.95" customHeight="1">
      <c r="A37" s="42"/>
      <c r="B37" s="313" t="str">
        <f>IF($A37="","",VLOOKUP($A37,ＡＲ!$A$5:$J$300,2))</f>
        <v/>
      </c>
      <c r="C37" s="314" t="str">
        <f>IF($A37="","",VLOOKUP($A37,ＡＲ!$A$5:$J$300,3))</f>
        <v/>
      </c>
      <c r="D37" s="300" t="str">
        <f>IF($A37="","",VLOOKUP($A37,ＡＲ!$A$5:$J$300,8))</f>
        <v/>
      </c>
      <c r="E37" s="306" t="str">
        <f>IF($A37="","",VLOOKUP($A37,ＡＲ!$A$5:$J$300,9))</f>
        <v/>
      </c>
      <c r="F37" s="165" t="str">
        <f>IF($A37="","",VLOOKUP($A37,ＡＲ!$A$5:$J$300,4))</f>
        <v/>
      </c>
      <c r="G37" s="44" t="str">
        <f>IF($A37="","",VLOOKUP($A37,ＡＲ!$A$5:$J$300,6))</f>
        <v/>
      </c>
      <c r="H37" s="151"/>
      <c r="I37" s="151" t="str">
        <f>IF($A37="","",VLOOKUP($A37,ＡＲ!$A$5:$K$300,11))</f>
        <v/>
      </c>
      <c r="J37" s="46" t="str">
        <f t="shared" si="1"/>
        <v/>
      </c>
      <c r="K37" s="42"/>
    </row>
    <row r="38" spans="1:11" ht="27.95" customHeight="1">
      <c r="A38" s="42"/>
      <c r="B38" s="313" t="str">
        <f>IF($A38="","",VLOOKUP($A38,ＡＲ!$A$5:$J$300,2))</f>
        <v/>
      </c>
      <c r="C38" s="314" t="str">
        <f>IF($A38="","",VLOOKUP($A38,ＡＲ!$A$5:$J$300,3))</f>
        <v/>
      </c>
      <c r="D38" s="300" t="str">
        <f>IF($A38="","",VLOOKUP($A38,ＡＲ!$A$5:$J$300,8))</f>
        <v/>
      </c>
      <c r="E38" s="306" t="str">
        <f>IF($A38="","",VLOOKUP($A38,ＡＲ!$A$5:$J$300,9))</f>
        <v/>
      </c>
      <c r="F38" s="165" t="str">
        <f>IF($A38="","",VLOOKUP($A38,ＡＲ!$A$5:$J$300,4))</f>
        <v/>
      </c>
      <c r="G38" s="44" t="str">
        <f>IF($A38="","",VLOOKUP($A38,ＡＲ!$A$5:$J$300,6))</f>
        <v/>
      </c>
      <c r="H38" s="151"/>
      <c r="I38" s="151" t="str">
        <f>IF($A38="","",VLOOKUP($A38,ＡＲ!$A$5:$K$300,11))</f>
        <v/>
      </c>
      <c r="J38" s="46" t="str">
        <f t="shared" si="1"/>
        <v/>
      </c>
      <c r="K38" s="42"/>
    </row>
    <row r="39" spans="1:11" ht="27.95" customHeight="1">
      <c r="A39" s="42"/>
      <c r="B39" s="313" t="str">
        <f>IF($A39="","",VLOOKUP($A39,ＡＲ!$A$5:$J$300,2))</f>
        <v/>
      </c>
      <c r="C39" s="314" t="str">
        <f>IF($A39="","",VLOOKUP($A39,ＡＲ!$A$5:$J$300,3))</f>
        <v/>
      </c>
      <c r="D39" s="300" t="str">
        <f>IF($A39="","",VLOOKUP($A39,ＡＲ!$A$5:$J$300,8))</f>
        <v/>
      </c>
      <c r="E39" s="306" t="str">
        <f>IF($A39="","",VLOOKUP($A39,ＡＲ!$A$5:$J$300,9))</f>
        <v/>
      </c>
      <c r="F39" s="165" t="str">
        <f>IF($A39="","",VLOOKUP($A39,ＡＲ!$A$5:$J$300,4))</f>
        <v/>
      </c>
      <c r="G39" s="44" t="str">
        <f>IF($A39="","",VLOOKUP($A39,ＡＲ!$A$5:$J$300,6))</f>
        <v/>
      </c>
      <c r="H39" s="151"/>
      <c r="I39" s="151" t="str">
        <f>IF($A39="","",VLOOKUP($A39,ＡＲ!$A$5:$K$300,11))</f>
        <v/>
      </c>
      <c r="J39" s="46" t="str">
        <f t="shared" si="1"/>
        <v/>
      </c>
      <c r="K39" s="42"/>
    </row>
    <row r="40" spans="1:11" ht="27.95" customHeight="1">
      <c r="A40" s="42"/>
      <c r="B40" s="313" t="str">
        <f>IF($A40="","",VLOOKUP($A40,ＡＲ!$A$5:$J$300,2))</f>
        <v/>
      </c>
      <c r="C40" s="314" t="str">
        <f>IF($A40="","",VLOOKUP($A40,ＡＲ!$A$5:$J$300,3))</f>
        <v/>
      </c>
      <c r="D40" s="300" t="str">
        <f>IF($A40="","",VLOOKUP($A40,ＡＲ!$A$5:$J$300,8))</f>
        <v/>
      </c>
      <c r="E40" s="306" t="str">
        <f>IF($A40="","",VLOOKUP($A40,ＡＲ!$A$5:$J$300,9))</f>
        <v/>
      </c>
      <c r="F40" s="165" t="str">
        <f>IF($A40="","",VLOOKUP($A40,ＡＲ!$A$5:$J$300,4))</f>
        <v/>
      </c>
      <c r="G40" s="44" t="str">
        <f>IF($A40="","",VLOOKUP($A40,ＡＲ!$A$5:$J$300,6))</f>
        <v/>
      </c>
      <c r="H40" s="151"/>
      <c r="I40" s="151" t="str">
        <f>IF($A40="","",VLOOKUP($A40,ＡＲ!$A$5:$K$300,11))</f>
        <v/>
      </c>
      <c r="J40" s="46" t="str">
        <f t="shared" si="1"/>
        <v/>
      </c>
      <c r="K40" s="42"/>
    </row>
    <row r="41" spans="1:11" ht="27.95" customHeight="1">
      <c r="A41" s="42"/>
      <c r="B41" s="313" t="str">
        <f>IF($A41="","",VLOOKUP($A41,ＡＲ!$A$5:$J$300,2))</f>
        <v/>
      </c>
      <c r="C41" s="314" t="str">
        <f>IF($A41="","",VLOOKUP($A41,ＡＲ!$A$5:$J$300,3))</f>
        <v/>
      </c>
      <c r="D41" s="300" t="str">
        <f>IF($A41="","",VLOOKUP($A41,ＡＲ!$A$5:$J$300,8))</f>
        <v/>
      </c>
      <c r="E41" s="306" t="str">
        <f>IF($A41="","",VLOOKUP($A41,ＡＲ!$A$5:$J$300,9))</f>
        <v/>
      </c>
      <c r="F41" s="165" t="str">
        <f>IF($A41="","",VLOOKUP($A41,ＡＲ!$A$5:$J$300,4))</f>
        <v/>
      </c>
      <c r="G41" s="44" t="str">
        <f>IF($A41="","",VLOOKUP($A41,ＡＲ!$A$5:$J$300,6))</f>
        <v/>
      </c>
      <c r="H41" s="151"/>
      <c r="I41" s="151" t="str">
        <f>IF($A41="","",VLOOKUP($A41,ＡＲ!$A$5:$K$300,11))</f>
        <v/>
      </c>
      <c r="J41" s="46" t="str">
        <f t="shared" si="1"/>
        <v/>
      </c>
      <c r="K41" s="42"/>
    </row>
    <row r="42" spans="1:11" ht="27.95" customHeight="1">
      <c r="A42" s="42"/>
      <c r="B42" s="313" t="str">
        <f>IF($A42="","",VLOOKUP($A42,ＡＲ!$A$5:$J$300,2))</f>
        <v/>
      </c>
      <c r="C42" s="314" t="str">
        <f>IF($A42="","",VLOOKUP($A42,ＡＲ!$A$5:$J$300,3))</f>
        <v/>
      </c>
      <c r="D42" s="300" t="str">
        <f>IF($A42="","",VLOOKUP($A42,ＡＲ!$A$5:$J$300,8))</f>
        <v/>
      </c>
      <c r="E42" s="306" t="str">
        <f>IF($A42="","",VLOOKUP($A42,ＡＲ!$A$5:$J$300,9))</f>
        <v/>
      </c>
      <c r="F42" s="165" t="str">
        <f>IF($A42="","",VLOOKUP($A42,ＡＲ!$A$5:$J$300,4))</f>
        <v/>
      </c>
      <c r="G42" s="44" t="str">
        <f>IF($A42="","",VLOOKUP($A42,ＡＲ!$A$5:$J$300,6))</f>
        <v/>
      </c>
      <c r="H42" s="151"/>
      <c r="I42" s="151" t="str">
        <f>IF($A42="","",VLOOKUP($A42,ＡＲ!$A$5:$K$300,11))</f>
        <v/>
      </c>
      <c r="J42" s="46" t="str">
        <f t="shared" si="1"/>
        <v/>
      </c>
      <c r="K42" s="42"/>
    </row>
    <row r="43" spans="1:11" ht="27.95" customHeight="1">
      <c r="A43" s="42"/>
      <c r="B43" s="313" t="str">
        <f>IF($A43="","",VLOOKUP($A43,ＡＲ!$A$5:$J$300,2))</f>
        <v/>
      </c>
      <c r="C43" s="314" t="str">
        <f>IF($A43="","",VLOOKUP($A43,ＡＲ!$A$5:$J$300,3))</f>
        <v/>
      </c>
      <c r="D43" s="300" t="str">
        <f>IF($A43="","",VLOOKUP($A43,ＡＲ!$A$5:$J$300,8))</f>
        <v/>
      </c>
      <c r="E43" s="306" t="str">
        <f>IF($A43="","",VLOOKUP($A43,ＡＲ!$A$5:$J$300,9))</f>
        <v/>
      </c>
      <c r="F43" s="165" t="str">
        <f>IF($A43="","",VLOOKUP($A43,ＡＲ!$A$5:$J$300,4))</f>
        <v/>
      </c>
      <c r="G43" s="44" t="str">
        <f>IF($A43="","",VLOOKUP($A43,ＡＲ!$A$5:$J$300,6))</f>
        <v/>
      </c>
      <c r="H43" s="151"/>
      <c r="I43" s="151" t="str">
        <f>IF($A43="","",VLOOKUP($A43,ＡＲ!$A$5:$K$300,11))</f>
        <v/>
      </c>
      <c r="J43" s="46" t="str">
        <f t="shared" si="1"/>
        <v/>
      </c>
      <c r="K43" s="42"/>
    </row>
    <row r="44" spans="1:11" ht="27.95" customHeight="1">
      <c r="A44" s="42"/>
      <c r="B44" s="313" t="str">
        <f>IF($A44="","",VLOOKUP($A44,ＡＲ!$A$5:$J$300,2))</f>
        <v/>
      </c>
      <c r="C44" s="314" t="str">
        <f>IF($A44="","",VLOOKUP($A44,ＡＲ!$A$5:$J$300,3))</f>
        <v/>
      </c>
      <c r="D44" s="300" t="str">
        <f>IF($A44="","",VLOOKUP($A44,ＡＲ!$A$5:$J$300,8))</f>
        <v/>
      </c>
      <c r="E44" s="306" t="str">
        <f>IF($A44="","",VLOOKUP($A44,ＡＲ!$A$5:$J$300,9))</f>
        <v/>
      </c>
      <c r="F44" s="165" t="str">
        <f>IF($A44="","",VLOOKUP($A44,ＡＲ!$A$5:$J$300,4))</f>
        <v/>
      </c>
      <c r="G44" s="44" t="str">
        <f>IF($A44="","",VLOOKUP($A44,ＡＲ!$A$5:$J$300,6))</f>
        <v/>
      </c>
      <c r="H44" s="151"/>
      <c r="I44" s="151" t="str">
        <f>IF($A44="","",VLOOKUP($A44,ＡＲ!$A$5:$K$300,11))</f>
        <v/>
      </c>
      <c r="J44" s="46" t="str">
        <f t="shared" si="1"/>
        <v/>
      </c>
      <c r="K44" s="42"/>
    </row>
    <row r="45" spans="1:11" ht="27.95" customHeight="1">
      <c r="A45" s="42"/>
      <c r="B45" s="313" t="str">
        <f>IF($A45="","",VLOOKUP($A45,ＡＲ!$A$5:$J$300,2))</f>
        <v/>
      </c>
      <c r="C45" s="314" t="str">
        <f>IF($A45="","",VLOOKUP($A45,ＡＲ!$A$5:$J$300,3))</f>
        <v/>
      </c>
      <c r="D45" s="300" t="str">
        <f>IF($A45="","",VLOOKUP($A45,ＡＲ!$A$5:$J$300,8))</f>
        <v/>
      </c>
      <c r="E45" s="306" t="str">
        <f>IF($A45="","",VLOOKUP($A45,ＡＲ!$A$5:$J$300,9))</f>
        <v/>
      </c>
      <c r="F45" s="165" t="str">
        <f>IF($A45="","",VLOOKUP($A45,ＡＲ!$A$5:$J$300,4))</f>
        <v/>
      </c>
      <c r="G45" s="44" t="str">
        <f>IF($A45="","",VLOOKUP($A45,ＡＲ!$A$5:$J$300,6))</f>
        <v/>
      </c>
      <c r="H45" s="151"/>
      <c r="I45" s="151" t="str">
        <f>IF($A45="","",VLOOKUP($A45,ＡＲ!$A$5:$K$300,11))</f>
        <v/>
      </c>
      <c r="J45" s="46" t="str">
        <f t="shared" si="1"/>
        <v/>
      </c>
      <c r="K45" s="42"/>
    </row>
    <row r="46" spans="1:11" ht="27.95" customHeight="1">
      <c r="A46" s="42"/>
      <c r="B46" s="313" t="str">
        <f>IF($A46="","",VLOOKUP($A46,ＡＲ!$A$5:$J$300,2))</f>
        <v/>
      </c>
      <c r="C46" s="314" t="str">
        <f>IF($A46="","",VLOOKUP($A46,ＡＲ!$A$5:$J$300,3))</f>
        <v/>
      </c>
      <c r="D46" s="300" t="str">
        <f>IF($A46="","",VLOOKUP($A46,ＡＲ!$A$5:$J$300,8))</f>
        <v/>
      </c>
      <c r="E46" s="306" t="str">
        <f>IF($A46="","",VLOOKUP($A46,ＡＲ!$A$5:$J$300,9))</f>
        <v/>
      </c>
      <c r="F46" s="165" t="str">
        <f>IF($A46="","",VLOOKUP($A46,ＡＲ!$A$5:$J$300,4))</f>
        <v/>
      </c>
      <c r="G46" s="44" t="str">
        <f>IF($A46="","",VLOOKUP($A46,ＡＲ!$A$5:$J$300,6))</f>
        <v/>
      </c>
      <c r="H46" s="151"/>
      <c r="I46" s="151" t="str">
        <f>IF($A46="","",VLOOKUP($A46,ＡＲ!$A$5:$K$300,11))</f>
        <v/>
      </c>
      <c r="J46" s="46" t="str">
        <f t="shared" si="1"/>
        <v/>
      </c>
      <c r="K46" s="42"/>
    </row>
    <row r="47" spans="1:11" ht="27.95" customHeight="1">
      <c r="A47" s="42"/>
      <c r="B47" s="313" t="str">
        <f>IF($A47="","",VLOOKUP($A47,ＡＲ!$A$5:$J$300,2))</f>
        <v/>
      </c>
      <c r="C47" s="314" t="str">
        <f>IF($A47="","",VLOOKUP($A47,ＡＲ!$A$5:$J$300,3))</f>
        <v/>
      </c>
      <c r="D47" s="300" t="str">
        <f>IF($A47="","",VLOOKUP($A47,ＡＲ!$A$5:$J$300,8))</f>
        <v/>
      </c>
      <c r="E47" s="306" t="str">
        <f>IF($A47="","",VLOOKUP($A47,ＡＲ!$A$5:$J$300,9))</f>
        <v/>
      </c>
      <c r="F47" s="165" t="str">
        <f>IF($A47="","",VLOOKUP($A47,ＡＲ!$A$5:$J$300,4))</f>
        <v/>
      </c>
      <c r="G47" s="44" t="str">
        <f>IF($A47="","",VLOOKUP($A47,ＡＲ!$A$5:$J$300,6))</f>
        <v/>
      </c>
      <c r="H47" s="151"/>
      <c r="I47" s="151" t="str">
        <f>IF($A47="","",VLOOKUP($A47,ＡＲ!$A$5:$K$300,11))</f>
        <v/>
      </c>
      <c r="J47" s="46" t="str">
        <f t="shared" si="1"/>
        <v/>
      </c>
      <c r="K47" s="42"/>
    </row>
    <row r="48" spans="1:11" ht="27.95" customHeight="1">
      <c r="A48" s="42"/>
      <c r="B48" s="313" t="str">
        <f>IF($A48="","",VLOOKUP($A48,ＡＲ!$A$5:$J$300,2))</f>
        <v/>
      </c>
      <c r="C48" s="314" t="str">
        <f>IF($A48="","",VLOOKUP($A48,ＡＲ!$A$5:$J$300,3))</f>
        <v/>
      </c>
      <c r="D48" s="300" t="str">
        <f>IF($A48="","",VLOOKUP($A48,ＡＲ!$A$5:$J$300,8))</f>
        <v/>
      </c>
      <c r="E48" s="306" t="str">
        <f>IF($A48="","",VLOOKUP($A48,ＡＲ!$A$5:$J$300,9))</f>
        <v/>
      </c>
      <c r="F48" s="165" t="str">
        <f>IF($A48="","",VLOOKUP($A48,ＡＲ!$A$5:$J$300,4))</f>
        <v/>
      </c>
      <c r="G48" s="44" t="str">
        <f>IF($A48="","",VLOOKUP($A48,ＡＲ!$A$5:$J$300,6))</f>
        <v/>
      </c>
      <c r="H48" s="151"/>
      <c r="I48" s="151" t="str">
        <f>IF($A48="","",VLOOKUP($A48,ＡＲ!$A$5:$K$300,11))</f>
        <v/>
      </c>
      <c r="J48" s="46" t="str">
        <f t="shared" si="1"/>
        <v/>
      </c>
      <c r="K48" s="42"/>
    </row>
    <row r="49" spans="1:11" ht="27.95" customHeight="1">
      <c r="A49" s="42"/>
      <c r="B49" s="313" t="str">
        <f>IF($A49="","",VLOOKUP($A49,ＡＲ!$A$5:$J$300,2))</f>
        <v/>
      </c>
      <c r="C49" s="314" t="str">
        <f>IF($A49="","",VLOOKUP($A49,ＡＲ!$A$5:$J$300,3))</f>
        <v/>
      </c>
      <c r="D49" s="303"/>
      <c r="E49" s="307"/>
      <c r="F49" s="47" t="s">
        <v>96</v>
      </c>
      <c r="G49" s="44"/>
      <c r="H49" s="43"/>
      <c r="I49" s="45"/>
      <c r="J49" s="46">
        <f>SUM(J30:J48)</f>
        <v>0</v>
      </c>
      <c r="K49" s="42"/>
    </row>
    <row r="50" spans="1:11" ht="27.95" customHeight="1">
      <c r="A50" s="37"/>
      <c r="B50" s="313" t="str">
        <f>IF($A50="","",VLOOKUP($A50,ＡＲ!$A$5:$J$300,2))</f>
        <v/>
      </c>
      <c r="C50" s="314" t="str">
        <f>IF($A50="","",VLOOKUP($A50,ＡＲ!$A$5:$J$300,3))</f>
        <v/>
      </c>
      <c r="D50" s="304"/>
      <c r="E50" s="308"/>
      <c r="F50" s="47" t="s">
        <v>29</v>
      </c>
      <c r="G50" s="51"/>
      <c r="H50" s="48"/>
      <c r="I50" s="49"/>
      <c r="J50" s="85">
        <f>J49+J25</f>
        <v>0</v>
      </c>
      <c r="K50" s="42"/>
    </row>
  </sheetData>
  <mergeCells count="8">
    <mergeCell ref="D29:E29"/>
    <mergeCell ref="A1:K1"/>
    <mergeCell ref="J2:K2"/>
    <mergeCell ref="A26:K26"/>
    <mergeCell ref="J27:K27"/>
    <mergeCell ref="D4:E4"/>
    <mergeCell ref="B4:C4"/>
    <mergeCell ref="B29:C29"/>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11DC-92DC-46F9-86D0-103F57BC5FA7}">
  <sheetPr>
    <tabColor theme="7" tint="0.39997558519241921"/>
  </sheetPr>
  <dimension ref="A1:K144"/>
  <sheetViews>
    <sheetView topLeftCell="A130" zoomScaleNormal="100" workbookViewId="0">
      <selection activeCell="B124" sqref="B123:B124"/>
    </sheetView>
  </sheetViews>
  <sheetFormatPr defaultRowHeight="13.5"/>
  <cols>
    <col min="1" max="1" width="5.5" style="120" customWidth="1"/>
    <col min="2" max="2" width="34.625" style="278" customWidth="1"/>
    <col min="3" max="3" width="1.625" style="133" customWidth="1"/>
    <col min="4" max="4" width="7.125" style="122" customWidth="1"/>
    <col min="5" max="5" width="9.5" style="123" customWidth="1"/>
    <col min="6" max="6" width="10.25" style="138"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1" s="119" customFormat="1" ht="45" customHeight="1">
      <c r="A1" s="118"/>
      <c r="B1" s="383" t="s">
        <v>111</v>
      </c>
      <c r="C1" s="383"/>
      <c r="D1" s="383"/>
      <c r="E1" s="383"/>
      <c r="F1" s="383"/>
      <c r="G1" s="383"/>
      <c r="H1" s="383"/>
    </row>
    <row r="2" spans="1:11" s="121" customFormat="1" ht="18" customHeight="1">
      <c r="A2" s="120"/>
      <c r="B2" s="277"/>
      <c r="D2" s="122"/>
      <c r="E2" s="123"/>
      <c r="F2" s="124"/>
    </row>
    <row r="3" spans="1:11" s="118" customFormat="1" ht="30" customHeight="1">
      <c r="A3" s="125" t="s">
        <v>112</v>
      </c>
      <c r="B3" s="384" t="s">
        <v>113</v>
      </c>
      <c r="C3" s="385"/>
      <c r="D3" s="126" t="s">
        <v>114</v>
      </c>
      <c r="E3" s="127" t="s">
        <v>115</v>
      </c>
      <c r="F3" s="128" t="s">
        <v>116</v>
      </c>
      <c r="G3" s="125" t="s">
        <v>117</v>
      </c>
      <c r="H3" s="126" t="s">
        <v>118</v>
      </c>
    </row>
    <row r="4" spans="1:11" ht="30" customHeight="1">
      <c r="A4" s="126"/>
      <c r="B4" s="187" t="str">
        <f>IF($A4="","",VLOOKUP($A4,ブドウ糖!$A$5:$I$500,3))</f>
        <v/>
      </c>
      <c r="C4" s="129"/>
      <c r="D4" s="139" t="str">
        <f>IF($A4="","",VLOOKUP($A4,ブドウ糖!$A$5:$I$500,5))</f>
        <v/>
      </c>
      <c r="E4" s="150" t="str">
        <f>IF($A4="","",VLOOKUP($A4,ブドウ糖!$A$5:$I$500,6))</f>
        <v/>
      </c>
      <c r="F4" s="130"/>
      <c r="G4" s="131"/>
      <c r="H4" s="132"/>
      <c r="J4" s="145" t="s">
        <v>120</v>
      </c>
      <c r="K4" s="142"/>
    </row>
    <row r="5" spans="1:11" ht="30" customHeight="1">
      <c r="A5" s="126"/>
      <c r="B5" s="187" t="str">
        <f>IF($A5="","",VLOOKUP($A5,ブドウ糖!$A$5:$I$500,3))</f>
        <v/>
      </c>
      <c r="C5" s="129"/>
      <c r="D5" s="139" t="str">
        <f>IF($A5="","",VLOOKUP($A5,ブドウ糖!$A$5:$I$500,5))</f>
        <v/>
      </c>
      <c r="E5" s="150" t="str">
        <f>IF($A5="","",VLOOKUP($A5,ブドウ糖!$A$5:$I$500,6))</f>
        <v/>
      </c>
      <c r="F5" s="130"/>
      <c r="G5" s="131"/>
      <c r="H5" s="132"/>
      <c r="J5" s="145" t="s">
        <v>128</v>
      </c>
      <c r="K5" s="142"/>
    </row>
    <row r="6" spans="1:11" ht="30" customHeight="1">
      <c r="A6" s="126"/>
      <c r="B6" s="187" t="str">
        <f>IF($A6="","",VLOOKUP($A6,ブドウ糖!$A$5:$I$500,3))</f>
        <v/>
      </c>
      <c r="C6" s="129"/>
      <c r="D6" s="139" t="str">
        <f>IF($A6="","",VLOOKUP($A6,ブドウ糖!$A$5:$I$500,5))</f>
        <v/>
      </c>
      <c r="E6" s="150" t="str">
        <f>IF($A6="","",VLOOKUP($A6,ブドウ糖!$A$5:$I$500,6))</f>
        <v/>
      </c>
      <c r="F6" s="134"/>
      <c r="G6" s="135"/>
      <c r="H6" s="132"/>
      <c r="J6" s="145" t="s">
        <v>126</v>
      </c>
      <c r="K6" s="142"/>
    </row>
    <row r="7" spans="1:11" s="119" customFormat="1" ht="30" customHeight="1">
      <c r="A7" s="126"/>
      <c r="B7" s="187" t="str">
        <f>IF($A7="","",VLOOKUP($A7,ブドウ糖!$A$5:$I$500,3))</f>
        <v/>
      </c>
      <c r="C7" s="129"/>
      <c r="D7" s="139" t="str">
        <f>IF($A7="","",VLOOKUP($A7,ブドウ糖!$A$5:$I$500,5))</f>
        <v/>
      </c>
      <c r="E7" s="150" t="str">
        <f>IF($A7="","",VLOOKUP($A7,ブドウ糖!$A$5:$I$500,6))</f>
        <v/>
      </c>
      <c r="F7" s="130"/>
      <c r="G7" s="136"/>
      <c r="H7" s="132"/>
      <c r="J7" s="145" t="s">
        <v>119</v>
      </c>
      <c r="K7" s="142"/>
    </row>
    <row r="8" spans="1:11" s="119" customFormat="1" ht="30" customHeight="1">
      <c r="A8" s="126"/>
      <c r="B8" s="187" t="str">
        <f>IF($A8="","",VLOOKUP($A8,ブドウ糖!$A$5:$I$500,3))</f>
        <v/>
      </c>
      <c r="C8" s="129"/>
      <c r="D8" s="139" t="str">
        <f>IF($A8="","",VLOOKUP($A8,ブドウ糖!$A$5:$I$500,5))</f>
        <v/>
      </c>
      <c r="E8" s="150" t="str">
        <f>IF($A8="","",VLOOKUP($A8,ブドウ糖!$A$5:$I$500,6))</f>
        <v/>
      </c>
      <c r="F8" s="130"/>
      <c r="G8" s="136"/>
      <c r="H8" s="132"/>
    </row>
    <row r="9" spans="1:11" s="119" customFormat="1" ht="30" customHeight="1">
      <c r="A9" s="126"/>
      <c r="B9" s="187" t="str">
        <f>IF($A9="","",VLOOKUP($A9,ブドウ糖!$A$5:$I$500,3))</f>
        <v/>
      </c>
      <c r="C9" s="129"/>
      <c r="D9" s="139" t="str">
        <f>IF($A9="","",VLOOKUP($A9,ブドウ糖!$A$5:$I$500,5))</f>
        <v/>
      </c>
      <c r="E9" s="150" t="str">
        <f>IF($A9="","",VLOOKUP($A9,ブドウ糖!$A$5:$I$500,6))</f>
        <v/>
      </c>
      <c r="F9" s="130"/>
      <c r="G9" s="131"/>
      <c r="H9" s="132"/>
    </row>
    <row r="10" spans="1:11" s="119" customFormat="1" ht="30" customHeight="1">
      <c r="A10" s="126"/>
      <c r="B10" s="187" t="str">
        <f>IF($A10="","",VLOOKUP($A10,ブドウ糖!$A$5:$I$500,3))</f>
        <v/>
      </c>
      <c r="C10" s="129"/>
      <c r="D10" s="139" t="str">
        <f>IF($A10="","",VLOOKUP($A10,ブドウ糖!$A$5:$I$500,5))</f>
        <v/>
      </c>
      <c r="E10" s="150" t="str">
        <f>IF($A10="","",VLOOKUP($A10,ブドウ糖!$A$5:$I$500,6))</f>
        <v/>
      </c>
      <c r="F10" s="130"/>
      <c r="G10" s="136"/>
      <c r="H10" s="132"/>
    </row>
    <row r="11" spans="1:11" s="119" customFormat="1" ht="30" customHeight="1">
      <c r="A11" s="126"/>
      <c r="B11" s="187" t="str">
        <f>IF($A11="","",VLOOKUP($A11,ブドウ糖!$A$5:$I$500,3))</f>
        <v/>
      </c>
      <c r="C11" s="129"/>
      <c r="D11" s="139" t="str">
        <f>IF($A11="","",VLOOKUP($A11,ブドウ糖!$A$5:$I$500,5))</f>
        <v/>
      </c>
      <c r="E11" s="150" t="str">
        <f>IF($A11="","",VLOOKUP($A11,ブドウ糖!$A$5:$I$500,6))</f>
        <v/>
      </c>
      <c r="F11" s="130"/>
      <c r="G11" s="136"/>
      <c r="H11" s="132"/>
    </row>
    <row r="12" spans="1:11" s="119" customFormat="1" ht="30" customHeight="1">
      <c r="A12" s="126"/>
      <c r="B12" s="187" t="str">
        <f>IF($A12="","",VLOOKUP($A12,ブドウ糖!$A$5:$I$500,3))</f>
        <v/>
      </c>
      <c r="C12" s="129"/>
      <c r="D12" s="139" t="str">
        <f>IF($A12="","",VLOOKUP($A12,ブドウ糖!$A$5:$I$500,5))</f>
        <v/>
      </c>
      <c r="E12" s="150" t="str">
        <f>IF($A12="","",VLOOKUP($A12,ブドウ糖!$A$5:$I$500,6))</f>
        <v/>
      </c>
      <c r="F12" s="130"/>
      <c r="G12" s="131"/>
      <c r="H12" s="132"/>
    </row>
    <row r="13" spans="1:11" s="119" customFormat="1" ht="30" customHeight="1">
      <c r="A13" s="126"/>
      <c r="B13" s="187" t="str">
        <f>IF($A13="","",VLOOKUP($A13,ブドウ糖!$A$5:$I$500,3))</f>
        <v/>
      </c>
      <c r="C13" s="129"/>
      <c r="D13" s="139" t="str">
        <f>IF($A13="","",VLOOKUP($A13,ブドウ糖!$A$5:$I$500,5))</f>
        <v/>
      </c>
      <c r="E13" s="150" t="str">
        <f>IF($A13="","",VLOOKUP($A13,ブドウ糖!$A$5:$I$500,6))</f>
        <v/>
      </c>
      <c r="F13" s="130"/>
      <c r="G13" s="131"/>
      <c r="H13" s="132"/>
    </row>
    <row r="14" spans="1:11" s="119" customFormat="1" ht="30" customHeight="1">
      <c r="A14" s="126"/>
      <c r="B14" s="187" t="str">
        <f>IF($A14="","",VLOOKUP($A14,ブドウ糖!$A$5:$I$500,3))</f>
        <v/>
      </c>
      <c r="C14" s="129"/>
      <c r="D14" s="139" t="str">
        <f>IF($A14="","",VLOOKUP($A14,ブドウ糖!$A$5:$I$500,5))</f>
        <v/>
      </c>
      <c r="E14" s="150" t="str">
        <f>IF($A14="","",VLOOKUP($A14,ブドウ糖!$A$5:$I$500,6))</f>
        <v/>
      </c>
      <c r="F14" s="130"/>
      <c r="G14" s="131"/>
      <c r="H14" s="132"/>
    </row>
    <row r="15" spans="1:11" s="119" customFormat="1" ht="30" customHeight="1">
      <c r="A15" s="126"/>
      <c r="B15" s="187" t="str">
        <f>IF($A15="","",VLOOKUP($A15,ブドウ糖!$A$5:$I$500,3))</f>
        <v/>
      </c>
      <c r="C15" s="129"/>
      <c r="D15" s="139" t="str">
        <f>IF($A15="","",VLOOKUP($A15,ブドウ糖!$A$5:$I$500,5))</f>
        <v/>
      </c>
      <c r="E15" s="150" t="str">
        <f>IF($A15="","",VLOOKUP($A15,ブドウ糖!$A$5:$I$500,6))</f>
        <v/>
      </c>
      <c r="F15" s="130"/>
      <c r="G15" s="131"/>
      <c r="H15" s="132"/>
    </row>
    <row r="16" spans="1:11" s="119" customFormat="1" ht="30" customHeight="1">
      <c r="A16" s="126"/>
      <c r="B16" s="187" t="str">
        <f>IF($A16="","",VLOOKUP($A16,ブドウ糖!$A$5:$I$500,3))</f>
        <v/>
      </c>
      <c r="C16" s="129"/>
      <c r="D16" s="139" t="str">
        <f>IF($A16="","",VLOOKUP($A16,ブドウ糖!$A$5:$I$500,5))</f>
        <v/>
      </c>
      <c r="E16" s="150" t="str">
        <f>IF($A16="","",VLOOKUP($A16,ブドウ糖!$A$5:$I$500,6))</f>
        <v/>
      </c>
      <c r="F16" s="130"/>
      <c r="G16" s="131"/>
      <c r="H16" s="132"/>
    </row>
    <row r="17" spans="1:8" s="119" customFormat="1" ht="30" customHeight="1">
      <c r="A17" s="126"/>
      <c r="B17" s="187" t="str">
        <f>IF($A17="","",VLOOKUP($A17,ブドウ糖!$A$5:$I$500,3))</f>
        <v/>
      </c>
      <c r="C17" s="129"/>
      <c r="D17" s="139" t="str">
        <f>IF($A17="","",VLOOKUP($A17,ブドウ糖!$A$5:$I$500,5))</f>
        <v/>
      </c>
      <c r="E17" s="150" t="str">
        <f>IF($A17="","",VLOOKUP($A17,ブドウ糖!$A$5:$I$500,6))</f>
        <v/>
      </c>
      <c r="F17" s="130"/>
      <c r="G17" s="131"/>
      <c r="H17" s="132"/>
    </row>
    <row r="18" spans="1:8" s="119" customFormat="1" ht="30" customHeight="1">
      <c r="A18" s="126"/>
      <c r="B18" s="187" t="str">
        <f>IF($A18="","",VLOOKUP($A18,ブドウ糖!$A$5:$I$500,3))</f>
        <v/>
      </c>
      <c r="C18" s="129"/>
      <c r="D18" s="139" t="str">
        <f>IF($A18="","",VLOOKUP($A18,ブドウ糖!$A$5:$I$500,5))</f>
        <v/>
      </c>
      <c r="E18" s="150" t="str">
        <f>IF($A18="","",VLOOKUP($A18,ブドウ糖!$A$5:$I$500,6))</f>
        <v/>
      </c>
      <c r="F18" s="130"/>
      <c r="G18" s="131"/>
      <c r="H18" s="132"/>
    </row>
    <row r="19" spans="1:8" s="119" customFormat="1" ht="30" customHeight="1">
      <c r="A19" s="126"/>
      <c r="B19" s="187" t="str">
        <f>IF($A19="","",VLOOKUP($A19,ブドウ糖!$A$5:$I$500,3))</f>
        <v/>
      </c>
      <c r="C19" s="129"/>
      <c r="D19" s="139" t="str">
        <f>IF($A19="","",VLOOKUP($A19,ブドウ糖!$A$5:$I$500,5))</f>
        <v/>
      </c>
      <c r="E19" s="150" t="str">
        <f>IF($A19="","",VLOOKUP($A19,ブドウ糖!$A$5:$I$500,6))</f>
        <v/>
      </c>
      <c r="F19" s="130"/>
      <c r="G19" s="131"/>
      <c r="H19" s="132"/>
    </row>
    <row r="20" spans="1:8" s="119" customFormat="1" ht="30" customHeight="1">
      <c r="A20" s="126"/>
      <c r="B20" s="187" t="str">
        <f>IF($A20="","",VLOOKUP($A20,ブドウ糖!$A$5:$I$500,3))</f>
        <v/>
      </c>
      <c r="C20" s="129"/>
      <c r="D20" s="139" t="str">
        <f>IF($A20="","",VLOOKUP($A20,ブドウ糖!$A$5:$I$500,5))</f>
        <v/>
      </c>
      <c r="E20" s="150" t="str">
        <f>IF($A20="","",VLOOKUP($A20,ブドウ糖!$A$5:$I$500,6))</f>
        <v/>
      </c>
      <c r="F20" s="130"/>
      <c r="G20" s="131"/>
      <c r="H20" s="132"/>
    </row>
    <row r="21" spans="1:8" s="119" customFormat="1" ht="30" customHeight="1">
      <c r="A21" s="126"/>
      <c r="B21" s="187" t="str">
        <f>IF($A21="","",VLOOKUP($A21,ブドウ糖!$A$5:$I$500,3))</f>
        <v/>
      </c>
      <c r="C21" s="129"/>
      <c r="D21" s="139" t="str">
        <f>IF($A21="","",VLOOKUP($A21,ブドウ糖!$A$5:$I$500,5))</f>
        <v/>
      </c>
      <c r="E21" s="150" t="str">
        <f>IF($A21="","",VLOOKUP($A21,ブドウ糖!$A$5:$I$500,6))</f>
        <v/>
      </c>
      <c r="F21" s="134"/>
      <c r="G21" s="137"/>
      <c r="H21" s="131"/>
    </row>
    <row r="22" spans="1:8" s="119" customFormat="1" ht="30" customHeight="1">
      <c r="A22" s="126"/>
      <c r="B22" s="187" t="str">
        <f>IF($A22="","",VLOOKUP($A22,ブドウ糖!$A$5:$I$500,3))</f>
        <v/>
      </c>
      <c r="C22" s="129"/>
      <c r="D22" s="139" t="str">
        <f>IF($A22="","",VLOOKUP($A22,ブドウ糖!$A$5:$I$500,5))</f>
        <v/>
      </c>
      <c r="E22" s="150" t="str">
        <f>IF($A22="","",VLOOKUP($A22,ブドウ糖!$A$5:$I$500,6))</f>
        <v/>
      </c>
      <c r="F22" s="130"/>
      <c r="G22" s="132"/>
      <c r="H22" s="131"/>
    </row>
    <row r="23" spans="1:8" s="119" customFormat="1" ht="30" customHeight="1">
      <c r="A23" s="126"/>
      <c r="B23" s="187" t="str">
        <f>IF($A23="","",VLOOKUP($A23,ブドウ糖!$A$5:$I$500,3))</f>
        <v/>
      </c>
      <c r="C23" s="129"/>
      <c r="D23" s="139" t="str">
        <f>IF($A23="","",VLOOKUP($A23,ブドウ糖!$A$5:$I$500,5))</f>
        <v/>
      </c>
      <c r="E23" s="150" t="str">
        <f>IF($A23="","",VLOOKUP($A23,ブドウ糖!$A$5:$I$500,6))</f>
        <v/>
      </c>
      <c r="F23" s="130"/>
      <c r="G23" s="132"/>
      <c r="H23" s="131"/>
    </row>
    <row r="24" spans="1:8" s="119" customFormat="1" ht="30" customHeight="1">
      <c r="A24" s="126"/>
      <c r="B24" s="187" t="str">
        <f>IF($A24="","",VLOOKUP($A24,ブドウ糖!$A$5:$I$500,3))</f>
        <v/>
      </c>
      <c r="C24" s="129"/>
      <c r="D24" s="139" t="str">
        <f>IF($A24="","",VLOOKUP($A24,ブドウ糖!$A$5:$I$500,5))</f>
        <v/>
      </c>
      <c r="E24" s="150" t="str">
        <f>IF($A24="","",VLOOKUP($A24,ブドウ糖!$A$5:$I$500,6))</f>
        <v/>
      </c>
      <c r="F24" s="130"/>
      <c r="G24" s="132"/>
      <c r="H24" s="131"/>
    </row>
    <row r="25" spans="1:8" s="119" customFormat="1" ht="30" customHeight="1">
      <c r="A25" s="126"/>
      <c r="B25" s="187" t="str">
        <f>IF($A25="","",VLOOKUP($A25,ブドウ糖!$A$5:$I$500,3))</f>
        <v/>
      </c>
      <c r="C25" s="129"/>
      <c r="D25" s="139" t="str">
        <f>IF($A25="","",VLOOKUP($A25,ブドウ糖!$A$5:$I$500,5))</f>
        <v/>
      </c>
      <c r="E25" s="150" t="str">
        <f>IF($A25="","",VLOOKUP($A25,ブドウ糖!$A$5:$I$500,6))</f>
        <v/>
      </c>
      <c r="F25" s="130"/>
      <c r="G25" s="132"/>
      <c r="H25" s="131"/>
    </row>
    <row r="26" spans="1:8" s="119" customFormat="1" ht="30" customHeight="1">
      <c r="A26" s="126"/>
      <c r="B26" s="187" t="str">
        <f>IF($A26="","",VLOOKUP($A26,ブドウ糖!$A$5:$I$500,3))</f>
        <v/>
      </c>
      <c r="C26" s="129"/>
      <c r="D26" s="139" t="str">
        <f>IF($A26="","",VLOOKUP($A26,ブドウ糖!$A$5:$I$500,5))</f>
        <v/>
      </c>
      <c r="E26" s="150" t="str">
        <f>IF($A26="","",VLOOKUP($A26,ブドウ糖!$A$5:$I$500,6))</f>
        <v/>
      </c>
      <c r="F26" s="130"/>
      <c r="G26" s="132"/>
      <c r="H26" s="131"/>
    </row>
    <row r="27" spans="1:8" s="119" customFormat="1" ht="30" customHeight="1">
      <c r="A27" s="126"/>
      <c r="B27" s="187" t="str">
        <f>IF($A27="","",VLOOKUP($A27,ブドウ糖!$A$5:$I$500,3))</f>
        <v/>
      </c>
      <c r="C27" s="129"/>
      <c r="D27" s="139" t="str">
        <f>IF($A27="","",VLOOKUP($A27,ブドウ糖!$A$5:$I$500,5))</f>
        <v/>
      </c>
      <c r="E27" s="150" t="str">
        <f>IF($A27="","",VLOOKUP($A27,ブドウ糖!$A$5:$I$500,6))</f>
        <v/>
      </c>
      <c r="F27" s="130"/>
      <c r="G27" s="132"/>
      <c r="H27" s="131"/>
    </row>
    <row r="28" spans="1:8" s="119" customFormat="1" ht="30" customHeight="1">
      <c r="A28" s="126"/>
      <c r="B28" s="188" t="str">
        <f>IF($A28="","",VLOOKUP($A28,ブドウ糖!$A$5:$I$500,3))</f>
        <v/>
      </c>
      <c r="C28" s="129"/>
      <c r="D28" s="140" t="str">
        <f>IF($A28="","",VLOOKUP($A28,ブドウ糖!$A$5:$I$500,5))</f>
        <v/>
      </c>
      <c r="E28" s="276" t="str">
        <f>IF($A28="","",VLOOKUP($A28,ブドウ糖!$A$5:$I$500,6))</f>
        <v/>
      </c>
      <c r="F28" s="130"/>
      <c r="G28" s="132"/>
      <c r="H28" s="131"/>
    </row>
    <row r="30" spans="1:8" s="119" customFormat="1" ht="45" customHeight="1">
      <c r="A30" s="118"/>
      <c r="B30" s="383" t="s">
        <v>111</v>
      </c>
      <c r="C30" s="383"/>
      <c r="D30" s="383"/>
      <c r="E30" s="383"/>
      <c r="F30" s="383"/>
      <c r="G30" s="383"/>
      <c r="H30" s="383"/>
    </row>
    <row r="31" spans="1:8" s="121" customFormat="1" ht="18" customHeight="1">
      <c r="A31" s="120"/>
      <c r="B31" s="277"/>
      <c r="D31" s="122"/>
      <c r="E31" s="123"/>
      <c r="F31" s="124"/>
    </row>
    <row r="32" spans="1:8" s="118" customFormat="1" ht="30" customHeight="1">
      <c r="A32" s="125" t="s">
        <v>112</v>
      </c>
      <c r="B32" s="384" t="s">
        <v>113</v>
      </c>
      <c r="C32" s="385"/>
      <c r="D32" s="126" t="s">
        <v>114</v>
      </c>
      <c r="E32" s="127" t="s">
        <v>115</v>
      </c>
      <c r="F32" s="128" t="s">
        <v>116</v>
      </c>
      <c r="G32" s="125" t="s">
        <v>117</v>
      </c>
      <c r="H32" s="126" t="s">
        <v>118</v>
      </c>
    </row>
    <row r="33" spans="1:8" ht="30" customHeight="1">
      <c r="A33" s="126"/>
      <c r="B33" s="187" t="str">
        <f>IF($A33="","",VLOOKUP($A33,ブドウ糖!$A$5:$I$500,3))</f>
        <v/>
      </c>
      <c r="C33" s="129"/>
      <c r="D33" s="139" t="str">
        <f>IF($A33="","",VLOOKUP($A33,ブドウ糖!$A$5:$I$500,5))</f>
        <v/>
      </c>
      <c r="E33" s="150" t="str">
        <f>IF($A33="","",VLOOKUP($A33,ブドウ糖!$A$5:$I$500,6))</f>
        <v/>
      </c>
      <c r="F33" s="130"/>
      <c r="G33" s="131"/>
      <c r="H33" s="132"/>
    </row>
    <row r="34" spans="1:8" ht="30" customHeight="1">
      <c r="A34" s="126"/>
      <c r="B34" s="187" t="str">
        <f>IF($A34="","",VLOOKUP($A34,ブドウ糖!$A$5:$I$500,3))</f>
        <v/>
      </c>
      <c r="C34" s="129"/>
      <c r="D34" s="139" t="str">
        <f>IF($A34="","",VLOOKUP($A34,ブドウ糖!$A$5:$I$500,5))</f>
        <v/>
      </c>
      <c r="E34" s="150" t="str">
        <f>IF($A34="","",VLOOKUP($A34,ブドウ糖!$A$5:$I$500,6))</f>
        <v/>
      </c>
      <c r="F34" s="130"/>
      <c r="G34" s="131"/>
      <c r="H34" s="132"/>
    </row>
    <row r="35" spans="1:8" ht="30" customHeight="1">
      <c r="A35" s="126"/>
      <c r="B35" s="187" t="str">
        <f>IF($A35="","",VLOOKUP($A35,ブドウ糖!$A$5:$I$500,3))</f>
        <v/>
      </c>
      <c r="C35" s="129"/>
      <c r="D35" s="139" t="str">
        <f>IF($A35="","",VLOOKUP($A35,ブドウ糖!$A$5:$I$500,5))</f>
        <v/>
      </c>
      <c r="E35" s="150" t="str">
        <f>IF($A35="","",VLOOKUP($A35,ブドウ糖!$A$5:$I$500,6))</f>
        <v/>
      </c>
      <c r="F35" s="134"/>
      <c r="G35" s="135"/>
      <c r="H35" s="132"/>
    </row>
    <row r="36" spans="1:8" s="119" customFormat="1" ht="30" customHeight="1">
      <c r="A36" s="126"/>
      <c r="B36" s="187" t="str">
        <f>IF($A36="","",VLOOKUP($A36,ブドウ糖!$A$5:$I$500,3))</f>
        <v/>
      </c>
      <c r="C36" s="129"/>
      <c r="D36" s="139" t="str">
        <f>IF($A36="","",VLOOKUP($A36,ブドウ糖!$A$5:$I$500,5))</f>
        <v/>
      </c>
      <c r="E36" s="150" t="str">
        <f>IF($A36="","",VLOOKUP($A36,ブドウ糖!$A$5:$I$500,6))</f>
        <v/>
      </c>
      <c r="F36" s="130"/>
      <c r="G36" s="136"/>
      <c r="H36" s="132"/>
    </row>
    <row r="37" spans="1:8" s="119" customFormat="1" ht="30" customHeight="1">
      <c r="A37" s="126"/>
      <c r="B37" s="187" t="str">
        <f>IF($A37="","",VLOOKUP($A37,ブドウ糖!$A$5:$I$500,3))</f>
        <v/>
      </c>
      <c r="C37" s="129"/>
      <c r="D37" s="139" t="str">
        <f>IF($A37="","",VLOOKUP($A37,ブドウ糖!$A$5:$I$500,5))</f>
        <v/>
      </c>
      <c r="E37" s="150" t="str">
        <f>IF($A37="","",VLOOKUP($A37,ブドウ糖!$A$5:$I$500,6))</f>
        <v/>
      </c>
      <c r="F37" s="130"/>
      <c r="G37" s="136"/>
      <c r="H37" s="132"/>
    </row>
    <row r="38" spans="1:8" s="119" customFormat="1" ht="30" customHeight="1">
      <c r="A38" s="126"/>
      <c r="B38" s="187" t="str">
        <f>IF($A38="","",VLOOKUP($A38,ブドウ糖!$A$5:$I$500,3))</f>
        <v/>
      </c>
      <c r="C38" s="129"/>
      <c r="D38" s="139" t="str">
        <f>IF($A38="","",VLOOKUP($A38,ブドウ糖!$A$5:$I$500,5))</f>
        <v/>
      </c>
      <c r="E38" s="150" t="str">
        <f>IF($A38="","",VLOOKUP($A38,ブドウ糖!$A$5:$I$500,6))</f>
        <v/>
      </c>
      <c r="F38" s="130"/>
      <c r="G38" s="131"/>
      <c r="H38" s="132"/>
    </row>
    <row r="39" spans="1:8" s="119" customFormat="1" ht="30" customHeight="1">
      <c r="A39" s="126"/>
      <c r="B39" s="187" t="str">
        <f>IF($A39="","",VLOOKUP($A39,ブドウ糖!$A$5:$I$500,3))</f>
        <v/>
      </c>
      <c r="C39" s="129"/>
      <c r="D39" s="139" t="str">
        <f>IF($A39="","",VLOOKUP($A39,ブドウ糖!$A$5:$I$500,5))</f>
        <v/>
      </c>
      <c r="E39" s="150" t="str">
        <f>IF($A39="","",VLOOKUP($A39,ブドウ糖!$A$5:$I$500,6))</f>
        <v/>
      </c>
      <c r="F39" s="130"/>
      <c r="G39" s="136"/>
      <c r="H39" s="132"/>
    </row>
    <row r="40" spans="1:8" s="119" customFormat="1" ht="30" customHeight="1">
      <c r="A40" s="126"/>
      <c r="B40" s="187" t="str">
        <f>IF($A40="","",VLOOKUP($A40,ブドウ糖!$A$5:$I$500,3))</f>
        <v/>
      </c>
      <c r="C40" s="129"/>
      <c r="D40" s="139" t="str">
        <f>IF($A40="","",VLOOKUP($A40,ブドウ糖!$A$5:$I$500,5))</f>
        <v/>
      </c>
      <c r="E40" s="150" t="str">
        <f>IF($A40="","",VLOOKUP($A40,ブドウ糖!$A$5:$I$500,6))</f>
        <v/>
      </c>
      <c r="F40" s="130"/>
      <c r="G40" s="136"/>
      <c r="H40" s="132"/>
    </row>
    <row r="41" spans="1:8" s="119" customFormat="1" ht="30" customHeight="1">
      <c r="A41" s="126"/>
      <c r="B41" s="187" t="str">
        <f>IF($A41="","",VLOOKUP($A41,ブドウ糖!$A$5:$I$500,3))</f>
        <v/>
      </c>
      <c r="C41" s="129"/>
      <c r="D41" s="139" t="str">
        <f>IF($A41="","",VLOOKUP($A41,ブドウ糖!$A$5:$I$500,5))</f>
        <v/>
      </c>
      <c r="E41" s="150" t="str">
        <f>IF($A41="","",VLOOKUP($A41,ブドウ糖!$A$5:$I$500,6))</f>
        <v/>
      </c>
      <c r="F41" s="130"/>
      <c r="G41" s="131"/>
      <c r="H41" s="132"/>
    </row>
    <row r="42" spans="1:8" s="119" customFormat="1" ht="30" customHeight="1">
      <c r="A42" s="126"/>
      <c r="B42" s="187" t="str">
        <f>IF($A42="","",VLOOKUP($A42,ブドウ糖!$A$5:$I$500,3))</f>
        <v/>
      </c>
      <c r="C42" s="129"/>
      <c r="D42" s="139" t="str">
        <f>IF($A42="","",VLOOKUP($A42,ブドウ糖!$A$5:$I$500,5))</f>
        <v/>
      </c>
      <c r="E42" s="150" t="str">
        <f>IF($A42="","",VLOOKUP($A42,ブドウ糖!$A$5:$I$500,6))</f>
        <v/>
      </c>
      <c r="F42" s="130"/>
      <c r="G42" s="131"/>
      <c r="H42" s="132"/>
    </row>
    <row r="43" spans="1:8" s="119" customFormat="1" ht="30" customHeight="1">
      <c r="A43" s="126"/>
      <c r="B43" s="187" t="str">
        <f>IF($A43="","",VLOOKUP($A43,ブドウ糖!$A$5:$I$500,3))</f>
        <v/>
      </c>
      <c r="C43" s="129"/>
      <c r="D43" s="139" t="str">
        <f>IF($A43="","",VLOOKUP($A43,ブドウ糖!$A$5:$I$500,5))</f>
        <v/>
      </c>
      <c r="E43" s="150" t="str">
        <f>IF($A43="","",VLOOKUP($A43,ブドウ糖!$A$5:$I$500,6))</f>
        <v/>
      </c>
      <c r="F43" s="130"/>
      <c r="G43" s="131"/>
      <c r="H43" s="132"/>
    </row>
    <row r="44" spans="1:8" s="119" customFormat="1" ht="30" customHeight="1">
      <c r="A44" s="126"/>
      <c r="B44" s="187" t="str">
        <f>IF($A44="","",VLOOKUP($A44,ブドウ糖!$A$5:$I$500,3))</f>
        <v/>
      </c>
      <c r="C44" s="129"/>
      <c r="D44" s="139" t="str">
        <f>IF($A44="","",VLOOKUP($A44,ブドウ糖!$A$5:$I$500,5))</f>
        <v/>
      </c>
      <c r="E44" s="150" t="str">
        <f>IF($A44="","",VLOOKUP($A44,ブドウ糖!$A$5:$I$500,6))</f>
        <v/>
      </c>
      <c r="F44" s="130"/>
      <c r="G44" s="131"/>
      <c r="H44" s="132"/>
    </row>
    <row r="45" spans="1:8" s="119" customFormat="1" ht="30" customHeight="1">
      <c r="A45" s="126"/>
      <c r="B45" s="187" t="str">
        <f>IF($A45="","",VLOOKUP($A45,ブドウ糖!$A$5:$I$500,3))</f>
        <v/>
      </c>
      <c r="C45" s="129"/>
      <c r="D45" s="139" t="str">
        <f>IF($A45="","",VLOOKUP($A45,ブドウ糖!$A$5:$I$500,5))</f>
        <v/>
      </c>
      <c r="E45" s="150" t="str">
        <f>IF($A45="","",VLOOKUP($A45,ブドウ糖!$A$5:$I$500,6))</f>
        <v/>
      </c>
      <c r="F45" s="130"/>
      <c r="G45" s="131"/>
      <c r="H45" s="132"/>
    </row>
    <row r="46" spans="1:8" s="119" customFormat="1" ht="30" customHeight="1">
      <c r="A46" s="126"/>
      <c r="B46" s="187" t="str">
        <f>IF($A46="","",VLOOKUP($A46,ブドウ糖!$A$5:$I$500,3))</f>
        <v/>
      </c>
      <c r="C46" s="129"/>
      <c r="D46" s="139" t="str">
        <f>IF($A46="","",VLOOKUP($A46,ブドウ糖!$A$5:$I$500,5))</f>
        <v/>
      </c>
      <c r="E46" s="150" t="str">
        <f>IF($A46="","",VLOOKUP($A46,ブドウ糖!$A$5:$I$500,6))</f>
        <v/>
      </c>
      <c r="F46" s="130"/>
      <c r="G46" s="131"/>
      <c r="H46" s="132"/>
    </row>
    <row r="47" spans="1:8" s="119" customFormat="1" ht="30" customHeight="1">
      <c r="A47" s="126"/>
      <c r="B47" s="187" t="str">
        <f>IF($A47="","",VLOOKUP($A47,ブドウ糖!$A$5:$I$500,3))</f>
        <v/>
      </c>
      <c r="C47" s="129"/>
      <c r="D47" s="139" t="str">
        <f>IF($A47="","",VLOOKUP($A47,ブドウ糖!$A$5:$I$500,5))</f>
        <v/>
      </c>
      <c r="E47" s="150" t="str">
        <f>IF($A47="","",VLOOKUP($A47,ブドウ糖!$A$5:$I$500,6))</f>
        <v/>
      </c>
      <c r="F47" s="130"/>
      <c r="G47" s="131"/>
      <c r="H47" s="132"/>
    </row>
    <row r="48" spans="1:8" s="119" customFormat="1" ht="30" customHeight="1">
      <c r="A48" s="126"/>
      <c r="B48" s="187" t="str">
        <f>IF($A48="","",VLOOKUP($A48,ブドウ糖!$A$5:$I$500,3))</f>
        <v/>
      </c>
      <c r="C48" s="129"/>
      <c r="D48" s="139" t="str">
        <f>IF($A48="","",VLOOKUP($A48,ブドウ糖!$A$5:$I$500,5))</f>
        <v/>
      </c>
      <c r="E48" s="150" t="str">
        <f>IF($A48="","",VLOOKUP($A48,ブドウ糖!$A$5:$I$500,6))</f>
        <v/>
      </c>
      <c r="F48" s="130"/>
      <c r="G48" s="131"/>
      <c r="H48" s="132"/>
    </row>
    <row r="49" spans="1:8" s="119" customFormat="1" ht="30" customHeight="1">
      <c r="A49" s="126"/>
      <c r="B49" s="187" t="str">
        <f>IF($A49="","",VLOOKUP($A49,ブドウ糖!$A$5:$I$500,3))</f>
        <v/>
      </c>
      <c r="C49" s="129"/>
      <c r="D49" s="139" t="str">
        <f>IF($A49="","",VLOOKUP($A49,ブドウ糖!$A$5:$I$500,5))</f>
        <v/>
      </c>
      <c r="E49" s="150" t="str">
        <f>IF($A49="","",VLOOKUP($A49,ブドウ糖!$A$5:$I$500,6))</f>
        <v/>
      </c>
      <c r="F49" s="130"/>
      <c r="G49" s="131"/>
      <c r="H49" s="132"/>
    </row>
    <row r="50" spans="1:8" s="119" customFormat="1" ht="30" customHeight="1">
      <c r="A50" s="126"/>
      <c r="B50" s="187" t="str">
        <f>IF($A50="","",VLOOKUP($A50,ブドウ糖!$A$5:$I$500,3))</f>
        <v/>
      </c>
      <c r="C50" s="129"/>
      <c r="D50" s="139" t="str">
        <f>IF($A50="","",VLOOKUP($A50,ブドウ糖!$A$5:$I$500,5))</f>
        <v/>
      </c>
      <c r="E50" s="150" t="str">
        <f>IF($A50="","",VLOOKUP($A50,ブドウ糖!$A$5:$I$500,6))</f>
        <v/>
      </c>
      <c r="F50" s="134"/>
      <c r="G50" s="137"/>
      <c r="H50" s="131"/>
    </row>
    <row r="51" spans="1:8" s="119" customFormat="1" ht="30" customHeight="1">
      <c r="A51" s="126"/>
      <c r="B51" s="187" t="str">
        <f>IF($A51="","",VLOOKUP($A51,ブドウ糖!$A$5:$I$500,3))</f>
        <v/>
      </c>
      <c r="C51" s="129"/>
      <c r="D51" s="139" t="str">
        <f>IF($A51="","",VLOOKUP($A51,ブドウ糖!$A$5:$I$500,5))</f>
        <v/>
      </c>
      <c r="E51" s="150" t="str">
        <f>IF($A51="","",VLOOKUP($A51,ブドウ糖!$A$5:$I$500,6))</f>
        <v/>
      </c>
      <c r="F51" s="130"/>
      <c r="G51" s="132"/>
      <c r="H51" s="131"/>
    </row>
    <row r="52" spans="1:8" s="119" customFormat="1" ht="30" customHeight="1">
      <c r="A52" s="126"/>
      <c r="B52" s="187" t="str">
        <f>IF($A52="","",VLOOKUP($A52,ブドウ糖!$A$5:$I$500,3))</f>
        <v/>
      </c>
      <c r="C52" s="129"/>
      <c r="D52" s="139" t="str">
        <f>IF($A52="","",VLOOKUP($A52,ブドウ糖!$A$5:$I$500,5))</f>
        <v/>
      </c>
      <c r="E52" s="150" t="str">
        <f>IF($A52="","",VLOOKUP($A52,ブドウ糖!$A$5:$I$500,6))</f>
        <v/>
      </c>
      <c r="F52" s="130"/>
      <c r="G52" s="132"/>
      <c r="H52" s="131"/>
    </row>
    <row r="53" spans="1:8" s="119" customFormat="1" ht="30" customHeight="1">
      <c r="A53" s="126"/>
      <c r="B53" s="187" t="str">
        <f>IF($A53="","",VLOOKUP($A53,ブドウ糖!$A$5:$I$500,3))</f>
        <v/>
      </c>
      <c r="C53" s="129"/>
      <c r="D53" s="139" t="str">
        <f>IF($A53="","",VLOOKUP($A53,ブドウ糖!$A$5:$I$500,5))</f>
        <v/>
      </c>
      <c r="E53" s="150" t="str">
        <f>IF($A53="","",VLOOKUP($A53,ブドウ糖!$A$5:$I$500,6))</f>
        <v/>
      </c>
      <c r="F53" s="130"/>
      <c r="G53" s="132"/>
      <c r="H53" s="131"/>
    </row>
    <row r="54" spans="1:8" s="119" customFormat="1" ht="30" customHeight="1">
      <c r="A54" s="126"/>
      <c r="B54" s="187" t="str">
        <f>IF($A54="","",VLOOKUP($A54,ブドウ糖!$A$5:$I$500,3))</f>
        <v/>
      </c>
      <c r="C54" s="129"/>
      <c r="D54" s="139" t="str">
        <f>IF($A54="","",VLOOKUP($A54,ブドウ糖!$A$5:$I$500,5))</f>
        <v/>
      </c>
      <c r="E54" s="150" t="str">
        <f>IF($A54="","",VLOOKUP($A54,ブドウ糖!$A$5:$I$500,6))</f>
        <v/>
      </c>
      <c r="F54" s="130"/>
      <c r="G54" s="132"/>
      <c r="H54" s="131"/>
    </row>
    <row r="55" spans="1:8" s="119" customFormat="1" ht="30" customHeight="1">
      <c r="A55" s="126"/>
      <c r="B55" s="187" t="str">
        <f>IF($A55="","",VLOOKUP($A55,ブドウ糖!$A$5:$I$500,3))</f>
        <v/>
      </c>
      <c r="C55" s="129"/>
      <c r="D55" s="139" t="str">
        <f>IF($A55="","",VLOOKUP($A55,ブドウ糖!$A$5:$I$500,5))</f>
        <v/>
      </c>
      <c r="E55" s="150" t="str">
        <f>IF($A55="","",VLOOKUP($A55,ブドウ糖!$A$5:$I$500,6))</f>
        <v/>
      </c>
      <c r="F55" s="130"/>
      <c r="G55" s="132"/>
      <c r="H55" s="131"/>
    </row>
    <row r="56" spans="1:8" s="119" customFormat="1" ht="30" customHeight="1">
      <c r="A56" s="126"/>
      <c r="B56" s="187" t="str">
        <f>IF($A56="","",VLOOKUP($A56,ブドウ糖!$A$5:$I$500,3))</f>
        <v/>
      </c>
      <c r="C56" s="129"/>
      <c r="D56" s="139" t="str">
        <f>IF($A56="","",VLOOKUP($A56,ブドウ糖!$A$5:$I$500,5))</f>
        <v/>
      </c>
      <c r="E56" s="150" t="str">
        <f>IF($A56="","",VLOOKUP($A56,ブドウ糖!$A$5:$I$500,6))</f>
        <v/>
      </c>
      <c r="F56" s="130"/>
      <c r="G56" s="132"/>
      <c r="H56" s="131"/>
    </row>
    <row r="57" spans="1:8" s="119" customFormat="1" ht="30" customHeight="1">
      <c r="A57" s="126"/>
      <c r="B57" s="188" t="str">
        <f>IF($A57="","",VLOOKUP($A57,ブドウ糖!$A$5:$I$500,3))</f>
        <v/>
      </c>
      <c r="C57" s="129"/>
      <c r="D57" s="140" t="str">
        <f>IF($A57="","",VLOOKUP($A57,ブドウ糖!$A$5:$I$500,5))</f>
        <v/>
      </c>
      <c r="E57" s="276" t="str">
        <f>IF($A57="","",VLOOKUP($A57,ブドウ糖!$A$5:$I$500,6))</f>
        <v/>
      </c>
      <c r="F57" s="130"/>
      <c r="G57" s="132"/>
      <c r="H57" s="131"/>
    </row>
    <row r="59" spans="1:8" s="119" customFormat="1" ht="45" customHeight="1">
      <c r="A59" s="118"/>
      <c r="B59" s="383" t="s">
        <v>111</v>
      </c>
      <c r="C59" s="383"/>
      <c r="D59" s="383"/>
      <c r="E59" s="383"/>
      <c r="F59" s="383"/>
      <c r="G59" s="383"/>
      <c r="H59" s="383"/>
    </row>
    <row r="60" spans="1:8" s="121" customFormat="1" ht="18" customHeight="1">
      <c r="A60" s="120"/>
      <c r="B60" s="277"/>
      <c r="D60" s="122"/>
      <c r="E60" s="123"/>
      <c r="F60" s="124"/>
    </row>
    <row r="61" spans="1:8" s="118" customFormat="1" ht="30" customHeight="1">
      <c r="A61" s="125" t="s">
        <v>112</v>
      </c>
      <c r="B61" s="384" t="s">
        <v>113</v>
      </c>
      <c r="C61" s="385"/>
      <c r="D61" s="126" t="s">
        <v>114</v>
      </c>
      <c r="E61" s="127" t="s">
        <v>115</v>
      </c>
      <c r="F61" s="128" t="s">
        <v>116</v>
      </c>
      <c r="G61" s="125" t="s">
        <v>117</v>
      </c>
      <c r="H61" s="126" t="s">
        <v>118</v>
      </c>
    </row>
    <row r="62" spans="1:8" ht="30" customHeight="1">
      <c r="A62" s="126"/>
      <c r="B62" s="187" t="str">
        <f>IF($A62="","",VLOOKUP($A62,ブドウ糖!$A$5:$I$500,3))</f>
        <v/>
      </c>
      <c r="C62" s="129"/>
      <c r="D62" s="139" t="str">
        <f>IF($A62="","",VLOOKUP($A62,ブドウ糖!$A$5:$I$500,5))</f>
        <v/>
      </c>
      <c r="E62" s="150" t="str">
        <f>IF($A62="","",VLOOKUP($A62,ブドウ糖!$A$5:$I$500,6))</f>
        <v/>
      </c>
      <c r="F62" s="130"/>
      <c r="G62" s="131"/>
      <c r="H62" s="132"/>
    </row>
    <row r="63" spans="1:8" ht="30" customHeight="1">
      <c r="A63" s="126"/>
      <c r="B63" s="187" t="str">
        <f>IF($A63="","",VLOOKUP($A63,ブドウ糖!$A$5:$I$500,3))</f>
        <v/>
      </c>
      <c r="C63" s="129"/>
      <c r="D63" s="139" t="str">
        <f>IF($A63="","",VLOOKUP($A63,ブドウ糖!$A$5:$I$500,5))</f>
        <v/>
      </c>
      <c r="E63" s="150" t="str">
        <f>IF($A63="","",VLOOKUP($A63,ブドウ糖!$A$5:$I$500,6))</f>
        <v/>
      </c>
      <c r="F63" s="130"/>
      <c r="G63" s="131"/>
      <c r="H63" s="132"/>
    </row>
    <row r="64" spans="1:8" ht="30" customHeight="1">
      <c r="A64" s="126"/>
      <c r="B64" s="187" t="str">
        <f>IF($A64="","",VLOOKUP($A64,ブドウ糖!$A$5:$I$500,3))</f>
        <v/>
      </c>
      <c r="C64" s="129"/>
      <c r="D64" s="139" t="str">
        <f>IF($A64="","",VLOOKUP($A64,ブドウ糖!$A$5:$I$500,5))</f>
        <v/>
      </c>
      <c r="E64" s="150" t="str">
        <f>IF($A64="","",VLOOKUP($A64,ブドウ糖!$A$5:$I$500,6))</f>
        <v/>
      </c>
      <c r="F64" s="134"/>
      <c r="G64" s="135"/>
      <c r="H64" s="132"/>
    </row>
    <row r="65" spans="1:8" s="119" customFormat="1" ht="30" customHeight="1">
      <c r="A65" s="126"/>
      <c r="B65" s="187" t="str">
        <f>IF($A65="","",VLOOKUP($A65,ブドウ糖!$A$5:$I$500,3))</f>
        <v/>
      </c>
      <c r="C65" s="129"/>
      <c r="D65" s="139" t="str">
        <f>IF($A65="","",VLOOKUP($A65,ブドウ糖!$A$5:$I$500,5))</f>
        <v/>
      </c>
      <c r="E65" s="150" t="str">
        <f>IF($A65="","",VLOOKUP($A65,ブドウ糖!$A$5:$I$500,6))</f>
        <v/>
      </c>
      <c r="F65" s="130"/>
      <c r="G65" s="136"/>
      <c r="H65" s="132"/>
    </row>
    <row r="66" spans="1:8" s="119" customFormat="1" ht="30" customHeight="1">
      <c r="A66" s="126"/>
      <c r="B66" s="187" t="str">
        <f>IF($A66="","",VLOOKUP($A66,ブドウ糖!$A$5:$I$500,3))</f>
        <v/>
      </c>
      <c r="C66" s="129"/>
      <c r="D66" s="139" t="str">
        <f>IF($A66="","",VLOOKUP($A66,ブドウ糖!$A$5:$I$500,5))</f>
        <v/>
      </c>
      <c r="E66" s="150" t="str">
        <f>IF($A66="","",VLOOKUP($A66,ブドウ糖!$A$5:$I$500,6))</f>
        <v/>
      </c>
      <c r="F66" s="130"/>
      <c r="G66" s="136"/>
      <c r="H66" s="132"/>
    </row>
    <row r="67" spans="1:8" s="119" customFormat="1" ht="30" customHeight="1">
      <c r="A67" s="126"/>
      <c r="B67" s="187" t="str">
        <f>IF($A67="","",VLOOKUP($A67,ブドウ糖!$A$5:$I$500,3))</f>
        <v/>
      </c>
      <c r="C67" s="129"/>
      <c r="D67" s="139" t="str">
        <f>IF($A67="","",VLOOKUP($A67,ブドウ糖!$A$5:$I$500,5))</f>
        <v/>
      </c>
      <c r="E67" s="150" t="str">
        <f>IF($A67="","",VLOOKUP($A67,ブドウ糖!$A$5:$I$500,6))</f>
        <v/>
      </c>
      <c r="F67" s="130"/>
      <c r="G67" s="131"/>
      <c r="H67" s="132"/>
    </row>
    <row r="68" spans="1:8" s="119" customFormat="1" ht="30" customHeight="1">
      <c r="A68" s="126"/>
      <c r="B68" s="187" t="str">
        <f>IF($A68="","",VLOOKUP($A68,ブドウ糖!$A$5:$I$500,3))</f>
        <v/>
      </c>
      <c r="C68" s="129"/>
      <c r="D68" s="139" t="str">
        <f>IF($A68="","",VLOOKUP($A68,ブドウ糖!$A$5:$I$500,5))</f>
        <v/>
      </c>
      <c r="E68" s="150" t="str">
        <f>IF($A68="","",VLOOKUP($A68,ブドウ糖!$A$5:$I$500,6))</f>
        <v/>
      </c>
      <c r="F68" s="130"/>
      <c r="G68" s="136"/>
      <c r="H68" s="132"/>
    </row>
    <row r="69" spans="1:8" s="119" customFormat="1" ht="30" customHeight="1">
      <c r="A69" s="126"/>
      <c r="B69" s="187" t="str">
        <f>IF($A69="","",VLOOKUP($A69,ブドウ糖!$A$5:$I$500,3))</f>
        <v/>
      </c>
      <c r="C69" s="129"/>
      <c r="D69" s="139" t="str">
        <f>IF($A69="","",VLOOKUP($A69,ブドウ糖!$A$5:$I$500,5))</f>
        <v/>
      </c>
      <c r="E69" s="150" t="str">
        <f>IF($A69="","",VLOOKUP($A69,ブドウ糖!$A$5:$I$500,6))</f>
        <v/>
      </c>
      <c r="F69" s="130"/>
      <c r="G69" s="136"/>
      <c r="H69" s="132"/>
    </row>
    <row r="70" spans="1:8" s="119" customFormat="1" ht="30" customHeight="1">
      <c r="A70" s="126"/>
      <c r="B70" s="187" t="str">
        <f>IF($A70="","",VLOOKUP($A70,ブドウ糖!$A$5:$I$500,3))</f>
        <v/>
      </c>
      <c r="C70" s="129"/>
      <c r="D70" s="139" t="str">
        <f>IF($A70="","",VLOOKUP($A70,ブドウ糖!$A$5:$I$500,5))</f>
        <v/>
      </c>
      <c r="E70" s="150" t="str">
        <f>IF($A70="","",VLOOKUP($A70,ブドウ糖!$A$5:$I$500,6))</f>
        <v/>
      </c>
      <c r="F70" s="130"/>
      <c r="G70" s="131"/>
      <c r="H70" s="132"/>
    </row>
    <row r="71" spans="1:8" s="119" customFormat="1" ht="30" customHeight="1">
      <c r="A71" s="126"/>
      <c r="B71" s="187" t="str">
        <f>IF($A71="","",VLOOKUP($A71,ブドウ糖!$A$5:$I$500,3))</f>
        <v/>
      </c>
      <c r="C71" s="129"/>
      <c r="D71" s="139" t="str">
        <f>IF($A71="","",VLOOKUP($A71,ブドウ糖!$A$5:$I$500,5))</f>
        <v/>
      </c>
      <c r="E71" s="150" t="str">
        <f>IF($A71="","",VLOOKUP($A71,ブドウ糖!$A$5:$I$500,6))</f>
        <v/>
      </c>
      <c r="F71" s="130"/>
      <c r="G71" s="131"/>
      <c r="H71" s="132"/>
    </row>
    <row r="72" spans="1:8" s="119" customFormat="1" ht="30" customHeight="1">
      <c r="A72" s="126"/>
      <c r="B72" s="187" t="str">
        <f>IF($A72="","",VLOOKUP($A72,ブドウ糖!$A$5:$I$500,3))</f>
        <v/>
      </c>
      <c r="C72" s="129"/>
      <c r="D72" s="139" t="str">
        <f>IF($A72="","",VLOOKUP($A72,ブドウ糖!$A$5:$I$500,5))</f>
        <v/>
      </c>
      <c r="E72" s="150" t="str">
        <f>IF($A72="","",VLOOKUP($A72,ブドウ糖!$A$5:$I$500,6))</f>
        <v/>
      </c>
      <c r="F72" s="130"/>
      <c r="G72" s="131"/>
      <c r="H72" s="132"/>
    </row>
    <row r="73" spans="1:8" s="119" customFormat="1" ht="30" customHeight="1">
      <c r="A73" s="126"/>
      <c r="B73" s="187" t="str">
        <f>IF($A73="","",VLOOKUP($A73,ブドウ糖!$A$5:$I$500,3))</f>
        <v/>
      </c>
      <c r="C73" s="129"/>
      <c r="D73" s="139" t="str">
        <f>IF($A73="","",VLOOKUP($A73,ブドウ糖!$A$5:$I$500,5))</f>
        <v/>
      </c>
      <c r="E73" s="150" t="str">
        <f>IF($A73="","",VLOOKUP($A73,ブドウ糖!$A$5:$I$500,6))</f>
        <v/>
      </c>
      <c r="F73" s="130"/>
      <c r="G73" s="131"/>
      <c r="H73" s="132"/>
    </row>
    <row r="74" spans="1:8" s="119" customFormat="1" ht="30" customHeight="1">
      <c r="A74" s="126"/>
      <c r="B74" s="187" t="str">
        <f>IF($A74="","",VLOOKUP($A74,ブドウ糖!$A$5:$I$500,3))</f>
        <v/>
      </c>
      <c r="C74" s="129"/>
      <c r="D74" s="139" t="str">
        <f>IF($A74="","",VLOOKUP($A74,ブドウ糖!$A$5:$I$500,5))</f>
        <v/>
      </c>
      <c r="E74" s="150" t="str">
        <f>IF($A74="","",VLOOKUP($A74,ブドウ糖!$A$5:$I$500,6))</f>
        <v/>
      </c>
      <c r="F74" s="130"/>
      <c r="G74" s="131"/>
      <c r="H74" s="132"/>
    </row>
    <row r="75" spans="1:8" s="119" customFormat="1" ht="30" customHeight="1">
      <c r="A75" s="126"/>
      <c r="B75" s="187" t="str">
        <f>IF($A75="","",VLOOKUP($A75,ブドウ糖!$A$5:$I$500,3))</f>
        <v/>
      </c>
      <c r="C75" s="129"/>
      <c r="D75" s="139" t="str">
        <f>IF($A75="","",VLOOKUP($A75,ブドウ糖!$A$5:$I$500,5))</f>
        <v/>
      </c>
      <c r="E75" s="150" t="str">
        <f>IF($A75="","",VLOOKUP($A75,ブドウ糖!$A$5:$I$500,6))</f>
        <v/>
      </c>
      <c r="F75" s="130"/>
      <c r="G75" s="131"/>
      <c r="H75" s="132"/>
    </row>
    <row r="76" spans="1:8" s="119" customFormat="1" ht="30" customHeight="1">
      <c r="A76" s="126"/>
      <c r="B76" s="187" t="str">
        <f>IF($A76="","",VLOOKUP($A76,ブドウ糖!$A$5:$I$500,3))</f>
        <v/>
      </c>
      <c r="C76" s="129"/>
      <c r="D76" s="139" t="str">
        <f>IF($A76="","",VLOOKUP($A76,ブドウ糖!$A$5:$I$500,5))</f>
        <v/>
      </c>
      <c r="E76" s="150" t="str">
        <f>IF($A76="","",VLOOKUP($A76,ブドウ糖!$A$5:$I$500,6))</f>
        <v/>
      </c>
      <c r="F76" s="130"/>
      <c r="G76" s="131"/>
      <c r="H76" s="132"/>
    </row>
    <row r="77" spans="1:8" s="119" customFormat="1" ht="30" customHeight="1">
      <c r="A77" s="126"/>
      <c r="B77" s="187" t="str">
        <f>IF($A77="","",VLOOKUP($A77,ブドウ糖!$A$5:$I$500,3))</f>
        <v/>
      </c>
      <c r="C77" s="129"/>
      <c r="D77" s="139" t="str">
        <f>IF($A77="","",VLOOKUP($A77,ブドウ糖!$A$5:$I$500,5))</f>
        <v/>
      </c>
      <c r="E77" s="150" t="str">
        <f>IF($A77="","",VLOOKUP($A77,ブドウ糖!$A$5:$I$500,6))</f>
        <v/>
      </c>
      <c r="F77" s="130"/>
      <c r="G77" s="131"/>
      <c r="H77" s="132"/>
    </row>
    <row r="78" spans="1:8" s="119" customFormat="1" ht="30" customHeight="1">
      <c r="A78" s="126"/>
      <c r="B78" s="187" t="str">
        <f>IF($A78="","",VLOOKUP($A78,ブドウ糖!$A$5:$I$500,3))</f>
        <v/>
      </c>
      <c r="C78" s="129"/>
      <c r="D78" s="139" t="str">
        <f>IF($A78="","",VLOOKUP($A78,ブドウ糖!$A$5:$I$500,5))</f>
        <v/>
      </c>
      <c r="E78" s="150" t="str">
        <f>IF($A78="","",VLOOKUP($A78,ブドウ糖!$A$5:$I$500,6))</f>
        <v/>
      </c>
      <c r="F78" s="130"/>
      <c r="G78" s="131"/>
      <c r="H78" s="132"/>
    </row>
    <row r="79" spans="1:8" s="119" customFormat="1" ht="30" customHeight="1">
      <c r="A79" s="126"/>
      <c r="B79" s="187" t="str">
        <f>IF($A79="","",VLOOKUP($A79,ブドウ糖!$A$5:$I$500,3))</f>
        <v/>
      </c>
      <c r="C79" s="129"/>
      <c r="D79" s="139" t="str">
        <f>IF($A79="","",VLOOKUP($A79,ブドウ糖!$A$5:$I$500,5))</f>
        <v/>
      </c>
      <c r="E79" s="150" t="str">
        <f>IF($A79="","",VLOOKUP($A79,ブドウ糖!$A$5:$I$500,6))</f>
        <v/>
      </c>
      <c r="F79" s="134"/>
      <c r="G79" s="137"/>
      <c r="H79" s="131"/>
    </row>
    <row r="80" spans="1:8" s="119" customFormat="1" ht="30" customHeight="1">
      <c r="A80" s="126"/>
      <c r="B80" s="187" t="str">
        <f>IF($A80="","",VLOOKUP($A80,ブドウ糖!$A$5:$I$500,3))</f>
        <v/>
      </c>
      <c r="C80" s="129"/>
      <c r="D80" s="139" t="str">
        <f>IF($A80="","",VLOOKUP($A80,ブドウ糖!$A$5:$I$500,5))</f>
        <v/>
      </c>
      <c r="E80" s="150" t="str">
        <f>IF($A80="","",VLOOKUP($A80,ブドウ糖!$A$5:$I$500,6))</f>
        <v/>
      </c>
      <c r="F80" s="130"/>
      <c r="G80" s="132"/>
      <c r="H80" s="131"/>
    </row>
    <row r="81" spans="1:8" s="119" customFormat="1" ht="30" customHeight="1">
      <c r="A81" s="126"/>
      <c r="B81" s="187" t="str">
        <f>IF($A81="","",VLOOKUP($A81,ブドウ糖!$A$5:$I$500,3))</f>
        <v/>
      </c>
      <c r="C81" s="129"/>
      <c r="D81" s="139" t="str">
        <f>IF($A81="","",VLOOKUP($A81,ブドウ糖!$A$5:$I$500,5))</f>
        <v/>
      </c>
      <c r="E81" s="150" t="str">
        <f>IF($A81="","",VLOOKUP($A81,ブドウ糖!$A$5:$I$500,6))</f>
        <v/>
      </c>
      <c r="F81" s="130"/>
      <c r="G81" s="132"/>
      <c r="H81" s="131"/>
    </row>
    <row r="82" spans="1:8" s="119" customFormat="1" ht="30" customHeight="1">
      <c r="A82" s="126"/>
      <c r="B82" s="187" t="str">
        <f>IF($A82="","",VLOOKUP($A82,ブドウ糖!$A$5:$I$500,3))</f>
        <v/>
      </c>
      <c r="C82" s="129"/>
      <c r="D82" s="139" t="str">
        <f>IF($A82="","",VLOOKUP($A82,ブドウ糖!$A$5:$I$500,5))</f>
        <v/>
      </c>
      <c r="E82" s="150" t="str">
        <f>IF($A82="","",VLOOKUP($A82,ブドウ糖!$A$5:$I$500,6))</f>
        <v/>
      </c>
      <c r="F82" s="130"/>
      <c r="G82" s="132"/>
      <c r="H82" s="131"/>
    </row>
    <row r="83" spans="1:8" s="119" customFormat="1" ht="30" customHeight="1">
      <c r="A83" s="126"/>
      <c r="B83" s="187" t="str">
        <f>IF($A83="","",VLOOKUP($A83,ブドウ糖!$A$5:$I$500,3))</f>
        <v/>
      </c>
      <c r="C83" s="129"/>
      <c r="D83" s="139" t="str">
        <f>IF($A83="","",VLOOKUP($A83,ブドウ糖!$A$5:$I$500,5))</f>
        <v/>
      </c>
      <c r="E83" s="150" t="str">
        <f>IF($A83="","",VLOOKUP($A83,ブドウ糖!$A$5:$I$500,6))</f>
        <v/>
      </c>
      <c r="F83" s="130"/>
      <c r="G83" s="132"/>
      <c r="H83" s="131"/>
    </row>
    <row r="84" spans="1:8" s="119" customFormat="1" ht="30" customHeight="1">
      <c r="A84" s="126"/>
      <c r="B84" s="187" t="str">
        <f>IF($A84="","",VLOOKUP($A84,ブドウ糖!$A$5:$I$500,3))</f>
        <v/>
      </c>
      <c r="C84" s="129"/>
      <c r="D84" s="139" t="str">
        <f>IF($A84="","",VLOOKUP($A84,ブドウ糖!$A$5:$I$500,5))</f>
        <v/>
      </c>
      <c r="E84" s="150" t="str">
        <f>IF($A84="","",VLOOKUP($A84,ブドウ糖!$A$5:$I$500,6))</f>
        <v/>
      </c>
      <c r="F84" s="130"/>
      <c r="G84" s="132"/>
      <c r="H84" s="131"/>
    </row>
    <row r="85" spans="1:8" s="119" customFormat="1" ht="30" customHeight="1">
      <c r="A85" s="126"/>
      <c r="B85" s="187" t="str">
        <f>IF($A85="","",VLOOKUP($A85,ブドウ糖!$A$5:$I$500,3))</f>
        <v/>
      </c>
      <c r="C85" s="129"/>
      <c r="D85" s="139" t="str">
        <f>IF($A85="","",VLOOKUP($A85,ブドウ糖!$A$5:$I$500,5))</f>
        <v/>
      </c>
      <c r="E85" s="150" t="str">
        <f>IF($A85="","",VLOOKUP($A85,ブドウ糖!$A$5:$I$500,6))</f>
        <v/>
      </c>
      <c r="F85" s="130"/>
      <c r="G85" s="132"/>
      <c r="H85" s="131"/>
    </row>
    <row r="86" spans="1:8" s="119" customFormat="1" ht="30" customHeight="1">
      <c r="A86" s="126"/>
      <c r="B86" s="188" t="str">
        <f>IF($A86="","",VLOOKUP($A86,ブドウ糖!$A$5:$I$500,3))</f>
        <v/>
      </c>
      <c r="C86" s="129"/>
      <c r="D86" s="140" t="str">
        <f>IF($A86="","",VLOOKUP($A86,ブドウ糖!$A$5:$I$500,5))</f>
        <v/>
      </c>
      <c r="E86" s="276" t="str">
        <f>IF($A86="","",VLOOKUP($A86,ブドウ糖!$A$5:$I$500,6))</f>
        <v/>
      </c>
      <c r="F86" s="130"/>
      <c r="G86" s="132"/>
      <c r="H86" s="131"/>
    </row>
    <row r="88" spans="1:8" s="119" customFormat="1" ht="45" customHeight="1">
      <c r="A88" s="118"/>
      <c r="B88" s="383" t="s">
        <v>111</v>
      </c>
      <c r="C88" s="383"/>
      <c r="D88" s="383"/>
      <c r="E88" s="383"/>
      <c r="F88" s="383"/>
      <c r="G88" s="383"/>
      <c r="H88" s="383"/>
    </row>
    <row r="89" spans="1:8" s="121" customFormat="1" ht="18" customHeight="1">
      <c r="A89" s="120"/>
      <c r="B89" s="277"/>
      <c r="D89" s="122"/>
      <c r="E89" s="123"/>
      <c r="F89" s="124"/>
    </row>
    <row r="90" spans="1:8" s="118" customFormat="1" ht="30" customHeight="1">
      <c r="A90" s="125" t="s">
        <v>112</v>
      </c>
      <c r="B90" s="384" t="s">
        <v>113</v>
      </c>
      <c r="C90" s="385"/>
      <c r="D90" s="126" t="s">
        <v>114</v>
      </c>
      <c r="E90" s="127" t="s">
        <v>115</v>
      </c>
      <c r="F90" s="128" t="s">
        <v>116</v>
      </c>
      <c r="G90" s="125" t="s">
        <v>117</v>
      </c>
      <c r="H90" s="126" t="s">
        <v>118</v>
      </c>
    </row>
    <row r="91" spans="1:8" ht="30" customHeight="1">
      <c r="A91" s="126"/>
      <c r="B91" s="187" t="str">
        <f>IF($A91="","",VLOOKUP($A91,ブドウ糖!$A$5:$I$500,3))</f>
        <v/>
      </c>
      <c r="C91" s="129"/>
      <c r="D91" s="139" t="str">
        <f>IF($A91="","",VLOOKUP($A91,ブドウ糖!$A$5:$I$500,5))</f>
        <v/>
      </c>
      <c r="E91" s="150" t="str">
        <f>IF($A91="","",VLOOKUP($A91,ブドウ糖!$A$5:$I$500,6))</f>
        <v/>
      </c>
      <c r="F91" s="130"/>
      <c r="G91" s="131"/>
      <c r="H91" s="132"/>
    </row>
    <row r="92" spans="1:8" ht="30" customHeight="1">
      <c r="A92" s="126"/>
      <c r="B92" s="187" t="str">
        <f>IF($A92="","",VLOOKUP($A92,ブドウ糖!$A$5:$I$500,3))</f>
        <v/>
      </c>
      <c r="C92" s="129"/>
      <c r="D92" s="139" t="str">
        <f>IF($A92="","",VLOOKUP($A92,ブドウ糖!$A$5:$I$500,5))</f>
        <v/>
      </c>
      <c r="E92" s="150" t="str">
        <f>IF($A92="","",VLOOKUP($A92,ブドウ糖!$A$5:$I$500,6))</f>
        <v/>
      </c>
      <c r="F92" s="130"/>
      <c r="G92" s="131"/>
      <c r="H92" s="132"/>
    </row>
    <row r="93" spans="1:8" ht="30" customHeight="1">
      <c r="A93" s="126"/>
      <c r="B93" s="187" t="str">
        <f>IF($A93="","",VLOOKUP($A93,ブドウ糖!$A$5:$I$500,3))</f>
        <v/>
      </c>
      <c r="C93" s="129"/>
      <c r="D93" s="139" t="str">
        <f>IF($A93="","",VLOOKUP($A93,ブドウ糖!$A$5:$I$500,5))</f>
        <v/>
      </c>
      <c r="E93" s="150" t="str">
        <f>IF($A93="","",VLOOKUP($A93,ブドウ糖!$A$5:$I$500,6))</f>
        <v/>
      </c>
      <c r="F93" s="134"/>
      <c r="G93" s="135"/>
      <c r="H93" s="132"/>
    </row>
    <row r="94" spans="1:8" s="119" customFormat="1" ht="30" customHeight="1">
      <c r="A94" s="126"/>
      <c r="B94" s="187" t="str">
        <f>IF($A94="","",VLOOKUP($A94,ブドウ糖!$A$5:$I$500,3))</f>
        <v/>
      </c>
      <c r="C94" s="129"/>
      <c r="D94" s="139" t="str">
        <f>IF($A94="","",VLOOKUP($A94,ブドウ糖!$A$5:$I$500,5))</f>
        <v/>
      </c>
      <c r="E94" s="150" t="str">
        <f>IF($A94="","",VLOOKUP($A94,ブドウ糖!$A$5:$I$500,6))</f>
        <v/>
      </c>
      <c r="F94" s="130"/>
      <c r="G94" s="136"/>
      <c r="H94" s="132"/>
    </row>
    <row r="95" spans="1:8" s="119" customFormat="1" ht="30" customHeight="1">
      <c r="A95" s="126"/>
      <c r="B95" s="187" t="str">
        <f>IF($A95="","",VLOOKUP($A95,ブドウ糖!$A$5:$I$500,3))</f>
        <v/>
      </c>
      <c r="C95" s="129"/>
      <c r="D95" s="139" t="str">
        <f>IF($A95="","",VLOOKUP($A95,ブドウ糖!$A$5:$I$500,5))</f>
        <v/>
      </c>
      <c r="E95" s="150" t="str">
        <f>IF($A95="","",VLOOKUP($A95,ブドウ糖!$A$5:$I$500,6))</f>
        <v/>
      </c>
      <c r="F95" s="130"/>
      <c r="G95" s="136"/>
      <c r="H95" s="132"/>
    </row>
    <row r="96" spans="1:8" s="119" customFormat="1" ht="30" customHeight="1">
      <c r="A96" s="126"/>
      <c r="B96" s="187" t="str">
        <f>IF($A96="","",VLOOKUP($A96,ブドウ糖!$A$5:$I$500,3))</f>
        <v/>
      </c>
      <c r="C96" s="129"/>
      <c r="D96" s="139" t="str">
        <f>IF($A96="","",VLOOKUP($A96,ブドウ糖!$A$5:$I$500,5))</f>
        <v/>
      </c>
      <c r="E96" s="150" t="str">
        <f>IF($A96="","",VLOOKUP($A96,ブドウ糖!$A$5:$I$500,6))</f>
        <v/>
      </c>
      <c r="F96" s="130"/>
      <c r="G96" s="131"/>
      <c r="H96" s="132"/>
    </row>
    <row r="97" spans="1:8" s="119" customFormat="1" ht="30" customHeight="1">
      <c r="A97" s="126"/>
      <c r="B97" s="187" t="str">
        <f>IF($A97="","",VLOOKUP($A97,ブドウ糖!$A$5:$I$500,3))</f>
        <v/>
      </c>
      <c r="C97" s="129"/>
      <c r="D97" s="139" t="str">
        <f>IF($A97="","",VLOOKUP($A97,ブドウ糖!$A$5:$I$500,5))</f>
        <v/>
      </c>
      <c r="E97" s="150" t="str">
        <f>IF($A97="","",VLOOKUP($A97,ブドウ糖!$A$5:$I$500,6))</f>
        <v/>
      </c>
      <c r="F97" s="130"/>
      <c r="G97" s="136"/>
      <c r="H97" s="132"/>
    </row>
    <row r="98" spans="1:8" s="119" customFormat="1" ht="30" customHeight="1">
      <c r="A98" s="126"/>
      <c r="B98" s="187" t="str">
        <f>IF($A98="","",VLOOKUP($A98,ブドウ糖!$A$5:$I$500,3))</f>
        <v/>
      </c>
      <c r="C98" s="129"/>
      <c r="D98" s="139" t="str">
        <f>IF($A98="","",VLOOKUP($A98,ブドウ糖!$A$5:$I$500,5))</f>
        <v/>
      </c>
      <c r="E98" s="150" t="str">
        <f>IF($A98="","",VLOOKUP($A98,ブドウ糖!$A$5:$I$500,6))</f>
        <v/>
      </c>
      <c r="F98" s="130"/>
      <c r="G98" s="136"/>
      <c r="H98" s="132"/>
    </row>
    <row r="99" spans="1:8" s="119" customFormat="1" ht="30" customHeight="1">
      <c r="A99" s="126"/>
      <c r="B99" s="187" t="str">
        <f>IF($A99="","",VLOOKUP($A99,ブドウ糖!$A$5:$I$500,3))</f>
        <v/>
      </c>
      <c r="C99" s="129"/>
      <c r="D99" s="139" t="str">
        <f>IF($A99="","",VLOOKUP($A99,ブドウ糖!$A$5:$I$500,5))</f>
        <v/>
      </c>
      <c r="E99" s="150" t="str">
        <f>IF($A99="","",VLOOKUP($A99,ブドウ糖!$A$5:$I$500,6))</f>
        <v/>
      </c>
      <c r="F99" s="130"/>
      <c r="G99" s="131"/>
      <c r="H99" s="132"/>
    </row>
    <row r="100" spans="1:8" s="119" customFormat="1" ht="30" customHeight="1">
      <c r="A100" s="126"/>
      <c r="B100" s="187" t="str">
        <f>IF($A100="","",VLOOKUP($A100,ブドウ糖!$A$5:$I$500,3))</f>
        <v/>
      </c>
      <c r="C100" s="129"/>
      <c r="D100" s="139" t="str">
        <f>IF($A100="","",VLOOKUP($A100,ブドウ糖!$A$5:$I$500,5))</f>
        <v/>
      </c>
      <c r="E100" s="150" t="str">
        <f>IF($A100="","",VLOOKUP($A100,ブドウ糖!$A$5:$I$500,6))</f>
        <v/>
      </c>
      <c r="F100" s="130"/>
      <c r="G100" s="131"/>
      <c r="H100" s="132"/>
    </row>
    <row r="101" spans="1:8" s="119" customFormat="1" ht="30" customHeight="1">
      <c r="A101" s="126"/>
      <c r="B101" s="187" t="str">
        <f>IF($A101="","",VLOOKUP($A101,ブドウ糖!$A$5:$I$500,3))</f>
        <v/>
      </c>
      <c r="C101" s="129"/>
      <c r="D101" s="139" t="str">
        <f>IF($A101="","",VLOOKUP($A101,ブドウ糖!$A$5:$I$500,5))</f>
        <v/>
      </c>
      <c r="E101" s="150" t="str">
        <f>IF($A101="","",VLOOKUP($A101,ブドウ糖!$A$5:$I$500,6))</f>
        <v/>
      </c>
      <c r="F101" s="130"/>
      <c r="G101" s="131"/>
      <c r="H101" s="132"/>
    </row>
    <row r="102" spans="1:8" s="119" customFormat="1" ht="30" customHeight="1">
      <c r="A102" s="126"/>
      <c r="B102" s="187" t="str">
        <f>IF($A102="","",VLOOKUP($A102,ブドウ糖!$A$5:$I$500,3))</f>
        <v/>
      </c>
      <c r="C102" s="129"/>
      <c r="D102" s="139" t="str">
        <f>IF($A102="","",VLOOKUP($A102,ブドウ糖!$A$5:$I$500,5))</f>
        <v/>
      </c>
      <c r="E102" s="150" t="str">
        <f>IF($A102="","",VLOOKUP($A102,ブドウ糖!$A$5:$I$500,6))</f>
        <v/>
      </c>
      <c r="F102" s="130"/>
      <c r="G102" s="131"/>
      <c r="H102" s="132"/>
    </row>
    <row r="103" spans="1:8" s="119" customFormat="1" ht="30" customHeight="1">
      <c r="A103" s="126"/>
      <c r="B103" s="187" t="str">
        <f>IF($A103="","",VLOOKUP($A103,ブドウ糖!$A$5:$I$500,3))</f>
        <v/>
      </c>
      <c r="C103" s="129"/>
      <c r="D103" s="139" t="str">
        <f>IF($A103="","",VLOOKUP($A103,ブドウ糖!$A$5:$I$500,5))</f>
        <v/>
      </c>
      <c r="E103" s="150" t="str">
        <f>IF($A103="","",VLOOKUP($A103,ブドウ糖!$A$5:$I$500,6))</f>
        <v/>
      </c>
      <c r="F103" s="130"/>
      <c r="G103" s="131"/>
      <c r="H103" s="132"/>
    </row>
    <row r="104" spans="1:8" s="119" customFormat="1" ht="30" customHeight="1">
      <c r="A104" s="126"/>
      <c r="B104" s="187" t="str">
        <f>IF($A104="","",VLOOKUP($A104,ブドウ糖!$A$5:$I$500,3))</f>
        <v/>
      </c>
      <c r="C104" s="129"/>
      <c r="D104" s="139" t="str">
        <f>IF($A104="","",VLOOKUP($A104,ブドウ糖!$A$5:$I$500,5))</f>
        <v/>
      </c>
      <c r="E104" s="150" t="str">
        <f>IF($A104="","",VLOOKUP($A104,ブドウ糖!$A$5:$I$500,6))</f>
        <v/>
      </c>
      <c r="F104" s="130"/>
      <c r="G104" s="131"/>
      <c r="H104" s="132"/>
    </row>
    <row r="105" spans="1:8" s="119" customFormat="1" ht="30" customHeight="1">
      <c r="A105" s="126"/>
      <c r="B105" s="187" t="str">
        <f>IF($A105="","",VLOOKUP($A105,ブドウ糖!$A$5:$I$500,3))</f>
        <v/>
      </c>
      <c r="C105" s="129"/>
      <c r="D105" s="139" t="str">
        <f>IF($A105="","",VLOOKUP($A105,ブドウ糖!$A$5:$I$500,5))</f>
        <v/>
      </c>
      <c r="E105" s="150" t="str">
        <f>IF($A105="","",VLOOKUP($A105,ブドウ糖!$A$5:$I$500,6))</f>
        <v/>
      </c>
      <c r="F105" s="130"/>
      <c r="G105" s="131"/>
      <c r="H105" s="132"/>
    </row>
    <row r="106" spans="1:8" s="119" customFormat="1" ht="30" customHeight="1">
      <c r="A106" s="126"/>
      <c r="B106" s="187" t="str">
        <f>IF($A106="","",VLOOKUP($A106,ブドウ糖!$A$5:$I$500,3))</f>
        <v/>
      </c>
      <c r="C106" s="129"/>
      <c r="D106" s="139" t="str">
        <f>IF($A106="","",VLOOKUP($A106,ブドウ糖!$A$5:$I$500,5))</f>
        <v/>
      </c>
      <c r="E106" s="150" t="str">
        <f>IF($A106="","",VLOOKUP($A106,ブドウ糖!$A$5:$I$500,6))</f>
        <v/>
      </c>
      <c r="F106" s="130"/>
      <c r="G106" s="131"/>
      <c r="H106" s="132"/>
    </row>
    <row r="107" spans="1:8" s="119" customFormat="1" ht="30" customHeight="1">
      <c r="A107" s="126"/>
      <c r="B107" s="187" t="str">
        <f>IF($A107="","",VLOOKUP($A107,ブドウ糖!$A$5:$I$500,3))</f>
        <v/>
      </c>
      <c r="C107" s="129"/>
      <c r="D107" s="139" t="str">
        <f>IF($A107="","",VLOOKUP($A107,ブドウ糖!$A$5:$I$500,5))</f>
        <v/>
      </c>
      <c r="E107" s="150" t="str">
        <f>IF($A107="","",VLOOKUP($A107,ブドウ糖!$A$5:$I$500,6))</f>
        <v/>
      </c>
      <c r="F107" s="130"/>
      <c r="G107" s="131"/>
      <c r="H107" s="132"/>
    </row>
    <row r="108" spans="1:8" s="119" customFormat="1" ht="30" customHeight="1">
      <c r="A108" s="126"/>
      <c r="B108" s="187" t="str">
        <f>IF($A108="","",VLOOKUP($A108,ブドウ糖!$A$5:$I$500,3))</f>
        <v/>
      </c>
      <c r="C108" s="129"/>
      <c r="D108" s="139" t="str">
        <f>IF($A108="","",VLOOKUP($A108,ブドウ糖!$A$5:$I$500,5))</f>
        <v/>
      </c>
      <c r="E108" s="150" t="str">
        <f>IF($A108="","",VLOOKUP($A108,ブドウ糖!$A$5:$I$500,6))</f>
        <v/>
      </c>
      <c r="F108" s="134"/>
      <c r="G108" s="137"/>
      <c r="H108" s="131"/>
    </row>
    <row r="109" spans="1:8" s="119" customFormat="1" ht="30" customHeight="1">
      <c r="A109" s="126"/>
      <c r="B109" s="187" t="str">
        <f>IF($A109="","",VLOOKUP($A109,ブドウ糖!$A$5:$I$500,3))</f>
        <v/>
      </c>
      <c r="C109" s="129"/>
      <c r="D109" s="139" t="str">
        <f>IF($A109="","",VLOOKUP($A109,ブドウ糖!$A$5:$I$500,5))</f>
        <v/>
      </c>
      <c r="E109" s="150" t="str">
        <f>IF($A109="","",VLOOKUP($A109,ブドウ糖!$A$5:$I$500,6))</f>
        <v/>
      </c>
      <c r="F109" s="130"/>
      <c r="G109" s="132"/>
      <c r="H109" s="131"/>
    </row>
    <row r="110" spans="1:8" s="119" customFormat="1" ht="30" customHeight="1">
      <c r="A110" s="126"/>
      <c r="B110" s="187" t="str">
        <f>IF($A110="","",VLOOKUP($A110,ブドウ糖!$A$5:$I$500,3))</f>
        <v/>
      </c>
      <c r="C110" s="129"/>
      <c r="D110" s="139" t="str">
        <f>IF($A110="","",VLOOKUP($A110,ブドウ糖!$A$5:$I$500,5))</f>
        <v/>
      </c>
      <c r="E110" s="150" t="str">
        <f>IF($A110="","",VLOOKUP($A110,ブドウ糖!$A$5:$I$500,6))</f>
        <v/>
      </c>
      <c r="F110" s="130"/>
      <c r="G110" s="132"/>
      <c r="H110" s="131"/>
    </row>
    <row r="111" spans="1:8" s="119" customFormat="1" ht="30" customHeight="1">
      <c r="A111" s="126"/>
      <c r="B111" s="187" t="str">
        <f>IF($A111="","",VLOOKUP($A111,ブドウ糖!$A$5:$I$500,3))</f>
        <v/>
      </c>
      <c r="C111" s="129"/>
      <c r="D111" s="139" t="str">
        <f>IF($A111="","",VLOOKUP($A111,ブドウ糖!$A$5:$I$500,5))</f>
        <v/>
      </c>
      <c r="E111" s="150" t="str">
        <f>IF($A111="","",VLOOKUP($A111,ブドウ糖!$A$5:$I$500,6))</f>
        <v/>
      </c>
      <c r="F111" s="130"/>
      <c r="G111" s="132"/>
      <c r="H111" s="131"/>
    </row>
    <row r="112" spans="1:8" s="119" customFormat="1" ht="30" customHeight="1">
      <c r="A112" s="126"/>
      <c r="B112" s="187" t="str">
        <f>IF($A112="","",VLOOKUP($A112,ブドウ糖!$A$5:$I$500,3))</f>
        <v/>
      </c>
      <c r="C112" s="129"/>
      <c r="D112" s="139" t="str">
        <f>IF($A112="","",VLOOKUP($A112,ブドウ糖!$A$5:$I$500,5))</f>
        <v/>
      </c>
      <c r="E112" s="150" t="str">
        <f>IF($A112="","",VLOOKUP($A112,ブドウ糖!$A$5:$I$500,6))</f>
        <v/>
      </c>
      <c r="F112" s="130"/>
      <c r="G112" s="132"/>
      <c r="H112" s="131"/>
    </row>
    <row r="113" spans="1:8" s="119" customFormat="1" ht="30" customHeight="1">
      <c r="A113" s="126"/>
      <c r="B113" s="187" t="str">
        <f>IF($A113="","",VLOOKUP($A113,ブドウ糖!$A$5:$I$500,3))</f>
        <v/>
      </c>
      <c r="C113" s="129"/>
      <c r="D113" s="139" t="str">
        <f>IF($A113="","",VLOOKUP($A113,ブドウ糖!$A$5:$I$500,5))</f>
        <v/>
      </c>
      <c r="E113" s="150" t="str">
        <f>IF($A113="","",VLOOKUP($A113,ブドウ糖!$A$5:$I$500,6))</f>
        <v/>
      </c>
      <c r="F113" s="130"/>
      <c r="G113" s="132"/>
      <c r="H113" s="131"/>
    </row>
    <row r="114" spans="1:8" s="119" customFormat="1" ht="30" customHeight="1">
      <c r="A114" s="126"/>
      <c r="B114" s="187" t="str">
        <f>IF($A114="","",VLOOKUP($A114,ブドウ糖!$A$5:$I$500,3))</f>
        <v/>
      </c>
      <c r="C114" s="129"/>
      <c r="D114" s="139" t="str">
        <f>IF($A114="","",VLOOKUP($A114,ブドウ糖!$A$5:$I$500,5))</f>
        <v/>
      </c>
      <c r="E114" s="150" t="str">
        <f>IF($A114="","",VLOOKUP($A114,ブドウ糖!$A$5:$I$500,6))</f>
        <v/>
      </c>
      <c r="F114" s="130"/>
      <c r="G114" s="132"/>
      <c r="H114" s="131"/>
    </row>
    <row r="115" spans="1:8" s="119" customFormat="1" ht="30" customHeight="1">
      <c r="A115" s="126"/>
      <c r="B115" s="188" t="str">
        <f>IF($A115="","",VLOOKUP($A115,ブドウ糖!$A$5:$I$500,3))</f>
        <v/>
      </c>
      <c r="C115" s="129"/>
      <c r="D115" s="140" t="str">
        <f>IF($A115="","",VLOOKUP($A115,ブドウ糖!$A$5:$I$500,5))</f>
        <v/>
      </c>
      <c r="E115" s="276" t="str">
        <f>IF($A115="","",VLOOKUP($A115,ブドウ糖!$A$5:$I$500,6))</f>
        <v/>
      </c>
      <c r="F115" s="130"/>
      <c r="G115" s="132"/>
      <c r="H115" s="131"/>
    </row>
    <row r="117" spans="1:8" s="119" customFormat="1" ht="45" customHeight="1">
      <c r="A117" s="118"/>
      <c r="B117" s="383" t="s">
        <v>111</v>
      </c>
      <c r="C117" s="383"/>
      <c r="D117" s="383"/>
      <c r="E117" s="383"/>
      <c r="F117" s="383"/>
      <c r="G117" s="383"/>
      <c r="H117" s="383"/>
    </row>
    <row r="118" spans="1:8" s="121" customFormat="1" ht="18" customHeight="1">
      <c r="A118" s="120"/>
      <c r="B118" s="277"/>
      <c r="D118" s="122"/>
      <c r="E118" s="123"/>
      <c r="F118" s="124"/>
    </row>
    <row r="119" spans="1:8" s="118" customFormat="1" ht="30" customHeight="1">
      <c r="A119" s="125" t="s">
        <v>112</v>
      </c>
      <c r="B119" s="384" t="s">
        <v>113</v>
      </c>
      <c r="C119" s="385"/>
      <c r="D119" s="126" t="s">
        <v>114</v>
      </c>
      <c r="E119" s="127" t="s">
        <v>115</v>
      </c>
      <c r="F119" s="128" t="s">
        <v>116</v>
      </c>
      <c r="G119" s="125" t="s">
        <v>117</v>
      </c>
      <c r="H119" s="126" t="s">
        <v>118</v>
      </c>
    </row>
    <row r="120" spans="1:8" ht="30" customHeight="1">
      <c r="A120" s="126"/>
      <c r="B120" s="187" t="str">
        <f>IF($A120="","",VLOOKUP($A120,ブドウ糖!$A$5:$I$500,3))</f>
        <v/>
      </c>
      <c r="C120" s="129"/>
      <c r="D120" s="139" t="str">
        <f>IF($A120="","",VLOOKUP($A120,ブドウ糖!$A$5:$I$500,5))</f>
        <v/>
      </c>
      <c r="E120" s="150" t="str">
        <f>IF($A120="","",VLOOKUP($A120,ブドウ糖!$A$5:$I$500,6))</f>
        <v/>
      </c>
      <c r="F120" s="130"/>
      <c r="G120" s="131"/>
      <c r="H120" s="132"/>
    </row>
    <row r="121" spans="1:8" ht="30" customHeight="1">
      <c r="A121" s="126"/>
      <c r="B121" s="187" t="str">
        <f>IF($A121="","",VLOOKUP($A121,ブドウ糖!$A$5:$I$500,3))</f>
        <v/>
      </c>
      <c r="C121" s="129"/>
      <c r="D121" s="139" t="str">
        <f>IF($A121="","",VLOOKUP($A121,ブドウ糖!$A$5:$I$500,5))</f>
        <v/>
      </c>
      <c r="E121" s="150" t="str">
        <f>IF($A121="","",VLOOKUP($A121,ブドウ糖!$A$5:$I$500,6))</f>
        <v/>
      </c>
      <c r="F121" s="130"/>
      <c r="G121" s="131"/>
      <c r="H121" s="132"/>
    </row>
    <row r="122" spans="1:8" ht="30" customHeight="1">
      <c r="A122" s="126"/>
      <c r="B122" s="187" t="str">
        <f>IF($A122="","",VLOOKUP($A122,ブドウ糖!$A$5:$I$500,3))</f>
        <v/>
      </c>
      <c r="C122" s="129"/>
      <c r="D122" s="139" t="str">
        <f>IF($A122="","",VLOOKUP($A122,ブドウ糖!$A$5:$I$500,5))</f>
        <v/>
      </c>
      <c r="E122" s="150" t="str">
        <f>IF($A122="","",VLOOKUP($A122,ブドウ糖!$A$5:$I$500,6))</f>
        <v/>
      </c>
      <c r="F122" s="134"/>
      <c r="G122" s="135"/>
      <c r="H122" s="132"/>
    </row>
    <row r="123" spans="1:8" s="119" customFormat="1" ht="30" customHeight="1">
      <c r="A123" s="126"/>
      <c r="B123" s="187" t="str">
        <f>IF($A123="","",VLOOKUP($A123,ブドウ糖!$A$5:$I$500,3))</f>
        <v/>
      </c>
      <c r="C123" s="129"/>
      <c r="D123" s="139" t="str">
        <f>IF($A123="","",VLOOKUP($A123,ブドウ糖!$A$5:$I$500,5))</f>
        <v/>
      </c>
      <c r="E123" s="150" t="str">
        <f>IF($A123="","",VLOOKUP($A123,ブドウ糖!$A$5:$I$500,6))</f>
        <v/>
      </c>
      <c r="F123" s="130"/>
      <c r="G123" s="136"/>
      <c r="H123" s="132"/>
    </row>
    <row r="124" spans="1:8" s="119" customFormat="1" ht="30" customHeight="1">
      <c r="A124" s="126"/>
      <c r="B124" s="187" t="str">
        <f>IF($A124="","",VLOOKUP($A124,ブドウ糖!$A$5:$I$500,3))</f>
        <v/>
      </c>
      <c r="C124" s="129"/>
      <c r="D124" s="139" t="str">
        <f>IF($A124="","",VLOOKUP($A124,ブドウ糖!$A$5:$I$500,5))</f>
        <v/>
      </c>
      <c r="E124" s="150" t="str">
        <f>IF($A124="","",VLOOKUP($A124,ブドウ糖!$A$5:$I$500,6))</f>
        <v/>
      </c>
      <c r="F124" s="130"/>
      <c r="G124" s="136"/>
      <c r="H124" s="132"/>
    </row>
    <row r="125" spans="1:8" s="119" customFormat="1" ht="30" customHeight="1">
      <c r="A125" s="126"/>
      <c r="B125" s="187" t="str">
        <f>IF($A125="","",VLOOKUP($A125,ブドウ糖!$A$5:$I$500,3))</f>
        <v/>
      </c>
      <c r="C125" s="129"/>
      <c r="D125" s="139" t="str">
        <f>IF($A125="","",VLOOKUP($A125,ブドウ糖!$A$5:$I$500,5))</f>
        <v/>
      </c>
      <c r="E125" s="150" t="str">
        <f>IF($A125="","",VLOOKUP($A125,ブドウ糖!$A$5:$I$500,6))</f>
        <v/>
      </c>
      <c r="F125" s="130"/>
      <c r="G125" s="131"/>
      <c r="H125" s="132"/>
    </row>
    <row r="126" spans="1:8" s="119" customFormat="1" ht="30" customHeight="1">
      <c r="A126" s="126"/>
      <c r="B126" s="187" t="str">
        <f>IF($A126="","",VLOOKUP($A126,ブドウ糖!$A$5:$I$500,3))</f>
        <v/>
      </c>
      <c r="C126" s="129"/>
      <c r="D126" s="139" t="str">
        <f>IF($A126="","",VLOOKUP($A126,ブドウ糖!$A$5:$I$500,5))</f>
        <v/>
      </c>
      <c r="E126" s="150" t="str">
        <f>IF($A126="","",VLOOKUP($A126,ブドウ糖!$A$5:$I$500,6))</f>
        <v/>
      </c>
      <c r="F126" s="130"/>
      <c r="G126" s="136"/>
      <c r="H126" s="132"/>
    </row>
    <row r="127" spans="1:8" s="119" customFormat="1" ht="30" customHeight="1">
      <c r="A127" s="126"/>
      <c r="B127" s="187" t="str">
        <f>IF($A127="","",VLOOKUP($A127,ブドウ糖!$A$5:$I$500,3))</f>
        <v/>
      </c>
      <c r="C127" s="129"/>
      <c r="D127" s="139" t="str">
        <f>IF($A127="","",VLOOKUP($A127,ブドウ糖!$A$5:$I$500,5))</f>
        <v/>
      </c>
      <c r="E127" s="150" t="str">
        <f>IF($A127="","",VLOOKUP($A127,ブドウ糖!$A$5:$I$500,6))</f>
        <v/>
      </c>
      <c r="F127" s="130"/>
      <c r="G127" s="136"/>
      <c r="H127" s="132"/>
    </row>
    <row r="128" spans="1:8" s="119" customFormat="1" ht="30" customHeight="1">
      <c r="A128" s="126"/>
      <c r="B128" s="187" t="str">
        <f>IF($A128="","",VLOOKUP($A128,ブドウ糖!$A$5:$I$500,3))</f>
        <v/>
      </c>
      <c r="C128" s="129"/>
      <c r="D128" s="139" t="str">
        <f>IF($A128="","",VLOOKUP($A128,ブドウ糖!$A$5:$I$500,5))</f>
        <v/>
      </c>
      <c r="E128" s="150" t="str">
        <f>IF($A128="","",VLOOKUP($A128,ブドウ糖!$A$5:$I$500,6))</f>
        <v/>
      </c>
      <c r="F128" s="130"/>
      <c r="G128" s="131"/>
      <c r="H128" s="132"/>
    </row>
    <row r="129" spans="1:8" s="119" customFormat="1" ht="30" customHeight="1">
      <c r="A129" s="126"/>
      <c r="B129" s="187" t="str">
        <f>IF($A129="","",VLOOKUP($A129,ブドウ糖!$A$5:$I$500,3))</f>
        <v/>
      </c>
      <c r="C129" s="129"/>
      <c r="D129" s="139" t="str">
        <f>IF($A129="","",VLOOKUP($A129,ブドウ糖!$A$5:$I$500,5))</f>
        <v/>
      </c>
      <c r="E129" s="150" t="str">
        <f>IF($A129="","",VLOOKUP($A129,ブドウ糖!$A$5:$I$500,6))</f>
        <v/>
      </c>
      <c r="F129" s="130"/>
      <c r="G129" s="131"/>
      <c r="H129" s="132"/>
    </row>
    <row r="130" spans="1:8" s="119" customFormat="1" ht="30" customHeight="1">
      <c r="A130" s="126"/>
      <c r="B130" s="187" t="str">
        <f>IF($A130="","",VLOOKUP($A130,ブドウ糖!$A$5:$I$500,3))</f>
        <v/>
      </c>
      <c r="C130" s="129"/>
      <c r="D130" s="139" t="str">
        <f>IF($A130="","",VLOOKUP($A130,ブドウ糖!$A$5:$I$500,5))</f>
        <v/>
      </c>
      <c r="E130" s="150" t="str">
        <f>IF($A130="","",VLOOKUP($A130,ブドウ糖!$A$5:$I$500,6))</f>
        <v/>
      </c>
      <c r="F130" s="130"/>
      <c r="G130" s="131"/>
      <c r="H130" s="132"/>
    </row>
    <row r="131" spans="1:8" s="119" customFormat="1" ht="30" customHeight="1">
      <c r="A131" s="126"/>
      <c r="B131" s="187" t="str">
        <f>IF($A131="","",VLOOKUP($A131,ブドウ糖!$A$5:$I$500,3))</f>
        <v/>
      </c>
      <c r="C131" s="129"/>
      <c r="D131" s="139" t="str">
        <f>IF($A131="","",VLOOKUP($A131,ブドウ糖!$A$5:$I$500,5))</f>
        <v/>
      </c>
      <c r="E131" s="150" t="str">
        <f>IF($A131="","",VLOOKUP($A131,ブドウ糖!$A$5:$I$500,6))</f>
        <v/>
      </c>
      <c r="F131" s="130"/>
      <c r="G131" s="131"/>
      <c r="H131" s="132"/>
    </row>
    <row r="132" spans="1:8" s="119" customFormat="1" ht="30" customHeight="1">
      <c r="A132" s="126"/>
      <c r="B132" s="187" t="str">
        <f>IF($A132="","",VLOOKUP($A132,ブドウ糖!$A$5:$I$500,3))</f>
        <v/>
      </c>
      <c r="C132" s="129"/>
      <c r="D132" s="139" t="str">
        <f>IF($A132="","",VLOOKUP($A132,ブドウ糖!$A$5:$I$500,5))</f>
        <v/>
      </c>
      <c r="E132" s="150" t="str">
        <f>IF($A132="","",VLOOKUP($A132,ブドウ糖!$A$5:$I$500,6))</f>
        <v/>
      </c>
      <c r="F132" s="130"/>
      <c r="G132" s="131"/>
      <c r="H132" s="132"/>
    </row>
    <row r="133" spans="1:8" s="119" customFormat="1" ht="30" customHeight="1">
      <c r="A133" s="126"/>
      <c r="B133" s="187" t="str">
        <f>IF($A133="","",VLOOKUP($A133,ブドウ糖!$A$5:$I$500,3))</f>
        <v/>
      </c>
      <c r="C133" s="129"/>
      <c r="D133" s="139" t="str">
        <f>IF($A133="","",VLOOKUP($A133,ブドウ糖!$A$5:$I$500,5))</f>
        <v/>
      </c>
      <c r="E133" s="150" t="str">
        <f>IF($A133="","",VLOOKUP($A133,ブドウ糖!$A$5:$I$500,6))</f>
        <v/>
      </c>
      <c r="F133" s="130"/>
      <c r="G133" s="131"/>
      <c r="H133" s="132"/>
    </row>
    <row r="134" spans="1:8" s="119" customFormat="1" ht="30" customHeight="1">
      <c r="A134" s="126"/>
      <c r="B134" s="187" t="str">
        <f>IF($A134="","",VLOOKUP($A134,ブドウ糖!$A$5:$I$500,3))</f>
        <v/>
      </c>
      <c r="C134" s="129"/>
      <c r="D134" s="139" t="str">
        <f>IF($A134="","",VLOOKUP($A134,ブドウ糖!$A$5:$I$500,5))</f>
        <v/>
      </c>
      <c r="E134" s="150" t="str">
        <f>IF($A134="","",VLOOKUP($A134,ブドウ糖!$A$5:$I$500,6))</f>
        <v/>
      </c>
      <c r="F134" s="130"/>
      <c r="G134" s="131"/>
      <c r="H134" s="132"/>
    </row>
    <row r="135" spans="1:8" s="119" customFormat="1" ht="30" customHeight="1">
      <c r="A135" s="126"/>
      <c r="B135" s="187" t="str">
        <f>IF($A135="","",VLOOKUP($A135,ブドウ糖!$A$5:$I$500,3))</f>
        <v/>
      </c>
      <c r="C135" s="129"/>
      <c r="D135" s="139" t="str">
        <f>IF($A135="","",VLOOKUP($A135,ブドウ糖!$A$5:$I$500,5))</f>
        <v/>
      </c>
      <c r="E135" s="150" t="str">
        <f>IF($A135="","",VLOOKUP($A135,ブドウ糖!$A$5:$I$500,6))</f>
        <v/>
      </c>
      <c r="F135" s="130"/>
      <c r="G135" s="131"/>
      <c r="H135" s="132"/>
    </row>
    <row r="136" spans="1:8" s="119" customFormat="1" ht="30" customHeight="1">
      <c r="A136" s="126"/>
      <c r="B136" s="187" t="str">
        <f>IF($A136="","",VLOOKUP($A136,ブドウ糖!$A$5:$I$500,3))</f>
        <v/>
      </c>
      <c r="C136" s="129"/>
      <c r="D136" s="139" t="str">
        <f>IF($A136="","",VLOOKUP($A136,ブドウ糖!$A$5:$I$500,5))</f>
        <v/>
      </c>
      <c r="E136" s="150" t="str">
        <f>IF($A136="","",VLOOKUP($A136,ブドウ糖!$A$5:$I$500,6))</f>
        <v/>
      </c>
      <c r="F136" s="130"/>
      <c r="G136" s="131"/>
      <c r="H136" s="132"/>
    </row>
    <row r="137" spans="1:8" s="119" customFormat="1" ht="30" customHeight="1">
      <c r="A137" s="126"/>
      <c r="B137" s="187" t="str">
        <f>IF($A137="","",VLOOKUP($A137,ブドウ糖!$A$5:$I$500,3))</f>
        <v/>
      </c>
      <c r="C137" s="129"/>
      <c r="D137" s="139" t="str">
        <f>IF($A137="","",VLOOKUP($A137,ブドウ糖!$A$5:$I$500,5))</f>
        <v/>
      </c>
      <c r="E137" s="150" t="str">
        <f>IF($A137="","",VLOOKUP($A137,ブドウ糖!$A$5:$I$500,6))</f>
        <v/>
      </c>
      <c r="F137" s="134"/>
      <c r="G137" s="137"/>
      <c r="H137" s="131"/>
    </row>
    <row r="138" spans="1:8" s="119" customFormat="1" ht="30" customHeight="1">
      <c r="A138" s="126"/>
      <c r="B138" s="187" t="str">
        <f>IF($A138="","",VLOOKUP($A138,ブドウ糖!$A$5:$I$500,3))</f>
        <v/>
      </c>
      <c r="C138" s="129"/>
      <c r="D138" s="139" t="str">
        <f>IF($A138="","",VLOOKUP($A138,ブドウ糖!$A$5:$I$500,5))</f>
        <v/>
      </c>
      <c r="E138" s="150" t="str">
        <f>IF($A138="","",VLOOKUP($A138,ブドウ糖!$A$5:$I$500,6))</f>
        <v/>
      </c>
      <c r="F138" s="130"/>
      <c r="G138" s="132"/>
      <c r="H138" s="131"/>
    </row>
    <row r="139" spans="1:8" s="119" customFormat="1" ht="30" customHeight="1">
      <c r="A139" s="126"/>
      <c r="B139" s="187" t="str">
        <f>IF($A139="","",VLOOKUP($A139,ブドウ糖!$A$5:$I$500,3))</f>
        <v/>
      </c>
      <c r="C139" s="129"/>
      <c r="D139" s="139" t="str">
        <f>IF($A139="","",VLOOKUP($A139,ブドウ糖!$A$5:$I$500,5))</f>
        <v/>
      </c>
      <c r="E139" s="150" t="str">
        <f>IF($A139="","",VLOOKUP($A139,ブドウ糖!$A$5:$I$500,6))</f>
        <v/>
      </c>
      <c r="F139" s="130"/>
      <c r="G139" s="132"/>
      <c r="H139" s="131"/>
    </row>
    <row r="140" spans="1:8" s="119" customFormat="1" ht="30" customHeight="1">
      <c r="A140" s="126"/>
      <c r="B140" s="187" t="str">
        <f>IF($A140="","",VLOOKUP($A140,ブドウ糖!$A$5:$I$500,3))</f>
        <v/>
      </c>
      <c r="C140" s="129"/>
      <c r="D140" s="139" t="str">
        <f>IF($A140="","",VLOOKUP($A140,ブドウ糖!$A$5:$I$500,5))</f>
        <v/>
      </c>
      <c r="E140" s="150" t="str">
        <f>IF($A140="","",VLOOKUP($A140,ブドウ糖!$A$5:$I$500,6))</f>
        <v/>
      </c>
      <c r="F140" s="130"/>
      <c r="G140" s="132"/>
      <c r="H140" s="131"/>
    </row>
    <row r="141" spans="1:8" s="119" customFormat="1" ht="30" customHeight="1">
      <c r="A141" s="126"/>
      <c r="B141" s="187" t="str">
        <f>IF($A141="","",VLOOKUP($A141,ブドウ糖!$A$5:$I$500,3))</f>
        <v/>
      </c>
      <c r="C141" s="129"/>
      <c r="D141" s="139" t="str">
        <f>IF($A141="","",VLOOKUP($A141,ブドウ糖!$A$5:$I$500,5))</f>
        <v/>
      </c>
      <c r="E141" s="150" t="str">
        <f>IF($A141="","",VLOOKUP($A141,ブドウ糖!$A$5:$I$500,6))</f>
        <v/>
      </c>
      <c r="F141" s="130"/>
      <c r="G141" s="132"/>
      <c r="H141" s="131"/>
    </row>
    <row r="142" spans="1:8" s="119" customFormat="1" ht="30" customHeight="1">
      <c r="A142" s="126"/>
      <c r="B142" s="187" t="str">
        <f>IF($A142="","",VLOOKUP($A142,ブドウ糖!$A$5:$I$500,3))</f>
        <v/>
      </c>
      <c r="C142" s="129"/>
      <c r="D142" s="139" t="str">
        <f>IF($A142="","",VLOOKUP($A142,ブドウ糖!$A$5:$I$500,5))</f>
        <v/>
      </c>
      <c r="E142" s="150" t="str">
        <f>IF($A142="","",VLOOKUP($A142,ブドウ糖!$A$5:$I$500,6))</f>
        <v/>
      </c>
      <c r="F142" s="130"/>
      <c r="G142" s="132"/>
      <c r="H142" s="131"/>
    </row>
    <row r="143" spans="1:8" s="119" customFormat="1" ht="30" customHeight="1">
      <c r="A143" s="126"/>
      <c r="B143" s="187" t="str">
        <f>IF($A143="","",VLOOKUP($A143,ブドウ糖!$A$5:$I$500,3))</f>
        <v/>
      </c>
      <c r="C143" s="129"/>
      <c r="D143" s="139" t="str">
        <f>IF($A143="","",VLOOKUP($A143,ブドウ糖!$A$5:$I$500,5))</f>
        <v/>
      </c>
      <c r="E143" s="150" t="str">
        <f>IF($A143="","",VLOOKUP($A143,ブドウ糖!$A$5:$I$500,6))</f>
        <v/>
      </c>
      <c r="F143" s="130"/>
      <c r="G143" s="132"/>
      <c r="H143" s="131"/>
    </row>
    <row r="144" spans="1:8" s="119" customFormat="1" ht="30" customHeight="1">
      <c r="A144" s="126"/>
      <c r="B144" s="188" t="str">
        <f>IF($A144="","",VLOOKUP($A144,ブドウ糖!$A$5:$I$500,3))</f>
        <v/>
      </c>
      <c r="C144" s="129"/>
      <c r="D144" s="140" t="str">
        <f>IF($A144="","",VLOOKUP($A144,ブドウ糖!$A$5:$I$500,5))</f>
        <v/>
      </c>
      <c r="E144" s="276" t="str">
        <f>IF($A144="","",VLOOKUP($A144,ブドウ糖!$A$5:$I$500,6))</f>
        <v/>
      </c>
      <c r="F144" s="130"/>
      <c r="G144" s="132"/>
      <c r="H144" s="131"/>
    </row>
  </sheetData>
  <mergeCells count="10">
    <mergeCell ref="B117:H117"/>
    <mergeCell ref="B119:C119"/>
    <mergeCell ref="B88:H88"/>
    <mergeCell ref="B90:C90"/>
    <mergeCell ref="B1:H1"/>
    <mergeCell ref="B3:C3"/>
    <mergeCell ref="B30:H30"/>
    <mergeCell ref="B32:C32"/>
    <mergeCell ref="B59:H59"/>
    <mergeCell ref="B61:C61"/>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BF96-79C7-4BE6-9B53-50B3731C84B4}">
  <sheetPr>
    <tabColor rgb="FFFFFF00"/>
  </sheetPr>
  <dimension ref="A1:U74"/>
  <sheetViews>
    <sheetView showZeros="0" view="pageBreakPreview" topLeftCell="A55" zoomScaleNormal="100" zoomScaleSheetLayoutView="100" workbookViewId="0">
      <selection activeCell="H47" sqref="H47"/>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t="str">
        <f>IF($A9="","",VLOOKUP($A9,ＡＲ!$A$5:$J$500,4))</f>
        <v>ＡＲ－４０用パワークイックＷアルカリ性洗浄剤　９００ＭＬ</v>
      </c>
      <c r="E9" s="143" t="str">
        <f>IF($A9="","",VLOOKUP($A9,ＡＲ!$A$5:$J$500,6))</f>
        <v>BT</v>
      </c>
      <c r="F9" s="111"/>
      <c r="G9" s="156">
        <f>IF($A9="","",VLOOKUP($A9,ＡＲ!$A$5:$K$500,11))</f>
        <v>1</v>
      </c>
      <c r="H9" s="112">
        <f>IFERROR(ROUNDDOWN(G9*F9,0),"")</f>
        <v>0</v>
      </c>
      <c r="I9" s="393"/>
      <c r="J9" s="394"/>
      <c r="K9" s="394"/>
      <c r="L9" s="394"/>
      <c r="M9" s="394"/>
      <c r="N9" s="394"/>
      <c r="O9" s="394"/>
      <c r="P9" s="394"/>
      <c r="Q9" s="395"/>
      <c r="R9" s="402" t="s">
        <v>109</v>
      </c>
      <c r="S9" s="403"/>
      <c r="U9" s="83" t="s">
        <v>123</v>
      </c>
    </row>
    <row r="10" spans="1:21" ht="30" customHeight="1">
      <c r="B10" s="33"/>
      <c r="C10" s="113"/>
      <c r="D10" s="185" t="str">
        <f>IF($A10="","",VLOOKUP($A10,ＡＲ!$A$5:$J$500,4))</f>
        <v/>
      </c>
      <c r="E10" s="143" t="str">
        <f>IF($A10="","",VLOOKUP($A10,ＡＲ!$A$5:$J$500,6))</f>
        <v/>
      </c>
      <c r="F10" s="111"/>
      <c r="G10" s="156" t="str">
        <f>IF($A10="","",VLOOKUP($A10,ＡＲ!$A$5:$K$500,11))</f>
        <v/>
      </c>
      <c r="H10" s="112"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IF($A11="","",VLOOKUP($A11,ＡＲ!$A$5:$J$500,4))</f>
        <v/>
      </c>
      <c r="E11" s="143" t="str">
        <f>IF($A11="","",VLOOKUP($A11,ＡＲ!$A$5:$J$500,6))</f>
        <v/>
      </c>
      <c r="F11" s="111"/>
      <c r="G11" s="156" t="str">
        <f>IF($A11="","",VLOOKUP($A11,ＡＲ!$A$5:$K$500,11))</f>
        <v/>
      </c>
      <c r="H11" s="112" t="str">
        <f t="shared" si="0"/>
        <v/>
      </c>
      <c r="I11" s="393"/>
      <c r="J11" s="394"/>
      <c r="K11" s="394"/>
      <c r="L11" s="394"/>
      <c r="M11" s="394"/>
      <c r="N11" s="394"/>
      <c r="O11" s="394"/>
      <c r="P11" s="394"/>
      <c r="Q11" s="395"/>
      <c r="R11" s="402"/>
      <c r="S11" s="403"/>
      <c r="U11" s="83" t="s">
        <v>124</v>
      </c>
    </row>
    <row r="12" spans="1:21" ht="30" customHeight="1">
      <c r="B12" s="33"/>
      <c r="C12" s="114"/>
      <c r="D12" s="185" t="str">
        <f>IF($A12="","",VLOOKUP($A12,ＡＲ!$A$5:$J$500,4))</f>
        <v/>
      </c>
      <c r="E12" s="143" t="str">
        <f>IF($A12="","",VLOOKUP($A12,ＡＲ!$A$5:$J$500,6))</f>
        <v/>
      </c>
      <c r="F12" s="111"/>
      <c r="G12" s="156" t="str">
        <f>IF($A12="","",VLOOKUP($A12,ＡＲ!$A$5:$K$500,11))</f>
        <v/>
      </c>
      <c r="H12" s="112" t="str">
        <f t="shared" si="0"/>
        <v/>
      </c>
      <c r="I12" s="393"/>
      <c r="J12" s="394"/>
      <c r="K12" s="394"/>
      <c r="L12" s="394"/>
      <c r="M12" s="394"/>
      <c r="N12" s="394"/>
      <c r="O12" s="394"/>
      <c r="P12" s="394"/>
      <c r="Q12" s="395"/>
      <c r="R12" s="402"/>
      <c r="S12" s="403"/>
      <c r="U12" s="83" t="s">
        <v>131</v>
      </c>
    </row>
    <row r="13" spans="1:21" ht="30" customHeight="1">
      <c r="B13" s="33"/>
      <c r="C13" s="114"/>
      <c r="D13" s="185" t="str">
        <f>IF($A13="","",VLOOKUP($A13,ＡＲ!$A$5:$J$500,4))</f>
        <v/>
      </c>
      <c r="E13" s="143" t="str">
        <f>IF($A13="","",VLOOKUP($A13,ＡＲ!$A$5:$J$500,6))</f>
        <v/>
      </c>
      <c r="F13" s="111"/>
      <c r="G13" s="156" t="str">
        <f>IF($A13="","",VLOOKUP($A13,ＡＲ!$A$5:$K$500,11))</f>
        <v/>
      </c>
      <c r="H13" s="112" t="str">
        <f t="shared" si="0"/>
        <v/>
      </c>
      <c r="I13" s="393"/>
      <c r="J13" s="394"/>
      <c r="K13" s="394"/>
      <c r="L13" s="394"/>
      <c r="M13" s="394"/>
      <c r="N13" s="394"/>
      <c r="O13" s="394"/>
      <c r="P13" s="394"/>
      <c r="Q13" s="395"/>
      <c r="R13" s="402"/>
      <c r="S13" s="403"/>
      <c r="U13" s="83" t="s">
        <v>130</v>
      </c>
    </row>
    <row r="14" spans="1:21" ht="30" customHeight="1">
      <c r="C14" s="114"/>
      <c r="D14" s="185" t="str">
        <f>IF($A14="","",VLOOKUP($A14,ＡＲ!$A$5:$J$500,4))</f>
        <v/>
      </c>
      <c r="E14" s="143" t="str">
        <f>IF($A14="","",VLOOKUP($A14,ＡＲ!$A$5:$J$500,6))</f>
        <v/>
      </c>
      <c r="F14" s="111"/>
      <c r="G14" s="156" t="str">
        <f>IF($A14="","",VLOOKUP($A14,ＡＲ!$A$5:$K$500,11))</f>
        <v/>
      </c>
      <c r="H14" s="112" t="str">
        <f t="shared" si="0"/>
        <v/>
      </c>
      <c r="I14" s="393"/>
      <c r="J14" s="394"/>
      <c r="K14" s="394"/>
      <c r="L14" s="394"/>
      <c r="M14" s="394"/>
      <c r="N14" s="394"/>
      <c r="O14" s="394"/>
      <c r="P14" s="394"/>
      <c r="Q14" s="395"/>
      <c r="R14" s="402"/>
      <c r="S14" s="403"/>
      <c r="U14" s="83" t="s">
        <v>95</v>
      </c>
    </row>
    <row r="15" spans="1:21" ht="30" customHeight="1">
      <c r="B15" s="33"/>
      <c r="C15" s="114"/>
      <c r="D15" s="185" t="str">
        <f>IF($A15="","",VLOOKUP($A15,ＡＲ!$A$5:$J$500,4))</f>
        <v/>
      </c>
      <c r="E15" s="143" t="str">
        <f>IF($A15="","",VLOOKUP($A15,ＡＲ!$A$5:$J$500,6))</f>
        <v/>
      </c>
      <c r="F15" s="111"/>
      <c r="G15" s="156" t="str">
        <f>IF($A15="","",VLOOKUP($A15,ＡＲ!$A$5:$K$500,11))</f>
        <v/>
      </c>
      <c r="H15" s="112" t="str">
        <f t="shared" si="0"/>
        <v/>
      </c>
      <c r="I15" s="393"/>
      <c r="J15" s="394"/>
      <c r="K15" s="394"/>
      <c r="L15" s="394"/>
      <c r="M15" s="394"/>
      <c r="N15" s="394"/>
      <c r="O15" s="394"/>
      <c r="P15" s="394"/>
      <c r="Q15" s="395"/>
      <c r="R15" s="402"/>
      <c r="S15" s="403"/>
      <c r="U15" s="83" t="s">
        <v>127</v>
      </c>
    </row>
    <row r="16" spans="1:21" ht="30" customHeight="1">
      <c r="B16" s="33"/>
      <c r="C16" s="114"/>
      <c r="D16" s="185" t="str">
        <f>IF($A16="","",VLOOKUP($A16,ＡＲ!$A$5:$J$500,4))</f>
        <v/>
      </c>
      <c r="E16" s="143" t="str">
        <f>IF($A16="","",VLOOKUP($A16,ＡＲ!$A$5:$J$500,6))</f>
        <v/>
      </c>
      <c r="F16" s="111"/>
      <c r="G16" s="156" t="str">
        <f>IF($A16="","",VLOOKUP($A16,ＡＲ!$A$5:$K$500,11))</f>
        <v/>
      </c>
      <c r="H16" s="112" t="str">
        <f t="shared" si="0"/>
        <v/>
      </c>
      <c r="I16" s="393"/>
      <c r="J16" s="394"/>
      <c r="K16" s="394"/>
      <c r="L16" s="394"/>
      <c r="M16" s="394"/>
      <c r="N16" s="394"/>
      <c r="O16" s="394"/>
      <c r="P16" s="394"/>
      <c r="Q16" s="395"/>
      <c r="R16" s="402"/>
      <c r="S16" s="403"/>
    </row>
    <row r="17" spans="2:19" ht="30" customHeight="1">
      <c r="B17" s="33"/>
      <c r="C17" s="114"/>
      <c r="D17" s="185" t="str">
        <f>IF($A17="","",VLOOKUP($A17,ＡＲ!$A$5:$J$500,4))</f>
        <v/>
      </c>
      <c r="E17" s="143" t="str">
        <f>IF($A17="","",VLOOKUP($A17,ＡＲ!$A$5:$J$500,6))</f>
        <v/>
      </c>
      <c r="F17" s="111"/>
      <c r="G17" s="156" t="str">
        <f>IF($A17="","",VLOOKUP($A17,ＡＲ!$A$5:$K$500,11))</f>
        <v/>
      </c>
      <c r="H17" s="112" t="str">
        <f t="shared" si="0"/>
        <v/>
      </c>
      <c r="I17" s="393"/>
      <c r="J17" s="394"/>
      <c r="K17" s="394"/>
      <c r="L17" s="394"/>
      <c r="M17" s="394"/>
      <c r="N17" s="394"/>
      <c r="O17" s="394"/>
      <c r="P17" s="394"/>
      <c r="Q17" s="395"/>
      <c r="R17" s="402"/>
      <c r="S17" s="403"/>
    </row>
    <row r="18" spans="2:19" ht="30" customHeight="1">
      <c r="B18" s="33"/>
      <c r="C18" s="114"/>
      <c r="D18" s="185" t="str">
        <f>IF($A18="","",VLOOKUP($A18,ＡＲ!$A$5:$J$500,4))</f>
        <v/>
      </c>
      <c r="E18" s="143" t="str">
        <f>IF($A18="","",VLOOKUP($A18,ＡＲ!$A$5:$J$500,6))</f>
        <v/>
      </c>
      <c r="F18" s="111"/>
      <c r="G18" s="156" t="str">
        <f>IF($A18="","",VLOOKUP($A18,ＡＲ!$A$5:$K$500,11))</f>
        <v/>
      </c>
      <c r="H18" s="112" t="str">
        <f t="shared" si="0"/>
        <v/>
      </c>
      <c r="I18" s="393"/>
      <c r="J18" s="394"/>
      <c r="K18" s="394"/>
      <c r="L18" s="394"/>
      <c r="M18" s="394"/>
      <c r="N18" s="394"/>
      <c r="O18" s="394"/>
      <c r="P18" s="394"/>
      <c r="Q18" s="395"/>
      <c r="R18" s="402"/>
      <c r="S18" s="403"/>
    </row>
    <row r="19" spans="2:19" ht="30" customHeight="1">
      <c r="B19" s="33"/>
      <c r="C19" s="114"/>
      <c r="D19" s="185" t="str">
        <f>IF($A19="","",VLOOKUP($A19,ＡＲ!$A$5:$J$500,4))</f>
        <v/>
      </c>
      <c r="E19" s="143" t="str">
        <f>IF($A19="","",VLOOKUP($A19,ＡＲ!$A$5:$J$500,6))</f>
        <v/>
      </c>
      <c r="F19" s="111"/>
      <c r="G19" s="156" t="str">
        <f>IF($A19="","",VLOOKUP($A19,ＡＲ!$A$5:$K$500,11))</f>
        <v/>
      </c>
      <c r="H19" s="112" t="str">
        <f t="shared" si="0"/>
        <v/>
      </c>
      <c r="I19" s="393"/>
      <c r="J19" s="394"/>
      <c r="K19" s="394"/>
      <c r="L19" s="394"/>
      <c r="M19" s="394"/>
      <c r="N19" s="394"/>
      <c r="O19" s="394"/>
      <c r="P19" s="394"/>
      <c r="Q19" s="395"/>
      <c r="R19" s="402"/>
      <c r="S19" s="403"/>
    </row>
    <row r="20" spans="2:19" ht="30" customHeight="1">
      <c r="B20" s="33"/>
      <c r="C20" s="114"/>
      <c r="D20" s="185" t="str">
        <f>IF($A20="","",VLOOKUP($A20,ＡＲ!$A$5:$J$500,4))</f>
        <v/>
      </c>
      <c r="E20" s="143" t="str">
        <f>IF($A20="","",VLOOKUP($A20,ＡＲ!$A$5:$J$500,6))</f>
        <v/>
      </c>
      <c r="F20" s="111"/>
      <c r="G20" s="156" t="str">
        <f>IF($A20="","",VLOOKUP($A20,ＡＲ!$A$5:$K$500,11))</f>
        <v/>
      </c>
      <c r="H20" s="112" t="str">
        <f t="shared" si="0"/>
        <v/>
      </c>
      <c r="I20" s="393"/>
      <c r="J20" s="394"/>
      <c r="K20" s="394"/>
      <c r="L20" s="394"/>
      <c r="M20" s="394"/>
      <c r="N20" s="394"/>
      <c r="O20" s="394"/>
      <c r="P20" s="394"/>
      <c r="Q20" s="395"/>
      <c r="R20" s="402"/>
      <c r="S20" s="403"/>
    </row>
    <row r="21" spans="2:19" ht="30" customHeight="1">
      <c r="B21" s="33"/>
      <c r="C21" s="115"/>
      <c r="D21" s="185" t="str">
        <f>IF($A21="","",VLOOKUP($A21,ＡＲ!$A$5:$J$500,4))</f>
        <v/>
      </c>
      <c r="E21" s="143" t="str">
        <f>IF($A21="","",VLOOKUP($A21,ＡＲ!$A$5:$J$500,6))</f>
        <v/>
      </c>
      <c r="F21" s="111"/>
      <c r="G21" s="156" t="str">
        <f>IF($A21="","",VLOOKUP($A21,ＡＲ!$A$5:$K$500,11))</f>
        <v/>
      </c>
      <c r="H21" s="112" t="str">
        <f t="shared" si="0"/>
        <v/>
      </c>
      <c r="I21" s="393"/>
      <c r="J21" s="394"/>
      <c r="K21" s="394"/>
      <c r="L21" s="394"/>
      <c r="M21" s="394"/>
      <c r="N21" s="394"/>
      <c r="O21" s="394"/>
      <c r="P21" s="394"/>
      <c r="Q21" s="395"/>
      <c r="R21" s="402"/>
      <c r="S21" s="403"/>
    </row>
    <row r="22" spans="2:19" ht="30" customHeight="1">
      <c r="B22" s="33"/>
      <c r="C22" s="116"/>
      <c r="D22" s="185" t="str">
        <f>IF($A22="","",VLOOKUP($A22,ＡＲ!$A$5:$J$500,4))</f>
        <v/>
      </c>
      <c r="E22" s="143" t="str">
        <f>IF($A22="","",VLOOKUP($A22,ＡＲ!$A$5:$J$500,6))</f>
        <v/>
      </c>
      <c r="F22" s="111"/>
      <c r="G22" s="156" t="str">
        <f>IF($A22="","",VLOOKUP($A22,ＡＲ!$A$5:$K$500,11))</f>
        <v/>
      </c>
      <c r="H22" s="112" t="str">
        <f t="shared" si="0"/>
        <v/>
      </c>
      <c r="I22" s="393"/>
      <c r="J22" s="394"/>
      <c r="K22" s="394"/>
      <c r="L22" s="394"/>
      <c r="M22" s="394"/>
      <c r="N22" s="394"/>
      <c r="O22" s="394"/>
      <c r="P22" s="394"/>
      <c r="Q22" s="395"/>
      <c r="R22" s="402"/>
      <c r="S22" s="403"/>
    </row>
    <row r="23" spans="2:19" ht="30" customHeight="1">
      <c r="B23" s="33"/>
      <c r="C23" s="33"/>
      <c r="D23" s="185" t="str">
        <f>IF($A23="","",VLOOKUP($A23,ＡＲ!$A$5:$J$500,4))</f>
        <v/>
      </c>
      <c r="E23" s="143" t="str">
        <f>IF($A23="","",VLOOKUP($A23,ＡＲ!$A$5:$J$500,6))</f>
        <v/>
      </c>
      <c r="F23" s="111"/>
      <c r="G23" s="156" t="str">
        <f>IF($A23="","",VLOOKUP($A23,ＡＲ!$A$5:$K$500,11))</f>
        <v/>
      </c>
      <c r="H23" s="112" t="str">
        <f t="shared" si="0"/>
        <v/>
      </c>
      <c r="I23" s="393"/>
      <c r="J23" s="394"/>
      <c r="K23" s="394"/>
      <c r="L23" s="394"/>
      <c r="M23" s="394"/>
      <c r="N23" s="394"/>
      <c r="O23" s="394"/>
      <c r="P23" s="394"/>
      <c r="Q23" s="395"/>
      <c r="R23" s="402"/>
      <c r="S23" s="403"/>
    </row>
    <row r="24" spans="2:19" ht="30" customHeight="1">
      <c r="B24" s="33"/>
      <c r="C24" s="33"/>
      <c r="D24" s="185" t="str">
        <f>IF($A24="","",VLOOKUP($A24,ＡＲ!$A$5:$J$500,4))</f>
        <v/>
      </c>
      <c r="E24" s="143" t="str">
        <f>IF($A24="","",VLOOKUP($A24,ＡＲ!$A$5:$J$500,6))</f>
        <v/>
      </c>
      <c r="F24" s="111"/>
      <c r="G24" s="156" t="str">
        <f>IF($A24="","",VLOOKUP($A24,ＡＲ!$A$5:$K$500,11))</f>
        <v/>
      </c>
      <c r="H24" s="112" t="str">
        <f t="shared" si="0"/>
        <v/>
      </c>
      <c r="I24" s="393"/>
      <c r="J24" s="394"/>
      <c r="K24" s="394"/>
      <c r="L24" s="394"/>
      <c r="M24" s="394"/>
      <c r="N24" s="394"/>
      <c r="O24" s="394"/>
      <c r="P24" s="394"/>
      <c r="Q24" s="395"/>
      <c r="R24" s="402"/>
      <c r="S24" s="403"/>
    </row>
    <row r="25" spans="2:19" ht="30" customHeight="1">
      <c r="B25" s="33"/>
      <c r="C25" s="33"/>
      <c r="D25" s="185" t="str">
        <f>IF($A25="","",VLOOKUP($A25,ＡＲ!$A$5:$J$500,4))</f>
        <v/>
      </c>
      <c r="E25" s="143" t="str">
        <f>IF($A25="","",VLOOKUP($A25,ＡＲ!$A$5:$J$500,6))</f>
        <v/>
      </c>
      <c r="F25" s="111"/>
      <c r="G25" s="156" t="str">
        <f>IF($A25="","",VLOOKUP($A25,ＡＲ!$A$5:$K$500,11))</f>
        <v/>
      </c>
      <c r="H25" s="112" t="str">
        <f t="shared" si="0"/>
        <v/>
      </c>
      <c r="I25" s="393"/>
      <c r="J25" s="394"/>
      <c r="K25" s="394"/>
      <c r="L25" s="394"/>
      <c r="M25" s="394"/>
      <c r="N25" s="394"/>
      <c r="O25" s="394"/>
      <c r="P25" s="394"/>
      <c r="Q25" s="395"/>
      <c r="R25" s="402"/>
      <c r="S25" s="403"/>
    </row>
    <row r="26" spans="2:19" ht="30" customHeight="1">
      <c r="B26" s="33"/>
      <c r="C26" s="33"/>
      <c r="D26" s="185" t="str">
        <f>IF($A26="","",VLOOKUP($A26,ＡＲ!$A$5:$J$500,4))</f>
        <v/>
      </c>
      <c r="E26" s="143" t="str">
        <f>IF($A26="","",VLOOKUP($A26,ＡＲ!$A$5:$J$500,6))</f>
        <v/>
      </c>
      <c r="F26" s="111"/>
      <c r="G26" s="156" t="str">
        <f>IF($A26="","",VLOOKUP($A26,ＡＲ!$A$5:$K$500,11))</f>
        <v/>
      </c>
      <c r="H26" s="112" t="str">
        <f t="shared" si="0"/>
        <v/>
      </c>
      <c r="I26" s="393"/>
      <c r="J26" s="394"/>
      <c r="K26" s="394"/>
      <c r="L26" s="394"/>
      <c r="M26" s="394"/>
      <c r="N26" s="394"/>
      <c r="O26" s="394"/>
      <c r="P26" s="394"/>
      <c r="Q26" s="395"/>
      <c r="R26" s="402"/>
      <c r="S26" s="403"/>
    </row>
    <row r="27" spans="2:19" ht="30" customHeight="1">
      <c r="B27" s="33"/>
      <c r="C27" s="33"/>
      <c r="D27" s="185" t="str">
        <f>IF($A27="","",VLOOKUP($A27,ＡＲ!$A$5:$J$500,4))</f>
        <v/>
      </c>
      <c r="E27" s="143" t="str">
        <f>IF($A27="","",VLOOKUP($A27,ＡＲ!$A$5:$J$500,6))</f>
        <v/>
      </c>
      <c r="F27" s="111"/>
      <c r="G27" s="156" t="str">
        <f>IF($A27="","",VLOOKUP($A27,ＡＲ!$A$5:$K$500,11))</f>
        <v/>
      </c>
      <c r="H27" s="112" t="str">
        <f t="shared" si="0"/>
        <v/>
      </c>
      <c r="I27" s="393"/>
      <c r="J27" s="394"/>
      <c r="K27" s="394"/>
      <c r="L27" s="394"/>
      <c r="M27" s="394"/>
      <c r="N27" s="394"/>
      <c r="O27" s="394"/>
      <c r="P27" s="394"/>
      <c r="Q27" s="395"/>
      <c r="R27" s="402"/>
      <c r="S27" s="403"/>
    </row>
    <row r="28" spans="2:19" ht="30" customHeight="1">
      <c r="B28" s="33"/>
      <c r="C28" s="33"/>
      <c r="D28" s="185" t="str">
        <f>IF($A28="","",VLOOKUP($A28,ＡＲ!$A$5:$J$500,4))</f>
        <v/>
      </c>
      <c r="E28" s="143" t="str">
        <f>IF($A28="","",VLOOKUP($A28,ＡＲ!$A$5:$J$500,6))</f>
        <v/>
      </c>
      <c r="F28" s="111"/>
      <c r="G28" s="156" t="str">
        <f>IF($A28="","",VLOOKUP($A28,ＡＲ!$A$5:$K$500,11))</f>
        <v/>
      </c>
      <c r="H28" s="112" t="str">
        <f t="shared" si="0"/>
        <v/>
      </c>
      <c r="I28" s="393"/>
      <c r="J28" s="394"/>
      <c r="K28" s="394"/>
      <c r="L28" s="394"/>
      <c r="M28" s="394"/>
      <c r="N28" s="394"/>
      <c r="O28" s="394"/>
      <c r="P28" s="394"/>
      <c r="Q28" s="395"/>
    </row>
    <row r="29" spans="2:19" ht="8.1" customHeight="1">
      <c r="B29" s="33"/>
      <c r="C29" s="33"/>
      <c r="D29" s="410" t="s">
        <v>121</v>
      </c>
      <c r="E29" s="404"/>
      <c r="F29" s="418"/>
      <c r="G29" s="418"/>
      <c r="H29" s="420">
        <f>SUM(H9:H28)</f>
        <v>0</v>
      </c>
      <c r="I29" s="404"/>
      <c r="J29" s="405"/>
      <c r="K29" s="405"/>
      <c r="L29" s="405"/>
      <c r="M29" s="405"/>
      <c r="N29" s="405"/>
      <c r="O29" s="405"/>
      <c r="P29" s="405"/>
      <c r="Q29" s="406"/>
    </row>
    <row r="30" spans="2:19" ht="8.1" customHeight="1">
      <c r="B30" s="33"/>
      <c r="C30" s="33"/>
      <c r="D30" s="411"/>
      <c r="E30" s="407"/>
      <c r="F30" s="419"/>
      <c r="G30" s="419"/>
      <c r="H30" s="419"/>
      <c r="I30" s="407"/>
      <c r="J30" s="408"/>
      <c r="K30" s="408"/>
      <c r="L30" s="408"/>
      <c r="M30" s="408"/>
      <c r="N30" s="408"/>
      <c r="O30" s="408"/>
      <c r="P30" s="408"/>
      <c r="Q30" s="409"/>
    </row>
    <row r="31" spans="2:19" ht="8.1" customHeight="1">
      <c r="B31" s="33"/>
      <c r="C31" s="33"/>
      <c r="D31" s="411"/>
      <c r="E31" s="407"/>
      <c r="F31" s="419"/>
      <c r="G31" s="419"/>
      <c r="H31" s="419"/>
      <c r="I31" s="407"/>
      <c r="J31" s="408"/>
      <c r="K31" s="408"/>
      <c r="L31" s="408"/>
      <c r="M31" s="408"/>
      <c r="N31" s="408"/>
      <c r="O31" s="408"/>
      <c r="P31" s="408"/>
      <c r="Q31" s="409"/>
    </row>
    <row r="32" spans="2:19" ht="8.1" customHeight="1">
      <c r="B32" s="33"/>
      <c r="C32" s="33"/>
      <c r="D32" s="411"/>
      <c r="E32" s="407"/>
      <c r="F32" s="419"/>
      <c r="G32" s="419"/>
      <c r="H32" s="421"/>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IF($A46="","",VLOOKUP($A46,ＡＲ!$A$5:$J$500,4))</f>
        <v/>
      </c>
      <c r="E46" s="143" t="str">
        <f>IF($A46="","",VLOOKUP($A46,ＡＲ!$A$5:$J$500,6))</f>
        <v/>
      </c>
      <c r="F46" s="111"/>
      <c r="G46" s="156" t="str">
        <f>IF($A46="","",VLOOKUP($A46,ＡＲ!$A$5:$K$500,11))</f>
        <v/>
      </c>
      <c r="H46" s="112"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IF($A47="","",VLOOKUP($A47,ＡＲ!$A$5:$J$500,4))</f>
        <v/>
      </c>
      <c r="E47" s="143" t="str">
        <f>IF($A47="","",VLOOKUP($A47,ＡＲ!$A$5:$J$500,6))</f>
        <v/>
      </c>
      <c r="F47" s="111"/>
      <c r="G47" s="156" t="str">
        <f>IF($A47="","",VLOOKUP($A47,ＡＲ!$A$5:$K$500,11))</f>
        <v/>
      </c>
      <c r="H47" s="112" t="str">
        <f t="shared" si="1"/>
        <v/>
      </c>
      <c r="I47" s="393"/>
      <c r="J47" s="394"/>
      <c r="K47" s="394"/>
      <c r="L47" s="394"/>
      <c r="M47" s="394"/>
      <c r="N47" s="394"/>
      <c r="O47" s="394"/>
      <c r="P47" s="394"/>
      <c r="Q47" s="395"/>
      <c r="R47" s="402"/>
      <c r="S47" s="403"/>
    </row>
    <row r="48" spans="2:19" ht="30" customHeight="1">
      <c r="B48" s="33"/>
      <c r="C48" s="114"/>
      <c r="D48" s="185" t="str">
        <f>IF($A48="","",VLOOKUP($A48,ＡＲ!$A$5:$J$500,4))</f>
        <v/>
      </c>
      <c r="E48" s="143" t="str">
        <f>IF($A48="","",VLOOKUP($A48,ＡＲ!$A$5:$J$500,6))</f>
        <v/>
      </c>
      <c r="F48" s="111"/>
      <c r="G48" s="156" t="str">
        <f>IF($A48="","",VLOOKUP($A48,ＡＲ!$A$5:$K$500,11))</f>
        <v/>
      </c>
      <c r="H48" s="112" t="str">
        <f t="shared" si="1"/>
        <v/>
      </c>
      <c r="I48" s="393"/>
      <c r="J48" s="394"/>
      <c r="K48" s="394"/>
      <c r="L48" s="394"/>
      <c r="M48" s="394"/>
      <c r="N48" s="394"/>
      <c r="O48" s="394"/>
      <c r="P48" s="394"/>
      <c r="Q48" s="395"/>
      <c r="R48" s="402"/>
      <c r="S48" s="403"/>
    </row>
    <row r="49" spans="2:19" ht="30" customHeight="1">
      <c r="B49" s="33"/>
      <c r="C49" s="114"/>
      <c r="D49" s="185" t="str">
        <f>IF($A49="","",VLOOKUP($A49,ＡＲ!$A$5:$J$500,4))</f>
        <v/>
      </c>
      <c r="E49" s="143" t="str">
        <f>IF($A49="","",VLOOKUP($A49,ＡＲ!$A$5:$J$500,6))</f>
        <v/>
      </c>
      <c r="F49" s="111"/>
      <c r="G49" s="156" t="str">
        <f>IF($A49="","",VLOOKUP($A49,ＡＲ!$A$5:$K$500,11))</f>
        <v/>
      </c>
      <c r="H49" s="112" t="str">
        <f t="shared" si="1"/>
        <v/>
      </c>
      <c r="I49" s="393"/>
      <c r="J49" s="394"/>
      <c r="K49" s="394"/>
      <c r="L49" s="394"/>
      <c r="M49" s="394"/>
      <c r="N49" s="394"/>
      <c r="O49" s="394"/>
      <c r="P49" s="394"/>
      <c r="Q49" s="395"/>
      <c r="R49" s="402"/>
      <c r="S49" s="403"/>
    </row>
    <row r="50" spans="2:19" ht="30" customHeight="1">
      <c r="B50" s="33"/>
      <c r="C50" s="114"/>
      <c r="D50" s="185" t="str">
        <f>IF($A50="","",VLOOKUP($A50,ＡＲ!$A$5:$J$500,4))</f>
        <v/>
      </c>
      <c r="E50" s="143" t="str">
        <f>IF($A50="","",VLOOKUP($A50,ＡＲ!$A$5:$J$500,6))</f>
        <v/>
      </c>
      <c r="F50" s="111"/>
      <c r="G50" s="156" t="str">
        <f>IF($A50="","",VLOOKUP($A50,ＡＲ!$A$5:$K$500,11))</f>
        <v/>
      </c>
      <c r="H50" s="112" t="str">
        <f t="shared" si="1"/>
        <v/>
      </c>
      <c r="I50" s="393"/>
      <c r="J50" s="394"/>
      <c r="K50" s="394"/>
      <c r="L50" s="394"/>
      <c r="M50" s="394"/>
      <c r="N50" s="394"/>
      <c r="O50" s="394"/>
      <c r="P50" s="394"/>
      <c r="Q50" s="395"/>
      <c r="R50" s="402"/>
      <c r="S50" s="403"/>
    </row>
    <row r="51" spans="2:19" ht="30" customHeight="1">
      <c r="C51" s="114"/>
      <c r="D51" s="185" t="str">
        <f>IF($A51="","",VLOOKUP($A51,ＡＲ!$A$5:$J$500,4))</f>
        <v/>
      </c>
      <c r="E51" s="143" t="str">
        <f>IF($A51="","",VLOOKUP($A51,ＡＲ!$A$5:$J$500,6))</f>
        <v/>
      </c>
      <c r="F51" s="111"/>
      <c r="G51" s="156" t="str">
        <f>IF($A51="","",VLOOKUP($A51,ＡＲ!$A$5:$K$500,11))</f>
        <v/>
      </c>
      <c r="H51" s="112" t="str">
        <f t="shared" si="1"/>
        <v/>
      </c>
      <c r="I51" s="393"/>
      <c r="J51" s="394"/>
      <c r="K51" s="394"/>
      <c r="L51" s="394"/>
      <c r="M51" s="394"/>
      <c r="N51" s="394"/>
      <c r="O51" s="394"/>
      <c r="P51" s="394"/>
      <c r="Q51" s="395"/>
      <c r="R51" s="402"/>
      <c r="S51" s="403"/>
    </row>
    <row r="52" spans="2:19" ht="30" customHeight="1">
      <c r="B52" s="33"/>
      <c r="C52" s="114"/>
      <c r="D52" s="185" t="str">
        <f>IF($A52="","",VLOOKUP($A52,ＡＲ!$A$5:$J$500,4))</f>
        <v/>
      </c>
      <c r="E52" s="143" t="str">
        <f>IF($A52="","",VLOOKUP($A52,ＡＲ!$A$5:$J$500,6))</f>
        <v/>
      </c>
      <c r="F52" s="111"/>
      <c r="G52" s="156" t="str">
        <f>IF($A52="","",VLOOKUP($A52,ＡＲ!$A$5:$K$500,11))</f>
        <v/>
      </c>
      <c r="H52" s="112" t="str">
        <f t="shared" si="1"/>
        <v/>
      </c>
      <c r="I52" s="393"/>
      <c r="J52" s="394"/>
      <c r="K52" s="394"/>
      <c r="L52" s="394"/>
      <c r="M52" s="394"/>
      <c r="N52" s="394"/>
      <c r="O52" s="394"/>
      <c r="P52" s="394"/>
      <c r="Q52" s="395"/>
      <c r="R52" s="402"/>
      <c r="S52" s="403"/>
    </row>
    <row r="53" spans="2:19" ht="30" customHeight="1">
      <c r="B53" s="33"/>
      <c r="C53" s="114"/>
      <c r="D53" s="185" t="str">
        <f>IF($A53="","",VLOOKUP($A53,ＡＲ!$A$5:$J$500,4))</f>
        <v/>
      </c>
      <c r="E53" s="143" t="str">
        <f>IF($A53="","",VLOOKUP($A53,ＡＲ!$A$5:$J$500,6))</f>
        <v/>
      </c>
      <c r="F53" s="111"/>
      <c r="G53" s="156" t="str">
        <f>IF($A53="","",VLOOKUP($A53,ＡＲ!$A$5:$K$500,11))</f>
        <v/>
      </c>
      <c r="H53" s="112" t="str">
        <f t="shared" si="1"/>
        <v/>
      </c>
      <c r="I53" s="393"/>
      <c r="J53" s="394"/>
      <c r="K53" s="394"/>
      <c r="L53" s="394"/>
      <c r="M53" s="394"/>
      <c r="N53" s="394"/>
      <c r="O53" s="394"/>
      <c r="P53" s="394"/>
      <c r="Q53" s="395"/>
      <c r="R53" s="402"/>
      <c r="S53" s="403"/>
    </row>
    <row r="54" spans="2:19" ht="30" customHeight="1">
      <c r="B54" s="33"/>
      <c r="C54" s="114"/>
      <c r="D54" s="185" t="str">
        <f>IF($A54="","",VLOOKUP($A54,ＡＲ!$A$5:$J$500,4))</f>
        <v/>
      </c>
      <c r="E54" s="143" t="str">
        <f>IF($A54="","",VLOOKUP($A54,ＡＲ!$A$5:$J$500,6))</f>
        <v/>
      </c>
      <c r="F54" s="111"/>
      <c r="G54" s="156" t="str">
        <f>IF($A54="","",VLOOKUP($A54,ＡＲ!$A$5:$K$500,11))</f>
        <v/>
      </c>
      <c r="H54" s="112" t="str">
        <f t="shared" si="1"/>
        <v/>
      </c>
      <c r="I54" s="393"/>
      <c r="J54" s="394"/>
      <c r="K54" s="394"/>
      <c r="L54" s="394"/>
      <c r="M54" s="394"/>
      <c r="N54" s="394"/>
      <c r="O54" s="394"/>
      <c r="P54" s="394"/>
      <c r="Q54" s="395"/>
      <c r="R54" s="402"/>
      <c r="S54" s="403"/>
    </row>
    <row r="55" spans="2:19" ht="30" customHeight="1">
      <c r="B55" s="33"/>
      <c r="C55" s="114"/>
      <c r="D55" s="185" t="str">
        <f>IF($A55="","",VLOOKUP($A55,ＡＲ!$A$5:$J$500,4))</f>
        <v/>
      </c>
      <c r="E55" s="143" t="str">
        <f>IF($A55="","",VLOOKUP($A55,ＡＲ!$A$5:$J$500,6))</f>
        <v/>
      </c>
      <c r="F55" s="111"/>
      <c r="G55" s="156" t="str">
        <f>IF($A55="","",VLOOKUP($A55,ＡＲ!$A$5:$K$500,11))</f>
        <v/>
      </c>
      <c r="H55" s="112" t="str">
        <f t="shared" si="1"/>
        <v/>
      </c>
      <c r="I55" s="393"/>
      <c r="J55" s="394"/>
      <c r="K55" s="394"/>
      <c r="L55" s="394"/>
      <c r="M55" s="394"/>
      <c r="N55" s="394"/>
      <c r="O55" s="394"/>
      <c r="P55" s="394"/>
      <c r="Q55" s="395"/>
      <c r="R55" s="402"/>
      <c r="S55" s="403"/>
    </row>
    <row r="56" spans="2:19" ht="30" customHeight="1">
      <c r="B56" s="33"/>
      <c r="C56" s="114"/>
      <c r="D56" s="185" t="str">
        <f>IF($A56="","",VLOOKUP($A56,ＡＲ!$A$5:$J$500,4))</f>
        <v/>
      </c>
      <c r="E56" s="143" t="str">
        <f>IF($A56="","",VLOOKUP($A56,ＡＲ!$A$5:$J$500,6))</f>
        <v/>
      </c>
      <c r="F56" s="111"/>
      <c r="G56" s="156" t="str">
        <f>IF($A56="","",VLOOKUP($A56,ＡＲ!$A$5:$K$500,11))</f>
        <v/>
      </c>
      <c r="H56" s="112" t="str">
        <f t="shared" si="1"/>
        <v/>
      </c>
      <c r="I56" s="393"/>
      <c r="J56" s="394"/>
      <c r="K56" s="394"/>
      <c r="L56" s="394"/>
      <c r="M56" s="394"/>
      <c r="N56" s="394"/>
      <c r="O56" s="394"/>
      <c r="P56" s="394"/>
      <c r="Q56" s="395"/>
      <c r="R56" s="402"/>
      <c r="S56" s="403"/>
    </row>
    <row r="57" spans="2:19" ht="30" customHeight="1">
      <c r="B57" s="33"/>
      <c r="C57" s="114"/>
      <c r="D57" s="185" t="str">
        <f>IF($A57="","",VLOOKUP($A57,ＡＲ!$A$5:$J$500,4))</f>
        <v/>
      </c>
      <c r="E57" s="143" t="str">
        <f>IF($A57="","",VLOOKUP($A57,ＡＲ!$A$5:$J$500,6))</f>
        <v/>
      </c>
      <c r="F57" s="111"/>
      <c r="G57" s="156" t="str">
        <f>IF($A57="","",VLOOKUP($A57,ＡＲ!$A$5:$K$500,11))</f>
        <v/>
      </c>
      <c r="H57" s="112" t="str">
        <f t="shared" si="1"/>
        <v/>
      </c>
      <c r="I57" s="393"/>
      <c r="J57" s="394"/>
      <c r="K57" s="394"/>
      <c r="L57" s="394"/>
      <c r="M57" s="394"/>
      <c r="N57" s="394"/>
      <c r="O57" s="394"/>
      <c r="P57" s="394"/>
      <c r="Q57" s="395"/>
      <c r="R57" s="402"/>
      <c r="S57" s="403"/>
    </row>
    <row r="58" spans="2:19" ht="30" customHeight="1">
      <c r="B58" s="33"/>
      <c r="C58" s="115"/>
      <c r="D58" s="185" t="str">
        <f>IF($A58="","",VLOOKUP($A58,ＡＲ!$A$5:$J$500,4))</f>
        <v/>
      </c>
      <c r="E58" s="143" t="str">
        <f>IF($A58="","",VLOOKUP($A58,ＡＲ!$A$5:$J$500,6))</f>
        <v/>
      </c>
      <c r="F58" s="111"/>
      <c r="G58" s="156" t="str">
        <f>IF($A58="","",VLOOKUP($A58,ＡＲ!$A$5:$K$500,11))</f>
        <v/>
      </c>
      <c r="H58" s="112" t="str">
        <f t="shared" si="1"/>
        <v/>
      </c>
      <c r="I58" s="393"/>
      <c r="J58" s="394"/>
      <c r="K58" s="394"/>
      <c r="L58" s="394"/>
      <c r="M58" s="394"/>
      <c r="N58" s="394"/>
      <c r="O58" s="394"/>
      <c r="P58" s="394"/>
      <c r="Q58" s="395"/>
      <c r="R58" s="402"/>
      <c r="S58" s="403"/>
    </row>
    <row r="59" spans="2:19" ht="30" customHeight="1">
      <c r="B59" s="33"/>
      <c r="C59" s="116"/>
      <c r="D59" s="185" t="str">
        <f>IF($A59="","",VLOOKUP($A59,ＡＲ!$A$5:$J$500,4))</f>
        <v/>
      </c>
      <c r="E59" s="143" t="str">
        <f>IF($A59="","",VLOOKUP($A59,ＡＲ!$A$5:$J$500,6))</f>
        <v/>
      </c>
      <c r="F59" s="111"/>
      <c r="G59" s="156" t="str">
        <f>IF($A59="","",VLOOKUP($A59,ＡＲ!$A$5:$K$500,11))</f>
        <v/>
      </c>
      <c r="H59" s="112" t="str">
        <f t="shared" si="1"/>
        <v/>
      </c>
      <c r="I59" s="393"/>
      <c r="J59" s="394"/>
      <c r="K59" s="394"/>
      <c r="L59" s="394"/>
      <c r="M59" s="394"/>
      <c r="N59" s="394"/>
      <c r="O59" s="394"/>
      <c r="P59" s="394"/>
      <c r="Q59" s="395"/>
      <c r="R59" s="402"/>
      <c r="S59" s="403"/>
    </row>
    <row r="60" spans="2:19" ht="30" customHeight="1">
      <c r="B60" s="33"/>
      <c r="C60" s="33"/>
      <c r="D60" s="185" t="str">
        <f>IF($A60="","",VLOOKUP($A60,ＡＲ!$A$5:$J$500,4))</f>
        <v/>
      </c>
      <c r="E60" s="143" t="str">
        <f>IF($A60="","",VLOOKUP($A60,ＡＲ!$A$5:$J$500,6))</f>
        <v/>
      </c>
      <c r="F60" s="111"/>
      <c r="G60" s="156" t="str">
        <f>IF($A60="","",VLOOKUP($A60,ＡＲ!$A$5:$K$500,11))</f>
        <v/>
      </c>
      <c r="H60" s="112" t="str">
        <f t="shared" si="1"/>
        <v/>
      </c>
      <c r="I60" s="393"/>
      <c r="J60" s="394"/>
      <c r="K60" s="394"/>
      <c r="L60" s="394"/>
      <c r="M60" s="394"/>
      <c r="N60" s="394"/>
      <c r="O60" s="394"/>
      <c r="P60" s="394"/>
      <c r="Q60" s="395"/>
      <c r="R60" s="402"/>
      <c r="S60" s="403"/>
    </row>
    <row r="61" spans="2:19" ht="30" customHeight="1">
      <c r="B61" s="33"/>
      <c r="C61" s="33"/>
      <c r="D61" s="185" t="str">
        <f>IF($A61="","",VLOOKUP($A61,ＡＲ!$A$5:$J$500,4))</f>
        <v/>
      </c>
      <c r="E61" s="143" t="str">
        <f>IF($A61="","",VLOOKUP($A61,ＡＲ!$A$5:$J$500,6))</f>
        <v/>
      </c>
      <c r="F61" s="111"/>
      <c r="G61" s="156" t="str">
        <f>IF($A61="","",VLOOKUP($A61,ＡＲ!$A$5:$K$500,11))</f>
        <v/>
      </c>
      <c r="H61" s="112" t="str">
        <f t="shared" si="1"/>
        <v/>
      </c>
      <c r="I61" s="393"/>
      <c r="J61" s="394"/>
      <c r="K61" s="394"/>
      <c r="L61" s="394"/>
      <c r="M61" s="394"/>
      <c r="N61" s="394"/>
      <c r="O61" s="394"/>
      <c r="P61" s="394"/>
      <c r="Q61" s="395"/>
      <c r="R61" s="402"/>
      <c r="S61" s="403"/>
    </row>
    <row r="62" spans="2:19" ht="30" customHeight="1">
      <c r="B62" s="33"/>
      <c r="C62" s="33"/>
      <c r="D62" s="185" t="str">
        <f>IF($A62="","",VLOOKUP($A62,ＡＲ!$A$5:$J$500,4))</f>
        <v/>
      </c>
      <c r="E62" s="143" t="str">
        <f>IF($A62="","",VLOOKUP($A62,ＡＲ!$A$5:$J$500,6))</f>
        <v/>
      </c>
      <c r="F62" s="111"/>
      <c r="G62" s="156" t="str">
        <f>IF($A62="","",VLOOKUP($A62,ＡＲ!$A$5:$K$500,11))</f>
        <v/>
      </c>
      <c r="H62" s="112" t="str">
        <f t="shared" si="1"/>
        <v/>
      </c>
      <c r="I62" s="393"/>
      <c r="J62" s="394"/>
      <c r="K62" s="394"/>
      <c r="L62" s="394"/>
      <c r="M62" s="394"/>
      <c r="N62" s="394"/>
      <c r="O62" s="394"/>
      <c r="P62" s="394"/>
      <c r="Q62" s="395"/>
      <c r="R62" s="402"/>
      <c r="S62" s="403"/>
    </row>
    <row r="63" spans="2:19" ht="30" customHeight="1">
      <c r="B63" s="33"/>
      <c r="C63" s="33"/>
      <c r="D63" s="185" t="str">
        <f>IF($A63="","",VLOOKUP($A63,ＡＲ!$A$5:$J$500,4))</f>
        <v/>
      </c>
      <c r="E63" s="143" t="str">
        <f>IF($A63="","",VLOOKUP($A63,ＡＲ!$A$5:$J$500,6))</f>
        <v/>
      </c>
      <c r="F63" s="111"/>
      <c r="G63" s="156" t="str">
        <f>IF($A63="","",VLOOKUP($A63,ＡＲ!$A$5:$K$500,11))</f>
        <v/>
      </c>
      <c r="H63" s="112" t="str">
        <f t="shared" si="1"/>
        <v/>
      </c>
      <c r="I63" s="393"/>
      <c r="J63" s="394"/>
      <c r="K63" s="394"/>
      <c r="L63" s="394"/>
      <c r="M63" s="394"/>
      <c r="N63" s="394"/>
      <c r="O63" s="394"/>
      <c r="P63" s="394"/>
      <c r="Q63" s="395"/>
      <c r="R63" s="402"/>
      <c r="S63" s="403"/>
    </row>
    <row r="64" spans="2:19" ht="30" customHeight="1">
      <c r="B64" s="33"/>
      <c r="C64" s="33"/>
      <c r="D64" s="185" t="str">
        <f>IF($A64="","",VLOOKUP($A64,ＡＲ!$A$5:$J$500,4))</f>
        <v/>
      </c>
      <c r="E64" s="143" t="str">
        <f>IF($A64="","",VLOOKUP($A64,ＡＲ!$A$5:$J$500,6))</f>
        <v/>
      </c>
      <c r="F64" s="111"/>
      <c r="G64" s="156" t="str">
        <f>IF($A64="","",VLOOKUP($A64,ＡＲ!$A$5:$K$500,11))</f>
        <v/>
      </c>
      <c r="H64" s="112" t="str">
        <f t="shared" si="1"/>
        <v/>
      </c>
      <c r="I64" s="393"/>
      <c r="J64" s="394"/>
      <c r="K64" s="394"/>
      <c r="L64" s="394"/>
      <c r="M64" s="394"/>
      <c r="N64" s="394"/>
      <c r="O64" s="394"/>
      <c r="P64" s="394"/>
      <c r="Q64" s="395"/>
      <c r="R64" s="402"/>
      <c r="S64" s="403"/>
    </row>
    <row r="65" spans="2:18" ht="30" customHeight="1">
      <c r="B65" s="33"/>
      <c r="C65" s="33"/>
      <c r="D65" s="144" t="s">
        <v>121</v>
      </c>
      <c r="E65" s="110"/>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0</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I66:Q69"/>
    <mergeCell ref="D70:Q74"/>
    <mergeCell ref="I61:Q61"/>
    <mergeCell ref="I62:Q62"/>
    <mergeCell ref="I63:Q63"/>
    <mergeCell ref="I64:Q64"/>
    <mergeCell ref="I65:Q65"/>
    <mergeCell ref="D66:D69"/>
    <mergeCell ref="E66:E69"/>
    <mergeCell ref="F66:F69"/>
    <mergeCell ref="G66:G69"/>
    <mergeCell ref="H66:H69"/>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D33:Q37"/>
    <mergeCell ref="E38:G41"/>
    <mergeCell ref="D42:D45"/>
    <mergeCell ref="E42:E45"/>
    <mergeCell ref="F42:F45"/>
    <mergeCell ref="G42:G45"/>
    <mergeCell ref="H42:H45"/>
    <mergeCell ref="I42:Q45"/>
    <mergeCell ref="D29:D32"/>
    <mergeCell ref="E29:E32"/>
    <mergeCell ref="F29:F32"/>
    <mergeCell ref="G29:G32"/>
    <mergeCell ref="H29:H32"/>
    <mergeCell ref="I29:Q32"/>
    <mergeCell ref="I23:Q23"/>
    <mergeCell ref="I24:Q24"/>
    <mergeCell ref="I25:Q25"/>
    <mergeCell ref="I26:Q26"/>
    <mergeCell ref="I27:Q27"/>
    <mergeCell ref="I28:Q2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H5:H8"/>
    <mergeCell ref="E1:G4"/>
    <mergeCell ref="D5:D8"/>
    <mergeCell ref="E5:E8"/>
    <mergeCell ref="F5:F8"/>
    <mergeCell ref="G5:G8"/>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26B4F-8A0F-4EF7-95B2-7FCEA10996C4}">
  <sheetPr>
    <tabColor rgb="FFC00000"/>
  </sheetPr>
  <dimension ref="A1:L260"/>
  <sheetViews>
    <sheetView view="pageBreakPreview" zoomScale="90" zoomScaleNormal="100" zoomScaleSheetLayoutView="90" workbookViewId="0">
      <selection activeCell="H9" sqref="H9"/>
    </sheetView>
  </sheetViews>
  <sheetFormatPr defaultRowHeight="48.75" customHeight="1"/>
  <cols>
    <col min="1" max="2" width="6.875" style="15" customWidth="1"/>
    <col min="3" max="3" width="13.875" style="15" customWidth="1"/>
    <col min="4" max="4" width="28.25" style="54" customWidth="1"/>
    <col min="5" max="6" width="8.625" style="15" customWidth="1"/>
    <col min="7" max="7" width="7.375" style="15" customWidth="1"/>
    <col min="8" max="8" width="37.375" style="55" customWidth="1"/>
    <col min="9" max="9" width="17.75" style="56" customWidth="1"/>
    <col min="10" max="10" width="19.125" style="12" customWidth="1"/>
    <col min="11" max="16384" width="9" style="12"/>
  </cols>
  <sheetData>
    <row r="1" spans="1:12" ht="30" customHeight="1">
      <c r="A1" s="435" t="s">
        <v>10</v>
      </c>
      <c r="B1" s="435"/>
      <c r="C1" s="435"/>
      <c r="D1" s="435"/>
      <c r="E1" s="435"/>
      <c r="F1" s="435"/>
      <c r="G1" s="435"/>
      <c r="H1" s="435"/>
      <c r="I1" s="435"/>
      <c r="J1" s="435"/>
    </row>
    <row r="2" spans="1:12" ht="22.5" customHeight="1">
      <c r="J2" s="12" t="s">
        <v>6</v>
      </c>
    </row>
    <row r="3" spans="1:12" ht="21.95" customHeight="1">
      <c r="A3" s="57" t="s">
        <v>5</v>
      </c>
      <c r="B3" s="452" t="s">
        <v>5</v>
      </c>
      <c r="C3" s="453"/>
      <c r="D3" s="58" t="s">
        <v>5</v>
      </c>
      <c r="E3" s="57" t="s">
        <v>5</v>
      </c>
      <c r="F3" s="57" t="s">
        <v>5</v>
      </c>
      <c r="G3" s="59" t="s">
        <v>30</v>
      </c>
      <c r="H3" s="450" t="s">
        <v>5</v>
      </c>
      <c r="I3" s="451"/>
      <c r="J3" s="19" t="s">
        <v>5</v>
      </c>
      <c r="K3" s="440" t="s">
        <v>149</v>
      </c>
      <c r="L3" s="442" t="s">
        <v>147</v>
      </c>
    </row>
    <row r="4" spans="1:12" s="61" customFormat="1" ht="21.95" customHeight="1">
      <c r="A4" s="4" t="s">
        <v>12</v>
      </c>
      <c r="B4" s="454" t="s">
        <v>13</v>
      </c>
      <c r="C4" s="455"/>
      <c r="D4" s="60" t="s">
        <v>14</v>
      </c>
      <c r="E4" s="4" t="s">
        <v>15</v>
      </c>
      <c r="F4" s="4" t="s">
        <v>16</v>
      </c>
      <c r="G4" s="4" t="s">
        <v>20</v>
      </c>
      <c r="H4" s="436" t="s">
        <v>17</v>
      </c>
      <c r="I4" s="437"/>
      <c r="J4" s="4" t="s">
        <v>18</v>
      </c>
      <c r="K4" s="441"/>
      <c r="L4" s="443"/>
    </row>
    <row r="5" spans="1:12" s="61" customFormat="1" ht="45" customHeight="1">
      <c r="A5" s="5">
        <v>1</v>
      </c>
      <c r="B5" s="315" t="str">
        <f>IF(C5="","",[5]表紙!$BD$5)</f>
        <v>QL</v>
      </c>
      <c r="C5" s="361">
        <v>4946306140926</v>
      </c>
      <c r="D5" s="198" t="s">
        <v>2253</v>
      </c>
      <c r="E5" s="190" t="s">
        <v>133</v>
      </c>
      <c r="F5" s="191" t="s">
        <v>0</v>
      </c>
      <c r="G5" s="191">
        <v>2</v>
      </c>
      <c r="H5" s="198" t="s">
        <v>2254</v>
      </c>
      <c r="I5" s="264" t="s">
        <v>1889</v>
      </c>
      <c r="J5" s="264"/>
      <c r="K5" s="7">
        <v>1</v>
      </c>
      <c r="L5" s="10"/>
    </row>
    <row r="6" spans="1:12" s="61" customFormat="1" ht="45" customHeight="1">
      <c r="A6" s="5">
        <v>2</v>
      </c>
      <c r="B6" s="315" t="str">
        <f>IF(C6="","",[5]表紙!$BD$5)</f>
        <v>QL</v>
      </c>
      <c r="C6" s="272">
        <v>845854029544</v>
      </c>
      <c r="D6" s="24" t="s">
        <v>2255</v>
      </c>
      <c r="E6" s="194" t="s">
        <v>133</v>
      </c>
      <c r="F6" s="228" t="s">
        <v>1</v>
      </c>
      <c r="G6" s="192">
        <v>2</v>
      </c>
      <c r="H6" s="253" t="s">
        <v>2256</v>
      </c>
      <c r="I6" s="196" t="s">
        <v>2257</v>
      </c>
      <c r="J6" s="196"/>
      <c r="K6" s="7">
        <v>2</v>
      </c>
      <c r="L6" s="10"/>
    </row>
    <row r="7" spans="1:12" s="61" customFormat="1" ht="45" customHeight="1">
      <c r="A7" s="5">
        <v>3</v>
      </c>
      <c r="B7" s="315" t="str">
        <f>IF(C7="","",[5]表紙!$BD$5)</f>
        <v>QL</v>
      </c>
      <c r="C7" s="272">
        <v>845854029551</v>
      </c>
      <c r="D7" s="262" t="s">
        <v>2255</v>
      </c>
      <c r="E7" s="194" t="s">
        <v>133</v>
      </c>
      <c r="F7" s="228" t="s">
        <v>1</v>
      </c>
      <c r="G7" s="192">
        <v>2</v>
      </c>
      <c r="H7" s="253" t="s">
        <v>2258</v>
      </c>
      <c r="I7" s="196" t="s">
        <v>2257</v>
      </c>
      <c r="J7" s="196"/>
      <c r="K7" s="7">
        <v>3</v>
      </c>
      <c r="L7" s="10"/>
    </row>
    <row r="8" spans="1:12" s="61" customFormat="1" ht="45" customHeight="1">
      <c r="A8" s="5">
        <v>4</v>
      </c>
      <c r="B8" s="315" t="str">
        <f>IF(C8="","",[5]表紙!$BD$5)</f>
        <v>QL</v>
      </c>
      <c r="C8" s="271">
        <v>4580387592580</v>
      </c>
      <c r="D8" s="198" t="s">
        <v>2259</v>
      </c>
      <c r="E8" s="190" t="s">
        <v>133</v>
      </c>
      <c r="F8" s="191" t="s">
        <v>0</v>
      </c>
      <c r="G8" s="191">
        <v>3</v>
      </c>
      <c r="H8" s="198" t="s">
        <v>2260</v>
      </c>
      <c r="I8" s="196" t="s">
        <v>2261</v>
      </c>
      <c r="J8" s="196"/>
      <c r="K8" s="7">
        <v>4</v>
      </c>
      <c r="L8" s="10"/>
    </row>
    <row r="9" spans="1:12" ht="45" customHeight="1">
      <c r="A9" s="5">
        <v>5</v>
      </c>
      <c r="B9" s="315" t="str">
        <f>IF(C9="","",[5]表紙!$BD$5)</f>
        <v>QL</v>
      </c>
      <c r="C9" s="271">
        <v>4580387592597</v>
      </c>
      <c r="D9" s="198" t="s">
        <v>2262</v>
      </c>
      <c r="E9" s="190" t="s">
        <v>133</v>
      </c>
      <c r="F9" s="191" t="s">
        <v>0</v>
      </c>
      <c r="G9" s="191">
        <v>2</v>
      </c>
      <c r="H9" s="198" t="s">
        <v>2263</v>
      </c>
      <c r="I9" s="196" t="s">
        <v>2261</v>
      </c>
      <c r="J9" s="196"/>
      <c r="K9" s="7">
        <v>5</v>
      </c>
      <c r="L9" s="66"/>
    </row>
    <row r="10" spans="1:12" ht="45" customHeight="1">
      <c r="A10" s="5">
        <v>6</v>
      </c>
      <c r="B10" s="315" t="str">
        <f>IF(C10="","",[5]表紙!$BD$5)</f>
        <v>QL</v>
      </c>
      <c r="C10" s="271">
        <v>7611819381681</v>
      </c>
      <c r="D10" s="262" t="s">
        <v>2264</v>
      </c>
      <c r="E10" s="194" t="s">
        <v>133</v>
      </c>
      <c r="F10" s="228" t="s">
        <v>1</v>
      </c>
      <c r="G10" s="192">
        <v>2</v>
      </c>
      <c r="H10" s="253" t="s">
        <v>2265</v>
      </c>
      <c r="I10" s="196" t="s">
        <v>2266</v>
      </c>
      <c r="J10" s="196"/>
      <c r="K10" s="7">
        <v>6</v>
      </c>
      <c r="L10" s="66"/>
    </row>
    <row r="11" spans="1:12" ht="45" customHeight="1">
      <c r="A11" s="5">
        <v>7</v>
      </c>
      <c r="B11" s="315" t="str">
        <f>IF(C11="","",[5]表紙!$BD$5)</f>
        <v>QL</v>
      </c>
      <c r="C11" s="271">
        <v>7611819381704</v>
      </c>
      <c r="D11" s="166" t="s">
        <v>2264</v>
      </c>
      <c r="E11" s="194" t="s">
        <v>133</v>
      </c>
      <c r="F11" s="228" t="s">
        <v>1</v>
      </c>
      <c r="G11" s="192">
        <v>2</v>
      </c>
      <c r="H11" s="24" t="s">
        <v>2267</v>
      </c>
      <c r="I11" s="196" t="s">
        <v>2266</v>
      </c>
      <c r="J11" s="196"/>
      <c r="K11" s="7">
        <v>7</v>
      </c>
      <c r="L11" s="66"/>
    </row>
    <row r="12" spans="1:12" ht="45" customHeight="1">
      <c r="A12" s="5">
        <v>8</v>
      </c>
      <c r="B12" s="315" t="str">
        <f>IF(C12="","",[5]表紙!$BD$5)</f>
        <v>QL</v>
      </c>
      <c r="C12" s="271">
        <v>7611819381728</v>
      </c>
      <c r="D12" s="166" t="s">
        <v>2264</v>
      </c>
      <c r="E12" s="194" t="s">
        <v>133</v>
      </c>
      <c r="F12" s="228" t="s">
        <v>1</v>
      </c>
      <c r="G12" s="192">
        <v>2</v>
      </c>
      <c r="H12" s="24" t="s">
        <v>2268</v>
      </c>
      <c r="I12" s="196" t="s">
        <v>2266</v>
      </c>
      <c r="J12" s="196"/>
      <c r="K12" s="7">
        <v>8</v>
      </c>
      <c r="L12" s="66"/>
    </row>
    <row r="13" spans="1:12" ht="45" customHeight="1">
      <c r="A13" s="5">
        <v>9</v>
      </c>
      <c r="B13" s="315" t="str">
        <f>IF(C13="","",[5]表紙!$BD$5)</f>
        <v>QL</v>
      </c>
      <c r="C13" s="271">
        <v>7611819381674</v>
      </c>
      <c r="D13" s="166" t="s">
        <v>2264</v>
      </c>
      <c r="E13" s="192" t="s">
        <v>133</v>
      </c>
      <c r="F13" s="228" t="s">
        <v>1</v>
      </c>
      <c r="G13" s="192">
        <v>2</v>
      </c>
      <c r="H13" s="24" t="s">
        <v>2269</v>
      </c>
      <c r="I13" s="196" t="s">
        <v>2266</v>
      </c>
      <c r="J13" s="196"/>
      <c r="K13" s="7">
        <v>9</v>
      </c>
      <c r="L13" s="66"/>
    </row>
    <row r="14" spans="1:12" ht="45" customHeight="1">
      <c r="A14" s="5">
        <v>10</v>
      </c>
      <c r="B14" s="315" t="str">
        <f>IF(C14="","",[5]表紙!$BD$5)</f>
        <v>QL</v>
      </c>
      <c r="C14" s="271">
        <v>7611819381698</v>
      </c>
      <c r="D14" s="166" t="s">
        <v>2264</v>
      </c>
      <c r="E14" s="192" t="s">
        <v>133</v>
      </c>
      <c r="F14" s="228" t="s">
        <v>1</v>
      </c>
      <c r="G14" s="192">
        <v>2</v>
      </c>
      <c r="H14" s="24" t="s">
        <v>2270</v>
      </c>
      <c r="I14" s="196" t="s">
        <v>2266</v>
      </c>
      <c r="J14" s="196"/>
      <c r="K14" s="7">
        <v>10</v>
      </c>
      <c r="L14" s="66"/>
    </row>
    <row r="15" spans="1:12" ht="48.75" customHeight="1">
      <c r="A15" s="5">
        <v>11</v>
      </c>
      <c r="B15" s="315" t="str">
        <f>IF(C15="","",[5]表紙!$BD$5)</f>
        <v>QL</v>
      </c>
      <c r="C15" s="271">
        <v>7611819381711</v>
      </c>
      <c r="D15" s="166" t="s">
        <v>2264</v>
      </c>
      <c r="E15" s="192" t="s">
        <v>133</v>
      </c>
      <c r="F15" s="228" t="s">
        <v>1</v>
      </c>
      <c r="G15" s="192">
        <v>2</v>
      </c>
      <c r="H15" s="24" t="s">
        <v>2271</v>
      </c>
      <c r="I15" s="196" t="s">
        <v>2266</v>
      </c>
      <c r="J15" s="196"/>
      <c r="K15" s="66"/>
      <c r="L15" s="66"/>
    </row>
    <row r="16" spans="1:12" ht="48.75" customHeight="1">
      <c r="A16" s="5">
        <v>12</v>
      </c>
      <c r="B16" s="315" t="str">
        <f>IF(C16="","",[5]表紙!$BD$5)</f>
        <v>QL</v>
      </c>
      <c r="C16" s="271">
        <v>4580387693020</v>
      </c>
      <c r="D16" s="198" t="s">
        <v>2272</v>
      </c>
      <c r="E16" s="191" t="s">
        <v>133</v>
      </c>
      <c r="F16" s="191" t="s">
        <v>1</v>
      </c>
      <c r="G16" s="191">
        <v>2</v>
      </c>
      <c r="H16" s="198" t="s">
        <v>2273</v>
      </c>
      <c r="I16" s="196" t="s">
        <v>2261</v>
      </c>
      <c r="J16" s="196"/>
      <c r="K16" s="66"/>
      <c r="L16" s="66"/>
    </row>
    <row r="17" spans="1:12" ht="48.75" customHeight="1">
      <c r="A17" s="5">
        <v>13</v>
      </c>
      <c r="B17" s="315" t="str">
        <f>IF(C17="","",[5]表紙!$BD$5)</f>
        <v>QL</v>
      </c>
      <c r="C17" s="271">
        <v>7611819827240</v>
      </c>
      <c r="D17" s="166" t="s">
        <v>2274</v>
      </c>
      <c r="E17" s="192" t="s">
        <v>133</v>
      </c>
      <c r="F17" s="192" t="s">
        <v>1</v>
      </c>
      <c r="G17" s="192">
        <v>2</v>
      </c>
      <c r="H17" s="255" t="s">
        <v>2275</v>
      </c>
      <c r="I17" s="196" t="s">
        <v>2266</v>
      </c>
      <c r="J17" s="196"/>
      <c r="K17" s="66"/>
      <c r="L17" s="66"/>
    </row>
    <row r="18" spans="1:12" ht="48.75" customHeight="1">
      <c r="A18" s="5">
        <v>14</v>
      </c>
      <c r="B18" s="315" t="str">
        <f>IF(C18="","",[5]表紙!$BD$5)</f>
        <v>QL</v>
      </c>
      <c r="C18" s="271">
        <v>7611819827264</v>
      </c>
      <c r="D18" s="166" t="s">
        <v>2274</v>
      </c>
      <c r="E18" s="192" t="s">
        <v>133</v>
      </c>
      <c r="F18" s="192" t="s">
        <v>1</v>
      </c>
      <c r="G18" s="192">
        <v>2</v>
      </c>
      <c r="H18" s="255" t="s">
        <v>2276</v>
      </c>
      <c r="I18" s="196" t="s">
        <v>2266</v>
      </c>
      <c r="J18" s="196"/>
      <c r="K18" s="66"/>
      <c r="L18" s="66"/>
    </row>
    <row r="19" spans="1:12" ht="48.75" customHeight="1">
      <c r="A19" s="5">
        <v>15</v>
      </c>
      <c r="B19" s="315" t="str">
        <f>IF(C19="","",[5]表紙!$BD$5)</f>
        <v>QL</v>
      </c>
      <c r="C19" s="271">
        <v>7611819827288</v>
      </c>
      <c r="D19" s="166" t="s">
        <v>2274</v>
      </c>
      <c r="E19" s="192" t="s">
        <v>133</v>
      </c>
      <c r="F19" s="192" t="s">
        <v>1</v>
      </c>
      <c r="G19" s="192">
        <v>2</v>
      </c>
      <c r="H19" s="255" t="s">
        <v>2277</v>
      </c>
      <c r="I19" s="196" t="s">
        <v>2266</v>
      </c>
      <c r="J19" s="196"/>
      <c r="K19" s="66"/>
      <c r="L19" s="66"/>
    </row>
    <row r="20" spans="1:12" ht="48.75" customHeight="1">
      <c r="A20" s="5">
        <v>16</v>
      </c>
      <c r="B20" s="315" t="str">
        <f>IF(C20="","",[5]表紙!$BD$5)</f>
        <v>QL</v>
      </c>
      <c r="C20" s="271">
        <v>7611819827301</v>
      </c>
      <c r="D20" s="166" t="s">
        <v>2274</v>
      </c>
      <c r="E20" s="192" t="s">
        <v>133</v>
      </c>
      <c r="F20" s="192" t="s">
        <v>1</v>
      </c>
      <c r="G20" s="192">
        <v>2</v>
      </c>
      <c r="H20" s="255" t="s">
        <v>2278</v>
      </c>
      <c r="I20" s="196" t="s">
        <v>2266</v>
      </c>
      <c r="J20" s="196"/>
      <c r="K20" s="66"/>
      <c r="L20" s="66"/>
    </row>
    <row r="21" spans="1:12" ht="48.75" customHeight="1">
      <c r="A21" s="5">
        <v>17</v>
      </c>
      <c r="B21" s="315" t="str">
        <f>IF(C21="","",[5]表紙!$BD$5)</f>
        <v>QL</v>
      </c>
      <c r="C21" s="271">
        <v>7611819827318</v>
      </c>
      <c r="D21" s="166" t="s">
        <v>2274</v>
      </c>
      <c r="E21" s="192" t="s">
        <v>133</v>
      </c>
      <c r="F21" s="192" t="s">
        <v>1</v>
      </c>
      <c r="G21" s="192">
        <v>2</v>
      </c>
      <c r="H21" s="265" t="s">
        <v>2279</v>
      </c>
      <c r="I21" s="196" t="s">
        <v>2266</v>
      </c>
      <c r="J21" s="196"/>
      <c r="K21" s="66"/>
      <c r="L21" s="66"/>
    </row>
    <row r="22" spans="1:12" ht="48.75" customHeight="1">
      <c r="A22" s="5">
        <v>18</v>
      </c>
      <c r="B22" s="315" t="str">
        <f>IF(C22="","",[5]表紙!$BD$5)</f>
        <v>QL</v>
      </c>
      <c r="C22" s="271">
        <v>7611819151987</v>
      </c>
      <c r="D22" s="166" t="s">
        <v>2280</v>
      </c>
      <c r="E22" s="192" t="s">
        <v>133</v>
      </c>
      <c r="F22" s="192" t="s">
        <v>1</v>
      </c>
      <c r="G22" s="192">
        <v>2</v>
      </c>
      <c r="H22" s="255" t="s">
        <v>2281</v>
      </c>
      <c r="I22" s="196" t="s">
        <v>2266</v>
      </c>
      <c r="J22" s="196"/>
      <c r="K22" s="66"/>
      <c r="L22" s="66"/>
    </row>
    <row r="23" spans="1:12" ht="48.75" customHeight="1">
      <c r="A23" s="5">
        <v>19</v>
      </c>
      <c r="B23" s="315" t="str">
        <f>IF(C23="","",[5]表紙!$BD$5)</f>
        <v>QL</v>
      </c>
      <c r="C23" s="271">
        <v>7611819151994</v>
      </c>
      <c r="D23" s="166" t="s">
        <v>2280</v>
      </c>
      <c r="E23" s="192" t="s">
        <v>133</v>
      </c>
      <c r="F23" s="192" t="s">
        <v>1</v>
      </c>
      <c r="G23" s="192">
        <v>2</v>
      </c>
      <c r="H23" s="255" t="s">
        <v>2282</v>
      </c>
      <c r="I23" s="196" t="s">
        <v>2266</v>
      </c>
      <c r="J23" s="196"/>
      <c r="K23" s="66"/>
      <c r="L23" s="66"/>
    </row>
    <row r="24" spans="1:12" ht="48.75" customHeight="1">
      <c r="A24" s="5">
        <v>20</v>
      </c>
      <c r="B24" s="315" t="str">
        <f>IF(C24="","",[5]表紙!$BD$5)</f>
        <v>QL</v>
      </c>
      <c r="C24" s="271">
        <v>7611819152007</v>
      </c>
      <c r="D24" s="166" t="s">
        <v>2280</v>
      </c>
      <c r="E24" s="192" t="s">
        <v>133</v>
      </c>
      <c r="F24" s="192" t="s">
        <v>1</v>
      </c>
      <c r="G24" s="192">
        <v>2</v>
      </c>
      <c r="H24" s="255" t="s">
        <v>2283</v>
      </c>
      <c r="I24" s="196" t="s">
        <v>2266</v>
      </c>
      <c r="J24" s="196"/>
      <c r="K24" s="66"/>
      <c r="L24" s="66"/>
    </row>
    <row r="25" spans="1:12" ht="48.75" customHeight="1">
      <c r="A25" s="5">
        <v>21</v>
      </c>
      <c r="B25" s="315" t="str">
        <f>IF(C25="","",[5]表紙!$BD$5)</f>
        <v>QL</v>
      </c>
      <c r="C25" s="271">
        <v>7611819152014</v>
      </c>
      <c r="D25" s="166" t="s">
        <v>2280</v>
      </c>
      <c r="E25" s="192" t="s">
        <v>133</v>
      </c>
      <c r="F25" s="192" t="s">
        <v>1</v>
      </c>
      <c r="G25" s="192">
        <v>2</v>
      </c>
      <c r="H25" s="255" t="s">
        <v>2284</v>
      </c>
      <c r="I25" s="196" t="s">
        <v>2266</v>
      </c>
      <c r="J25" s="196"/>
      <c r="K25" s="66"/>
      <c r="L25" s="66"/>
    </row>
    <row r="26" spans="1:12" ht="48.75" customHeight="1">
      <c r="A26" s="5">
        <v>22</v>
      </c>
      <c r="B26" s="315" t="str">
        <f>IF(C26="","",[5]表紙!$BD$5)</f>
        <v>QL</v>
      </c>
      <c r="C26" s="271">
        <v>7611819152021</v>
      </c>
      <c r="D26" s="166" t="s">
        <v>2280</v>
      </c>
      <c r="E26" s="192" t="s">
        <v>133</v>
      </c>
      <c r="F26" s="192" t="s">
        <v>1</v>
      </c>
      <c r="G26" s="192">
        <v>2</v>
      </c>
      <c r="H26" s="255" t="s">
        <v>2285</v>
      </c>
      <c r="I26" s="196" t="s">
        <v>2266</v>
      </c>
      <c r="J26" s="196"/>
      <c r="K26" s="66"/>
      <c r="L26" s="66"/>
    </row>
    <row r="27" spans="1:12" ht="48.75" customHeight="1">
      <c r="A27" s="5">
        <v>23</v>
      </c>
      <c r="B27" s="315" t="str">
        <f>IF(C27="","",[5]表紙!$BD$5)</f>
        <v>QL</v>
      </c>
      <c r="C27" s="271">
        <v>7611819152038</v>
      </c>
      <c r="D27" s="166" t="s">
        <v>2280</v>
      </c>
      <c r="E27" s="192" t="s">
        <v>133</v>
      </c>
      <c r="F27" s="192" t="s">
        <v>1</v>
      </c>
      <c r="G27" s="192">
        <v>2</v>
      </c>
      <c r="H27" s="255" t="s">
        <v>2286</v>
      </c>
      <c r="I27" s="196" t="s">
        <v>2266</v>
      </c>
      <c r="J27" s="196"/>
      <c r="K27" s="66"/>
      <c r="L27" s="66"/>
    </row>
    <row r="28" spans="1:12" ht="48.75" customHeight="1">
      <c r="A28" s="5">
        <v>24</v>
      </c>
      <c r="B28" s="315" t="str">
        <f>IF(C28="","",[5]表紙!$BD$5)</f>
        <v>QL</v>
      </c>
      <c r="C28" s="271">
        <v>7611819152045</v>
      </c>
      <c r="D28" s="166" t="s">
        <v>2280</v>
      </c>
      <c r="E28" s="192" t="s">
        <v>133</v>
      </c>
      <c r="F28" s="192" t="s">
        <v>1</v>
      </c>
      <c r="G28" s="192">
        <v>2</v>
      </c>
      <c r="H28" s="255" t="s">
        <v>2287</v>
      </c>
      <c r="I28" s="196" t="s">
        <v>2266</v>
      </c>
      <c r="J28" s="196"/>
      <c r="K28" s="66"/>
      <c r="L28" s="66"/>
    </row>
    <row r="29" spans="1:12" ht="48.75" customHeight="1">
      <c r="A29" s="5">
        <v>25</v>
      </c>
      <c r="B29" s="315" t="str">
        <f>IF(C29="","",[5]表紙!$BD$5)</f>
        <v>QL</v>
      </c>
      <c r="C29" s="271">
        <v>7612334214317</v>
      </c>
      <c r="D29" s="166" t="s">
        <v>2288</v>
      </c>
      <c r="E29" s="192" t="s">
        <v>133</v>
      </c>
      <c r="F29" s="192" t="s">
        <v>1</v>
      </c>
      <c r="G29" s="192">
        <v>2</v>
      </c>
      <c r="H29" s="255" t="s">
        <v>2289</v>
      </c>
      <c r="I29" s="196" t="s">
        <v>2266</v>
      </c>
      <c r="J29" s="196"/>
      <c r="K29" s="66"/>
      <c r="L29" s="66"/>
    </row>
    <row r="30" spans="1:12" ht="48.75" customHeight="1">
      <c r="A30" s="5">
        <v>26</v>
      </c>
      <c r="B30" s="315" t="str">
        <f>IF(C30="","",[5]表紙!$BD$5)</f>
        <v>QL</v>
      </c>
      <c r="C30" s="271">
        <v>7612334214324</v>
      </c>
      <c r="D30" s="166" t="s">
        <v>2288</v>
      </c>
      <c r="E30" s="192" t="s">
        <v>133</v>
      </c>
      <c r="F30" s="192" t="s">
        <v>1</v>
      </c>
      <c r="G30" s="192">
        <v>2</v>
      </c>
      <c r="H30" s="255" t="s">
        <v>2290</v>
      </c>
      <c r="I30" s="196" t="s">
        <v>2266</v>
      </c>
      <c r="J30" s="196"/>
      <c r="K30" s="66"/>
      <c r="L30" s="66"/>
    </row>
    <row r="31" spans="1:12" ht="48.75" customHeight="1">
      <c r="A31" s="5">
        <v>27</v>
      </c>
      <c r="B31" s="315" t="str">
        <f>IF(C31="","",[5]表紙!$BD$5)</f>
        <v>QL</v>
      </c>
      <c r="C31" s="271">
        <v>7612334214478</v>
      </c>
      <c r="D31" s="166" t="s">
        <v>2288</v>
      </c>
      <c r="E31" s="192" t="s">
        <v>133</v>
      </c>
      <c r="F31" s="192" t="s">
        <v>1</v>
      </c>
      <c r="G31" s="192">
        <v>2</v>
      </c>
      <c r="H31" s="265" t="s">
        <v>2291</v>
      </c>
      <c r="I31" s="196" t="s">
        <v>2266</v>
      </c>
      <c r="J31" s="196"/>
      <c r="K31" s="66"/>
      <c r="L31" s="66"/>
    </row>
    <row r="32" spans="1:12" ht="48.75" customHeight="1">
      <c r="A32" s="5">
        <v>28</v>
      </c>
      <c r="B32" s="315" t="str">
        <f>IF(C32="","",[5]表紙!$BD$5)</f>
        <v>QL</v>
      </c>
      <c r="C32" s="272">
        <v>7612334214485</v>
      </c>
      <c r="D32" s="166" t="s">
        <v>2288</v>
      </c>
      <c r="E32" s="192" t="s">
        <v>133</v>
      </c>
      <c r="F32" s="192" t="s">
        <v>1</v>
      </c>
      <c r="G32" s="192">
        <v>2</v>
      </c>
      <c r="H32" s="265" t="s">
        <v>2292</v>
      </c>
      <c r="I32" s="196" t="s">
        <v>2266</v>
      </c>
      <c r="J32" s="196"/>
      <c r="K32" s="66"/>
      <c r="L32" s="66"/>
    </row>
    <row r="33" spans="1:12" ht="48.75" customHeight="1">
      <c r="A33" s="5">
        <v>29</v>
      </c>
      <c r="B33" s="315" t="str">
        <f>IF(C33="","",[5]表紙!$BD$5)</f>
        <v>QL</v>
      </c>
      <c r="C33" s="271">
        <v>7612334214287</v>
      </c>
      <c r="D33" s="166" t="s">
        <v>2288</v>
      </c>
      <c r="E33" s="192" t="s">
        <v>133</v>
      </c>
      <c r="F33" s="192" t="s">
        <v>1</v>
      </c>
      <c r="G33" s="192">
        <v>2</v>
      </c>
      <c r="H33" s="255" t="s">
        <v>2293</v>
      </c>
      <c r="I33" s="196" t="s">
        <v>2266</v>
      </c>
      <c r="J33" s="196"/>
      <c r="K33" s="66"/>
      <c r="L33" s="66"/>
    </row>
    <row r="34" spans="1:12" ht="48.75" customHeight="1">
      <c r="A34" s="5">
        <v>30</v>
      </c>
      <c r="B34" s="315" t="str">
        <f>IF(C34="","",[5]表紙!$BD$5)</f>
        <v>QL</v>
      </c>
      <c r="C34" s="271">
        <v>7612334214294</v>
      </c>
      <c r="D34" s="166" t="s">
        <v>2288</v>
      </c>
      <c r="E34" s="192" t="s">
        <v>133</v>
      </c>
      <c r="F34" s="192" t="s">
        <v>1</v>
      </c>
      <c r="G34" s="192">
        <v>2</v>
      </c>
      <c r="H34" s="255" t="s">
        <v>2294</v>
      </c>
      <c r="I34" s="196" t="s">
        <v>2266</v>
      </c>
      <c r="J34" s="196"/>
      <c r="K34" s="66"/>
      <c r="L34" s="66"/>
    </row>
    <row r="35" spans="1:12" ht="48.75" customHeight="1">
      <c r="A35" s="5">
        <v>31</v>
      </c>
      <c r="B35" s="315" t="str">
        <f>IF(C35="","",[5]表紙!$BD$5)</f>
        <v>QL</v>
      </c>
      <c r="C35" s="271">
        <v>7612334214348</v>
      </c>
      <c r="D35" s="166" t="s">
        <v>2288</v>
      </c>
      <c r="E35" s="192" t="s">
        <v>133</v>
      </c>
      <c r="F35" s="192" t="s">
        <v>1</v>
      </c>
      <c r="G35" s="192">
        <v>2</v>
      </c>
      <c r="H35" s="255" t="s">
        <v>2295</v>
      </c>
      <c r="I35" s="196" t="s">
        <v>2266</v>
      </c>
      <c r="J35" s="196"/>
      <c r="K35" s="66"/>
      <c r="L35" s="66"/>
    </row>
    <row r="36" spans="1:12" ht="48.75" customHeight="1">
      <c r="A36" s="5">
        <v>32</v>
      </c>
      <c r="B36" s="315" t="str">
        <f>IF(C36="","",[5]表紙!$BD$5)</f>
        <v>QL</v>
      </c>
      <c r="C36" s="271">
        <v>7612334214454</v>
      </c>
      <c r="D36" s="166" t="s">
        <v>2288</v>
      </c>
      <c r="E36" s="192" t="s">
        <v>133</v>
      </c>
      <c r="F36" s="192" t="s">
        <v>1</v>
      </c>
      <c r="G36" s="192">
        <v>2</v>
      </c>
      <c r="H36" s="255" t="s">
        <v>2296</v>
      </c>
      <c r="I36" s="196" t="s">
        <v>2266</v>
      </c>
      <c r="J36" s="196"/>
      <c r="K36" s="66"/>
      <c r="L36" s="66"/>
    </row>
    <row r="37" spans="1:12" ht="48.75" customHeight="1">
      <c r="A37" s="5">
        <v>33</v>
      </c>
      <c r="B37" s="315" t="str">
        <f>IF(C37="","",[5]表紙!$BD$5)</f>
        <v>QL</v>
      </c>
      <c r="C37" s="271">
        <v>7612334091734</v>
      </c>
      <c r="D37" s="166" t="s">
        <v>2297</v>
      </c>
      <c r="E37" s="192" t="s">
        <v>133</v>
      </c>
      <c r="F37" s="192" t="s">
        <v>1</v>
      </c>
      <c r="G37" s="192">
        <v>2</v>
      </c>
      <c r="H37" s="24" t="s">
        <v>2298</v>
      </c>
      <c r="I37" s="196" t="s">
        <v>2266</v>
      </c>
      <c r="J37" s="196"/>
      <c r="K37" s="66"/>
      <c r="L37" s="66"/>
    </row>
    <row r="38" spans="1:12" ht="48.75" customHeight="1">
      <c r="A38" s="5">
        <v>34</v>
      </c>
      <c r="B38" s="315" t="str">
        <f>IF(C38="","",[5]表紙!$BD$5)</f>
        <v>QL</v>
      </c>
      <c r="C38" s="271">
        <v>7611819692107</v>
      </c>
      <c r="D38" s="166" t="s">
        <v>2297</v>
      </c>
      <c r="E38" s="192" t="s">
        <v>133</v>
      </c>
      <c r="F38" s="192" t="s">
        <v>1</v>
      </c>
      <c r="G38" s="192">
        <v>2</v>
      </c>
      <c r="H38" s="255" t="s">
        <v>2299</v>
      </c>
      <c r="I38" s="196" t="s">
        <v>2266</v>
      </c>
      <c r="J38" s="196"/>
      <c r="K38" s="66"/>
      <c r="L38" s="66"/>
    </row>
    <row r="39" spans="1:12" ht="48.75" customHeight="1">
      <c r="A39" s="5">
        <v>35</v>
      </c>
      <c r="B39" s="315" t="str">
        <f>IF(C39="","",[5]表紙!$BD$5)</f>
        <v>QL</v>
      </c>
      <c r="C39" s="271">
        <v>7612334091826</v>
      </c>
      <c r="D39" s="166" t="s">
        <v>2300</v>
      </c>
      <c r="E39" s="192" t="s">
        <v>133</v>
      </c>
      <c r="F39" s="192" t="s">
        <v>1</v>
      </c>
      <c r="G39" s="192">
        <v>2</v>
      </c>
      <c r="H39" s="255" t="s">
        <v>2301</v>
      </c>
      <c r="I39" s="196" t="s">
        <v>2266</v>
      </c>
      <c r="J39" s="196"/>
      <c r="K39" s="66"/>
      <c r="L39" s="66"/>
    </row>
    <row r="40" spans="1:12" ht="48.75" customHeight="1">
      <c r="A40" s="5">
        <v>36</v>
      </c>
      <c r="B40" s="315" t="str">
        <f>IF(C40="","",[5]表紙!$BD$5)</f>
        <v>QL</v>
      </c>
      <c r="C40" s="271">
        <v>7612334091741</v>
      </c>
      <c r="D40" s="166" t="s">
        <v>2302</v>
      </c>
      <c r="E40" s="192" t="s">
        <v>133</v>
      </c>
      <c r="F40" s="192" t="s">
        <v>1</v>
      </c>
      <c r="G40" s="192">
        <v>2</v>
      </c>
      <c r="H40" s="255" t="s">
        <v>2303</v>
      </c>
      <c r="I40" s="196" t="s">
        <v>2266</v>
      </c>
      <c r="J40" s="196"/>
      <c r="K40" s="66"/>
      <c r="L40" s="66"/>
    </row>
    <row r="41" spans="1:12" ht="48.75" customHeight="1">
      <c r="A41" s="5">
        <v>37</v>
      </c>
      <c r="B41" s="315" t="str">
        <f>IF(C41="","",[5]表紙!$BD$5)</f>
        <v>QL</v>
      </c>
      <c r="C41" s="271">
        <v>7611819692114</v>
      </c>
      <c r="D41" s="166" t="s">
        <v>2302</v>
      </c>
      <c r="E41" s="194" t="s">
        <v>133</v>
      </c>
      <c r="F41" s="192" t="s">
        <v>1</v>
      </c>
      <c r="G41" s="192">
        <v>2</v>
      </c>
      <c r="H41" s="255" t="s">
        <v>2304</v>
      </c>
      <c r="I41" s="196" t="s">
        <v>2266</v>
      </c>
      <c r="J41" s="196"/>
      <c r="K41" s="66"/>
      <c r="L41" s="66"/>
    </row>
    <row r="42" spans="1:12" ht="48.75" customHeight="1">
      <c r="A42" s="5">
        <v>38</v>
      </c>
      <c r="B42" s="315" t="str">
        <f>IF(C42="","",[5]表紙!$BD$5)</f>
        <v>QL</v>
      </c>
      <c r="C42" s="271">
        <v>7612334092250</v>
      </c>
      <c r="D42" s="166" t="s">
        <v>2305</v>
      </c>
      <c r="E42" s="194" t="s">
        <v>133</v>
      </c>
      <c r="F42" s="192" t="s">
        <v>1</v>
      </c>
      <c r="G42" s="192">
        <v>2</v>
      </c>
      <c r="H42" s="255" t="s">
        <v>2306</v>
      </c>
      <c r="I42" s="196" t="s">
        <v>2266</v>
      </c>
      <c r="J42" s="196"/>
      <c r="K42" s="66"/>
      <c r="L42" s="66"/>
    </row>
    <row r="43" spans="1:12" ht="48.75" customHeight="1">
      <c r="A43" s="5">
        <v>39</v>
      </c>
      <c r="B43" s="315" t="str">
        <f>IF(C43="","",[5]表紙!$BD$5)</f>
        <v>QL</v>
      </c>
      <c r="C43" s="271">
        <v>7612334092274</v>
      </c>
      <c r="D43" s="166" t="s">
        <v>2305</v>
      </c>
      <c r="E43" s="194" t="s">
        <v>133</v>
      </c>
      <c r="F43" s="192" t="s">
        <v>1</v>
      </c>
      <c r="G43" s="192">
        <v>2</v>
      </c>
      <c r="H43" s="265" t="s">
        <v>2307</v>
      </c>
      <c r="I43" s="196" t="s">
        <v>2266</v>
      </c>
      <c r="J43" s="196"/>
      <c r="K43" s="66"/>
      <c r="L43" s="66"/>
    </row>
    <row r="44" spans="1:12" ht="48.75" customHeight="1">
      <c r="A44" s="5">
        <v>40</v>
      </c>
      <c r="B44" s="315" t="str">
        <f>IF(C44="","",[5]表紙!$BD$5)</f>
        <v>QL</v>
      </c>
      <c r="C44" s="271">
        <v>7612334092298</v>
      </c>
      <c r="D44" s="166" t="s">
        <v>2305</v>
      </c>
      <c r="E44" s="194" t="s">
        <v>133</v>
      </c>
      <c r="F44" s="192" t="s">
        <v>1</v>
      </c>
      <c r="G44" s="192">
        <v>2</v>
      </c>
      <c r="H44" s="255" t="s">
        <v>2308</v>
      </c>
      <c r="I44" s="196" t="s">
        <v>2266</v>
      </c>
      <c r="J44" s="196"/>
      <c r="K44" s="66"/>
      <c r="L44" s="66"/>
    </row>
    <row r="45" spans="1:12" ht="48.75" customHeight="1">
      <c r="A45" s="5">
        <v>41</v>
      </c>
      <c r="B45" s="315" t="str">
        <f>IF(C45="","",[5]表紙!$BD$5)</f>
        <v>QL</v>
      </c>
      <c r="C45" s="271">
        <v>7612334092311</v>
      </c>
      <c r="D45" s="24" t="s">
        <v>2305</v>
      </c>
      <c r="E45" s="194" t="s">
        <v>133</v>
      </c>
      <c r="F45" s="192" t="s">
        <v>1</v>
      </c>
      <c r="G45" s="192">
        <v>2</v>
      </c>
      <c r="H45" s="255" t="s">
        <v>2309</v>
      </c>
      <c r="I45" s="266" t="s">
        <v>2266</v>
      </c>
      <c r="J45" s="266"/>
      <c r="K45" s="66"/>
      <c r="L45" s="66"/>
    </row>
    <row r="46" spans="1:12" ht="48.75" customHeight="1">
      <c r="A46" s="5">
        <v>42</v>
      </c>
      <c r="B46" s="315" t="str">
        <f>IF(C46="","",[5]表紙!$BD$5)</f>
        <v>QL</v>
      </c>
      <c r="C46" s="271">
        <v>7612334092328</v>
      </c>
      <c r="D46" s="24" t="s">
        <v>2305</v>
      </c>
      <c r="E46" s="194" t="s">
        <v>133</v>
      </c>
      <c r="F46" s="192" t="s">
        <v>1</v>
      </c>
      <c r="G46" s="192">
        <v>2</v>
      </c>
      <c r="H46" s="255" t="s">
        <v>2310</v>
      </c>
      <c r="I46" s="196" t="s">
        <v>2266</v>
      </c>
      <c r="J46" s="196"/>
      <c r="K46" s="66"/>
      <c r="L46" s="66"/>
    </row>
    <row r="47" spans="1:12" ht="48.75" customHeight="1">
      <c r="A47" s="5">
        <v>43</v>
      </c>
      <c r="B47" s="315" t="str">
        <f>IF(C47="","",[5]表紙!$BD$5)</f>
        <v>QL</v>
      </c>
      <c r="C47" s="271">
        <v>7612334092335</v>
      </c>
      <c r="D47" s="24" t="s">
        <v>2305</v>
      </c>
      <c r="E47" s="194" t="s">
        <v>133</v>
      </c>
      <c r="F47" s="192" t="s">
        <v>1</v>
      </c>
      <c r="G47" s="192">
        <v>2</v>
      </c>
      <c r="H47" s="255" t="s">
        <v>2311</v>
      </c>
      <c r="I47" s="196" t="s">
        <v>2266</v>
      </c>
      <c r="J47" s="196"/>
      <c r="K47" s="66"/>
      <c r="L47" s="66"/>
    </row>
    <row r="48" spans="1:12" ht="48.75" customHeight="1">
      <c r="A48" s="5">
        <v>44</v>
      </c>
      <c r="B48" s="315" t="str">
        <f>IF(C48="","",[5]表紙!$BD$5)</f>
        <v>QL</v>
      </c>
      <c r="C48" s="271">
        <v>7612334092212</v>
      </c>
      <c r="D48" s="24" t="s">
        <v>2305</v>
      </c>
      <c r="E48" s="194" t="s">
        <v>133</v>
      </c>
      <c r="F48" s="192" t="s">
        <v>1</v>
      </c>
      <c r="G48" s="192">
        <v>2</v>
      </c>
      <c r="H48" s="255" t="s">
        <v>2312</v>
      </c>
      <c r="I48" s="196" t="s">
        <v>2266</v>
      </c>
      <c r="J48" s="196"/>
      <c r="K48" s="66"/>
      <c r="L48" s="66"/>
    </row>
    <row r="49" spans="1:12" ht="48.75" customHeight="1">
      <c r="A49" s="5">
        <v>45</v>
      </c>
      <c r="B49" s="315" t="str">
        <f>IF(C49="","",[5]表紙!$BD$5)</f>
        <v>QL</v>
      </c>
      <c r="C49" s="271">
        <v>7612334092229</v>
      </c>
      <c r="D49" s="24" t="s">
        <v>2305</v>
      </c>
      <c r="E49" s="194" t="s">
        <v>133</v>
      </c>
      <c r="F49" s="192" t="s">
        <v>1</v>
      </c>
      <c r="G49" s="192">
        <v>2</v>
      </c>
      <c r="H49" s="255" t="s">
        <v>2313</v>
      </c>
      <c r="I49" s="196" t="s">
        <v>2266</v>
      </c>
      <c r="J49" s="196"/>
      <c r="K49" s="66"/>
      <c r="L49" s="66"/>
    </row>
    <row r="50" spans="1:12" ht="48.75" customHeight="1">
      <c r="A50" s="5">
        <v>46</v>
      </c>
      <c r="B50" s="315" t="str">
        <f>IF(C50="","",[5]表紙!$BD$5)</f>
        <v>QL</v>
      </c>
      <c r="C50" s="271">
        <v>7612334092236</v>
      </c>
      <c r="D50" s="24" t="s">
        <v>2305</v>
      </c>
      <c r="E50" s="194" t="s">
        <v>133</v>
      </c>
      <c r="F50" s="228" t="s">
        <v>1</v>
      </c>
      <c r="G50" s="192">
        <v>2</v>
      </c>
      <c r="H50" s="200" t="s">
        <v>2314</v>
      </c>
      <c r="I50" s="196" t="s">
        <v>2266</v>
      </c>
      <c r="J50" s="196"/>
      <c r="K50" s="66"/>
      <c r="L50" s="66"/>
    </row>
    <row r="51" spans="1:12" ht="48.75" customHeight="1">
      <c r="A51" s="5">
        <v>47</v>
      </c>
      <c r="B51" s="315" t="str">
        <f>IF(C51="","",[5]表紙!$BD$5)</f>
        <v>QL</v>
      </c>
      <c r="C51" s="271">
        <v>7612334092243</v>
      </c>
      <c r="D51" s="24" t="s">
        <v>2305</v>
      </c>
      <c r="E51" s="194" t="s">
        <v>133</v>
      </c>
      <c r="F51" s="228" t="s">
        <v>1</v>
      </c>
      <c r="G51" s="192">
        <v>2</v>
      </c>
      <c r="H51" s="200" t="s">
        <v>2315</v>
      </c>
      <c r="I51" s="196" t="s">
        <v>2266</v>
      </c>
      <c r="J51" s="196"/>
      <c r="K51" s="66"/>
      <c r="L51" s="66"/>
    </row>
    <row r="52" spans="1:12" ht="48.75" customHeight="1">
      <c r="A52" s="5">
        <v>48</v>
      </c>
      <c r="B52" s="315" t="str">
        <f>IF(C52="","",[5]表紙!$BD$5)</f>
        <v>QL</v>
      </c>
      <c r="C52" s="271">
        <v>7612334094612</v>
      </c>
      <c r="D52" s="24" t="s">
        <v>2305</v>
      </c>
      <c r="E52" s="194" t="s">
        <v>133</v>
      </c>
      <c r="F52" s="228" t="s">
        <v>1</v>
      </c>
      <c r="G52" s="192">
        <v>2</v>
      </c>
      <c r="H52" s="200" t="s">
        <v>2316</v>
      </c>
      <c r="I52" s="196" t="s">
        <v>2266</v>
      </c>
      <c r="J52" s="196"/>
      <c r="K52" s="66"/>
      <c r="L52" s="66"/>
    </row>
    <row r="53" spans="1:12" ht="48.75" customHeight="1">
      <c r="A53" s="5">
        <v>49</v>
      </c>
      <c r="B53" s="315" t="str">
        <f>IF(C53="","",[5]表紙!$BD$5)</f>
        <v>QL</v>
      </c>
      <c r="C53" s="271">
        <v>7612334094636</v>
      </c>
      <c r="D53" s="24" t="s">
        <v>2305</v>
      </c>
      <c r="E53" s="194" t="s">
        <v>133</v>
      </c>
      <c r="F53" s="192" t="s">
        <v>1</v>
      </c>
      <c r="G53" s="192">
        <v>2</v>
      </c>
      <c r="H53" s="24" t="s">
        <v>2317</v>
      </c>
      <c r="I53" s="196" t="s">
        <v>2266</v>
      </c>
      <c r="J53" s="196"/>
      <c r="K53" s="66"/>
      <c r="L53" s="66"/>
    </row>
    <row r="54" spans="1:12" ht="48.75" customHeight="1">
      <c r="A54" s="5">
        <v>50</v>
      </c>
      <c r="B54" s="315" t="str">
        <f>IF(C54="","",[5]表紙!$BD$5)</f>
        <v>QL</v>
      </c>
      <c r="C54" s="271">
        <v>7612334094650</v>
      </c>
      <c r="D54" s="263" t="s">
        <v>2305</v>
      </c>
      <c r="E54" s="195" t="s">
        <v>133</v>
      </c>
      <c r="F54" s="192" t="s">
        <v>1</v>
      </c>
      <c r="G54" s="192">
        <v>2</v>
      </c>
      <c r="H54" s="263" t="s">
        <v>2318</v>
      </c>
      <c r="I54" s="264" t="s">
        <v>2266</v>
      </c>
      <c r="J54" s="264"/>
      <c r="K54" s="66"/>
      <c r="L54" s="66"/>
    </row>
    <row r="55" spans="1:12" ht="48.75" customHeight="1">
      <c r="A55" s="5">
        <v>51</v>
      </c>
      <c r="B55" s="315" t="str">
        <f>IF(C55="","",[5]表紙!$BD$5)</f>
        <v>QL</v>
      </c>
      <c r="C55" s="271">
        <v>7612334094674</v>
      </c>
      <c r="D55" s="24" t="s">
        <v>2305</v>
      </c>
      <c r="E55" s="195" t="s">
        <v>133</v>
      </c>
      <c r="F55" s="192" t="s">
        <v>1</v>
      </c>
      <c r="G55" s="192">
        <v>2</v>
      </c>
      <c r="H55" s="24" t="s">
        <v>2319</v>
      </c>
      <c r="I55" s="196" t="s">
        <v>2266</v>
      </c>
      <c r="J55" s="196"/>
      <c r="K55" s="66"/>
      <c r="L55" s="66"/>
    </row>
    <row r="56" spans="1:12" ht="48.75" customHeight="1">
      <c r="A56" s="5">
        <v>52</v>
      </c>
      <c r="B56" s="315" t="str">
        <f>IF(C56="","",[5]表紙!$BD$5)</f>
        <v>QL</v>
      </c>
      <c r="C56" s="271">
        <v>7612334094681</v>
      </c>
      <c r="D56" s="24" t="s">
        <v>2305</v>
      </c>
      <c r="E56" s="195" t="s">
        <v>133</v>
      </c>
      <c r="F56" s="192" t="s">
        <v>1</v>
      </c>
      <c r="G56" s="192">
        <v>2</v>
      </c>
      <c r="H56" s="24" t="s">
        <v>2320</v>
      </c>
      <c r="I56" s="196" t="s">
        <v>2266</v>
      </c>
      <c r="J56" s="196"/>
      <c r="K56" s="66"/>
      <c r="L56" s="66"/>
    </row>
    <row r="57" spans="1:12" ht="48.75" customHeight="1">
      <c r="A57" s="5">
        <v>53</v>
      </c>
      <c r="B57" s="315" t="str">
        <f>IF(C57="","",[5]表紙!$BD$5)</f>
        <v>QL</v>
      </c>
      <c r="C57" s="271">
        <v>7612334094698</v>
      </c>
      <c r="D57" s="24" t="s">
        <v>2305</v>
      </c>
      <c r="E57" s="195" t="s">
        <v>133</v>
      </c>
      <c r="F57" s="192" t="s">
        <v>1</v>
      </c>
      <c r="G57" s="192">
        <v>2</v>
      </c>
      <c r="H57" s="24" t="s">
        <v>2321</v>
      </c>
      <c r="I57" s="196" t="s">
        <v>2266</v>
      </c>
      <c r="J57" s="196"/>
      <c r="K57" s="66"/>
      <c r="L57" s="66"/>
    </row>
    <row r="58" spans="1:12" ht="48.75" customHeight="1">
      <c r="A58" s="5">
        <v>54</v>
      </c>
      <c r="B58" s="315" t="str">
        <f>IF(C58="","",[5]表紙!$BD$5)</f>
        <v>QL</v>
      </c>
      <c r="C58" s="271">
        <v>7612334094704</v>
      </c>
      <c r="D58" s="24" t="s">
        <v>2305</v>
      </c>
      <c r="E58" s="195" t="s">
        <v>133</v>
      </c>
      <c r="F58" s="192" t="s">
        <v>1</v>
      </c>
      <c r="G58" s="192">
        <v>2</v>
      </c>
      <c r="H58" s="24" t="s">
        <v>2322</v>
      </c>
      <c r="I58" s="196" t="s">
        <v>2266</v>
      </c>
      <c r="J58" s="196"/>
      <c r="K58" s="66"/>
      <c r="L58" s="66"/>
    </row>
    <row r="59" spans="1:12" ht="48.75" customHeight="1">
      <c r="A59" s="5">
        <v>55</v>
      </c>
      <c r="B59" s="315" t="str">
        <f>IF(C59="","",[5]表紙!$BD$5)</f>
        <v>QL</v>
      </c>
      <c r="C59" s="271">
        <v>7612334094711</v>
      </c>
      <c r="D59" s="24" t="s">
        <v>2305</v>
      </c>
      <c r="E59" s="195" t="s">
        <v>133</v>
      </c>
      <c r="F59" s="192" t="s">
        <v>1</v>
      </c>
      <c r="G59" s="192">
        <v>2</v>
      </c>
      <c r="H59" s="24" t="s">
        <v>2323</v>
      </c>
      <c r="I59" s="196" t="s">
        <v>2266</v>
      </c>
      <c r="J59" s="196"/>
      <c r="K59" s="66"/>
      <c r="L59" s="66"/>
    </row>
    <row r="60" spans="1:12" ht="48.75" customHeight="1">
      <c r="A60" s="5">
        <v>56</v>
      </c>
      <c r="B60" s="315" t="str">
        <f>IF(C60="","",[5]表紙!$BD$5)</f>
        <v>QL</v>
      </c>
      <c r="C60" s="271">
        <v>7612334094575</v>
      </c>
      <c r="D60" s="24" t="s">
        <v>2305</v>
      </c>
      <c r="E60" s="195" t="s">
        <v>133</v>
      </c>
      <c r="F60" s="192" t="s">
        <v>1</v>
      </c>
      <c r="G60" s="192">
        <v>2</v>
      </c>
      <c r="H60" s="24" t="s">
        <v>2324</v>
      </c>
      <c r="I60" s="196" t="s">
        <v>2266</v>
      </c>
      <c r="J60" s="196"/>
      <c r="K60" s="66"/>
      <c r="L60" s="66"/>
    </row>
    <row r="61" spans="1:12" ht="48.75" customHeight="1">
      <c r="A61" s="5">
        <v>57</v>
      </c>
      <c r="B61" s="315" t="str">
        <f>IF(C61="","",[5]表紙!$BD$5)</f>
        <v>QL</v>
      </c>
      <c r="C61" s="271">
        <v>7612334094599</v>
      </c>
      <c r="D61" s="24" t="s">
        <v>2305</v>
      </c>
      <c r="E61" s="195" t="s">
        <v>133</v>
      </c>
      <c r="F61" s="192" t="s">
        <v>1</v>
      </c>
      <c r="G61" s="192">
        <v>2</v>
      </c>
      <c r="H61" s="24" t="s">
        <v>2325</v>
      </c>
      <c r="I61" s="196" t="s">
        <v>2266</v>
      </c>
      <c r="J61" s="196"/>
      <c r="K61" s="66"/>
      <c r="L61" s="66"/>
    </row>
    <row r="62" spans="1:12" ht="48.75" customHeight="1">
      <c r="A62" s="5">
        <v>58</v>
      </c>
      <c r="B62" s="315" t="str">
        <f>IF(C62="","",[5]表紙!$BD$5)</f>
        <v>QL</v>
      </c>
      <c r="C62" s="271">
        <v>7612334175052</v>
      </c>
      <c r="D62" s="24" t="s">
        <v>2326</v>
      </c>
      <c r="E62" s="195" t="s">
        <v>133</v>
      </c>
      <c r="F62" s="192" t="s">
        <v>1</v>
      </c>
      <c r="G62" s="192">
        <v>2</v>
      </c>
      <c r="H62" s="24" t="s">
        <v>2327</v>
      </c>
      <c r="I62" s="196" t="s">
        <v>2266</v>
      </c>
      <c r="J62" s="196"/>
      <c r="K62" s="66"/>
      <c r="L62" s="66"/>
    </row>
    <row r="63" spans="1:12" ht="48.75" customHeight="1">
      <c r="A63" s="5">
        <v>59</v>
      </c>
      <c r="B63" s="315" t="str">
        <f>IF(C63="","",[5]表紙!$BD$5)</f>
        <v>QL</v>
      </c>
      <c r="C63" s="271">
        <v>7612334175069</v>
      </c>
      <c r="D63" s="24" t="s">
        <v>2326</v>
      </c>
      <c r="E63" s="194" t="s">
        <v>133</v>
      </c>
      <c r="F63" s="192" t="s">
        <v>1</v>
      </c>
      <c r="G63" s="192">
        <v>2</v>
      </c>
      <c r="H63" s="24" t="s">
        <v>2328</v>
      </c>
      <c r="I63" s="196" t="s">
        <v>2266</v>
      </c>
      <c r="J63" s="196"/>
      <c r="K63" s="66"/>
      <c r="L63" s="66"/>
    </row>
    <row r="64" spans="1:12" ht="48.75" customHeight="1">
      <c r="A64" s="5">
        <v>60</v>
      </c>
      <c r="B64" s="315" t="str">
        <f>IF(C64="","",[5]表紙!$BD$5)</f>
        <v>QL</v>
      </c>
      <c r="C64" s="271">
        <v>7612334175076</v>
      </c>
      <c r="D64" s="24" t="s">
        <v>2326</v>
      </c>
      <c r="E64" s="194" t="s">
        <v>133</v>
      </c>
      <c r="F64" s="192" t="s">
        <v>1</v>
      </c>
      <c r="G64" s="192">
        <v>2</v>
      </c>
      <c r="H64" s="24" t="s">
        <v>2329</v>
      </c>
      <c r="I64" s="196" t="s">
        <v>2266</v>
      </c>
      <c r="J64" s="196"/>
      <c r="K64" s="66"/>
      <c r="L64" s="66"/>
    </row>
    <row r="65" spans="1:12" ht="48.75" customHeight="1">
      <c r="A65" s="5">
        <v>61</v>
      </c>
      <c r="B65" s="315" t="str">
        <f>IF(C65="","",[5]表紙!$BD$5)</f>
        <v>QL</v>
      </c>
      <c r="C65" s="271">
        <v>7612334175083</v>
      </c>
      <c r="D65" s="24" t="s">
        <v>2326</v>
      </c>
      <c r="E65" s="194" t="s">
        <v>133</v>
      </c>
      <c r="F65" s="192" t="s">
        <v>1</v>
      </c>
      <c r="G65" s="192">
        <v>2</v>
      </c>
      <c r="H65" s="24" t="s">
        <v>2330</v>
      </c>
      <c r="I65" s="196" t="s">
        <v>2266</v>
      </c>
      <c r="J65" s="196"/>
      <c r="K65" s="66"/>
      <c r="L65" s="66"/>
    </row>
    <row r="66" spans="1:12" ht="48.75" customHeight="1">
      <c r="A66" s="5">
        <v>62</v>
      </c>
      <c r="B66" s="315" t="str">
        <f>IF(C66="","",[5]表紙!$BD$5)</f>
        <v>QL</v>
      </c>
      <c r="C66" s="271">
        <v>7612334175090</v>
      </c>
      <c r="D66" s="24" t="s">
        <v>2326</v>
      </c>
      <c r="E66" s="194" t="s">
        <v>133</v>
      </c>
      <c r="F66" s="192" t="s">
        <v>1</v>
      </c>
      <c r="G66" s="192">
        <v>2</v>
      </c>
      <c r="H66" s="24" t="s">
        <v>2331</v>
      </c>
      <c r="I66" s="196" t="s">
        <v>2266</v>
      </c>
      <c r="J66" s="196"/>
      <c r="K66" s="66"/>
      <c r="L66" s="66"/>
    </row>
    <row r="67" spans="1:12" ht="48.75" customHeight="1">
      <c r="A67" s="5">
        <v>63</v>
      </c>
      <c r="B67" s="315" t="str">
        <f>IF(C67="","",[5]表紙!$BD$5)</f>
        <v>QL</v>
      </c>
      <c r="C67" s="271">
        <v>7612334175106</v>
      </c>
      <c r="D67" s="24" t="s">
        <v>2326</v>
      </c>
      <c r="E67" s="194" t="s">
        <v>133</v>
      </c>
      <c r="F67" s="192" t="s">
        <v>1</v>
      </c>
      <c r="G67" s="192">
        <v>2</v>
      </c>
      <c r="H67" s="24" t="s">
        <v>2332</v>
      </c>
      <c r="I67" s="196" t="s">
        <v>2266</v>
      </c>
      <c r="J67" s="196"/>
      <c r="K67" s="66"/>
      <c r="L67" s="66"/>
    </row>
    <row r="68" spans="1:12" ht="48.75" customHeight="1">
      <c r="A68" s="5">
        <v>64</v>
      </c>
      <c r="B68" s="315" t="str">
        <f>IF(C68="","",[5]表紙!$BD$5)</f>
        <v>QL</v>
      </c>
      <c r="C68" s="271">
        <v>7611819692091</v>
      </c>
      <c r="D68" s="24" t="s">
        <v>2333</v>
      </c>
      <c r="E68" s="194" t="s">
        <v>133</v>
      </c>
      <c r="F68" s="192" t="s">
        <v>1</v>
      </c>
      <c r="G68" s="192">
        <v>2</v>
      </c>
      <c r="H68" s="24" t="s">
        <v>2334</v>
      </c>
      <c r="I68" s="196" t="s">
        <v>2266</v>
      </c>
      <c r="J68" s="196"/>
      <c r="K68" s="66"/>
      <c r="L68" s="66"/>
    </row>
    <row r="69" spans="1:12" ht="48.75" customHeight="1">
      <c r="A69" s="5">
        <v>65</v>
      </c>
      <c r="B69" s="315" t="str">
        <f>IF(C69="","",[5]表紙!$BD$5)</f>
        <v>QL</v>
      </c>
      <c r="C69" s="271">
        <v>7612334091727</v>
      </c>
      <c r="D69" s="24" t="s">
        <v>2333</v>
      </c>
      <c r="E69" s="194" t="s">
        <v>133</v>
      </c>
      <c r="F69" s="192" t="s">
        <v>1</v>
      </c>
      <c r="G69" s="192">
        <v>2</v>
      </c>
      <c r="H69" s="24" t="s">
        <v>2335</v>
      </c>
      <c r="I69" s="196" t="s">
        <v>2266</v>
      </c>
      <c r="J69" s="196"/>
      <c r="K69" s="66"/>
      <c r="L69" s="66"/>
    </row>
    <row r="70" spans="1:12" ht="48.75" customHeight="1">
      <c r="A70" s="5">
        <v>66</v>
      </c>
      <c r="B70" s="315" t="str">
        <f>IF(C70="","",[5]表紙!$BD$5)</f>
        <v>QL</v>
      </c>
      <c r="C70" s="271">
        <v>7612334091758</v>
      </c>
      <c r="D70" s="24" t="s">
        <v>2336</v>
      </c>
      <c r="E70" s="194" t="s">
        <v>133</v>
      </c>
      <c r="F70" s="192" t="s">
        <v>1</v>
      </c>
      <c r="G70" s="192">
        <v>2</v>
      </c>
      <c r="H70" s="200" t="s">
        <v>2337</v>
      </c>
      <c r="I70" s="196" t="s">
        <v>2266</v>
      </c>
      <c r="J70" s="196"/>
      <c r="K70" s="66"/>
      <c r="L70" s="66"/>
    </row>
    <row r="71" spans="1:12" ht="48.75" customHeight="1">
      <c r="A71" s="5">
        <v>67</v>
      </c>
      <c r="B71" s="315" t="str">
        <f>IF(C71="","",[5]表紙!$BD$5)</f>
        <v>QL</v>
      </c>
      <c r="C71" s="271">
        <v>7611819692121</v>
      </c>
      <c r="D71" s="24" t="s">
        <v>2336</v>
      </c>
      <c r="E71" s="194" t="s">
        <v>133</v>
      </c>
      <c r="F71" s="192" t="s">
        <v>1</v>
      </c>
      <c r="G71" s="192">
        <v>2</v>
      </c>
      <c r="H71" s="24" t="s">
        <v>2338</v>
      </c>
      <c r="I71" s="196" t="s">
        <v>2266</v>
      </c>
      <c r="J71" s="196"/>
      <c r="K71" s="66"/>
      <c r="L71" s="66"/>
    </row>
    <row r="72" spans="1:12" ht="48.75" customHeight="1">
      <c r="A72" s="5">
        <v>68</v>
      </c>
      <c r="B72" s="315" t="str">
        <f>IF(C72="","",[5]表紙!$BD$5)</f>
        <v>QL</v>
      </c>
      <c r="C72" s="271">
        <v>7612334091789</v>
      </c>
      <c r="D72" s="24" t="s">
        <v>2339</v>
      </c>
      <c r="E72" s="194" t="s">
        <v>133</v>
      </c>
      <c r="F72" s="192" t="s">
        <v>1</v>
      </c>
      <c r="G72" s="192">
        <v>2</v>
      </c>
      <c r="H72" s="200" t="s">
        <v>2340</v>
      </c>
      <c r="I72" s="196" t="s">
        <v>2266</v>
      </c>
      <c r="J72" s="196"/>
      <c r="K72" s="66"/>
      <c r="L72" s="66"/>
    </row>
    <row r="73" spans="1:12" ht="48.75" customHeight="1">
      <c r="A73" s="5">
        <v>69</v>
      </c>
      <c r="B73" s="315" t="str">
        <f>IF(C73="","",[5]表紙!$BD$5)</f>
        <v>QL</v>
      </c>
      <c r="C73" s="271">
        <v>7612334091772</v>
      </c>
      <c r="D73" s="24" t="s">
        <v>2339</v>
      </c>
      <c r="E73" s="194" t="s">
        <v>133</v>
      </c>
      <c r="F73" s="192" t="s">
        <v>1</v>
      </c>
      <c r="G73" s="192">
        <v>2</v>
      </c>
      <c r="H73" s="200" t="s">
        <v>2341</v>
      </c>
      <c r="I73" s="196" t="s">
        <v>2266</v>
      </c>
      <c r="J73" s="196"/>
      <c r="K73" s="66"/>
      <c r="L73" s="66"/>
    </row>
    <row r="74" spans="1:12" ht="48.75" customHeight="1">
      <c r="A74" s="5">
        <v>70</v>
      </c>
      <c r="B74" s="315" t="str">
        <f>IF(C74="","",[5]表紙!$BD$5)</f>
        <v>QL</v>
      </c>
      <c r="C74" s="271">
        <v>7612334091864</v>
      </c>
      <c r="D74" s="24" t="s">
        <v>2342</v>
      </c>
      <c r="E74" s="194" t="s">
        <v>133</v>
      </c>
      <c r="F74" s="192" t="s">
        <v>1</v>
      </c>
      <c r="G74" s="192">
        <v>2</v>
      </c>
      <c r="H74" s="200" t="s">
        <v>2343</v>
      </c>
      <c r="I74" s="196" t="s">
        <v>2266</v>
      </c>
      <c r="J74" s="196"/>
      <c r="K74" s="66"/>
      <c r="L74" s="66"/>
    </row>
    <row r="75" spans="1:12" ht="48.75" customHeight="1">
      <c r="A75" s="5">
        <v>71</v>
      </c>
      <c r="B75" s="315" t="str">
        <f>IF(C75="","",[5]表紙!$BD$5)</f>
        <v>QL</v>
      </c>
      <c r="C75" s="271">
        <v>7612334091857</v>
      </c>
      <c r="D75" s="24" t="s">
        <v>2342</v>
      </c>
      <c r="E75" s="194" t="s">
        <v>133</v>
      </c>
      <c r="F75" s="192" t="s">
        <v>1</v>
      </c>
      <c r="G75" s="192">
        <v>2</v>
      </c>
      <c r="H75" s="200" t="s">
        <v>2344</v>
      </c>
      <c r="I75" s="196" t="s">
        <v>2266</v>
      </c>
      <c r="J75" s="196"/>
      <c r="K75" s="66"/>
      <c r="L75" s="66"/>
    </row>
    <row r="76" spans="1:12" ht="48.75" customHeight="1">
      <c r="A76" s="5">
        <v>72</v>
      </c>
      <c r="B76" s="315" t="str">
        <f>IF(C76="","",[5]表紙!$BD$5)</f>
        <v>QL</v>
      </c>
      <c r="C76" s="271">
        <v>80196058870</v>
      </c>
      <c r="D76" s="24" t="s">
        <v>2345</v>
      </c>
      <c r="E76" s="194" t="s">
        <v>133</v>
      </c>
      <c r="F76" s="192" t="s">
        <v>1</v>
      </c>
      <c r="G76" s="192">
        <v>2</v>
      </c>
      <c r="H76" s="200" t="s">
        <v>2346</v>
      </c>
      <c r="I76" s="196" t="s">
        <v>2347</v>
      </c>
      <c r="J76" s="196"/>
      <c r="K76" s="66"/>
      <c r="L76" s="66"/>
    </row>
    <row r="77" spans="1:12" ht="48.75" customHeight="1">
      <c r="A77" s="5">
        <v>73</v>
      </c>
      <c r="B77" s="315" t="str">
        <f>IF(C77="","",[5]表紙!$BD$5)</f>
        <v>QL</v>
      </c>
      <c r="C77" s="271">
        <v>7611819284180</v>
      </c>
      <c r="D77" s="24" t="s">
        <v>2348</v>
      </c>
      <c r="E77" s="194" t="s">
        <v>133</v>
      </c>
      <c r="F77" s="192" t="s">
        <v>1</v>
      </c>
      <c r="G77" s="192">
        <v>2</v>
      </c>
      <c r="H77" s="200" t="s">
        <v>2349</v>
      </c>
      <c r="I77" s="196" t="s">
        <v>2266</v>
      </c>
      <c r="J77" s="196"/>
      <c r="K77" s="66"/>
      <c r="L77" s="66"/>
    </row>
    <row r="78" spans="1:12" ht="48.75" customHeight="1">
      <c r="A78" s="5">
        <v>74</v>
      </c>
      <c r="B78" s="315" t="str">
        <f>IF(C78="","",[5]表紙!$BD$5)</f>
        <v>QL</v>
      </c>
      <c r="C78" s="271">
        <v>7611819923188</v>
      </c>
      <c r="D78" s="24" t="s">
        <v>2348</v>
      </c>
      <c r="E78" s="194" t="s">
        <v>133</v>
      </c>
      <c r="F78" s="192" t="s">
        <v>1</v>
      </c>
      <c r="G78" s="192">
        <v>2</v>
      </c>
      <c r="H78" s="255" t="s">
        <v>2350</v>
      </c>
      <c r="I78" s="196" t="s">
        <v>2266</v>
      </c>
      <c r="J78" s="196"/>
      <c r="K78" s="66"/>
      <c r="L78" s="66"/>
    </row>
    <row r="79" spans="1:12" ht="48.75" customHeight="1">
      <c r="A79" s="5">
        <v>75</v>
      </c>
      <c r="B79" s="315" t="str">
        <f>IF(C79="","",[5]表紙!$BD$5)</f>
        <v>QL</v>
      </c>
      <c r="C79" s="271">
        <v>7611819284197</v>
      </c>
      <c r="D79" s="24" t="s">
        <v>2348</v>
      </c>
      <c r="E79" s="194" t="s">
        <v>133</v>
      </c>
      <c r="F79" s="192" t="s">
        <v>1</v>
      </c>
      <c r="G79" s="192">
        <v>2</v>
      </c>
      <c r="H79" s="255" t="s">
        <v>2351</v>
      </c>
      <c r="I79" s="196" t="s">
        <v>2266</v>
      </c>
      <c r="J79" s="196"/>
      <c r="K79" s="66"/>
      <c r="L79" s="66"/>
    </row>
    <row r="80" spans="1:12" ht="48.75" customHeight="1">
      <c r="A80" s="5">
        <v>76</v>
      </c>
      <c r="B80" s="315" t="str">
        <f>IF(C80="","",[5]表紙!$BD$5)</f>
        <v>QL</v>
      </c>
      <c r="C80" s="271">
        <v>7611819284203</v>
      </c>
      <c r="D80" s="24" t="s">
        <v>2348</v>
      </c>
      <c r="E80" s="194" t="s">
        <v>133</v>
      </c>
      <c r="F80" s="192" t="s">
        <v>1</v>
      </c>
      <c r="G80" s="192">
        <v>2</v>
      </c>
      <c r="H80" s="255" t="s">
        <v>2352</v>
      </c>
      <c r="I80" s="196" t="s">
        <v>2266</v>
      </c>
      <c r="J80" s="196"/>
      <c r="K80" s="66"/>
      <c r="L80" s="66"/>
    </row>
    <row r="81" spans="1:12" ht="48.75" customHeight="1">
      <c r="A81" s="5">
        <v>77</v>
      </c>
      <c r="B81" s="315" t="str">
        <f>IF(C81="","",[5]表紙!$BD$5)</f>
        <v>QL</v>
      </c>
      <c r="C81" s="271">
        <v>7611819284210</v>
      </c>
      <c r="D81" s="24" t="s">
        <v>2348</v>
      </c>
      <c r="E81" s="194" t="s">
        <v>133</v>
      </c>
      <c r="F81" s="192" t="s">
        <v>1</v>
      </c>
      <c r="G81" s="192">
        <v>2</v>
      </c>
      <c r="H81" s="255" t="s">
        <v>2353</v>
      </c>
      <c r="I81" s="196" t="s">
        <v>2266</v>
      </c>
      <c r="J81" s="196"/>
      <c r="K81" s="66"/>
      <c r="L81" s="66"/>
    </row>
    <row r="82" spans="1:12" ht="48.75" customHeight="1">
      <c r="A82" s="5">
        <v>78</v>
      </c>
      <c r="B82" s="315" t="str">
        <f>IF(C82="","",[5]表紙!$BD$5)</f>
        <v>QL</v>
      </c>
      <c r="C82" s="271">
        <v>7611819284227</v>
      </c>
      <c r="D82" s="24" t="s">
        <v>2348</v>
      </c>
      <c r="E82" s="194" t="s">
        <v>133</v>
      </c>
      <c r="F82" s="192" t="s">
        <v>1</v>
      </c>
      <c r="G82" s="192">
        <v>2</v>
      </c>
      <c r="H82" s="24" t="s">
        <v>2354</v>
      </c>
      <c r="I82" s="196" t="s">
        <v>2266</v>
      </c>
      <c r="J82" s="196"/>
      <c r="K82" s="66"/>
      <c r="L82" s="66"/>
    </row>
    <row r="83" spans="1:12" ht="48.75" customHeight="1">
      <c r="A83" s="5">
        <v>79</v>
      </c>
      <c r="B83" s="315" t="str">
        <f>IF(C83="","",[5]表紙!$BD$5)</f>
        <v>QL</v>
      </c>
      <c r="C83" s="271">
        <v>7612334175830</v>
      </c>
      <c r="D83" s="24" t="s">
        <v>2355</v>
      </c>
      <c r="E83" s="194" t="s">
        <v>133</v>
      </c>
      <c r="F83" s="192" t="s">
        <v>1</v>
      </c>
      <c r="G83" s="192">
        <v>2</v>
      </c>
      <c r="H83" s="200" t="s">
        <v>2356</v>
      </c>
      <c r="I83" s="196" t="s">
        <v>2266</v>
      </c>
      <c r="J83" s="196"/>
      <c r="K83" s="66"/>
      <c r="L83" s="66"/>
    </row>
    <row r="84" spans="1:12" ht="48.75" customHeight="1">
      <c r="A84" s="5">
        <v>80</v>
      </c>
      <c r="B84" s="315" t="str">
        <f>IF(C84="","",[5]表紙!$BD$5)</f>
        <v>QL</v>
      </c>
      <c r="C84" s="271">
        <v>7612334175847</v>
      </c>
      <c r="D84" s="24" t="s">
        <v>2355</v>
      </c>
      <c r="E84" s="194" t="s">
        <v>133</v>
      </c>
      <c r="F84" s="192" t="s">
        <v>1</v>
      </c>
      <c r="G84" s="192">
        <v>2</v>
      </c>
      <c r="H84" s="24" t="s">
        <v>2357</v>
      </c>
      <c r="I84" s="196" t="s">
        <v>2266</v>
      </c>
      <c r="J84" s="196"/>
      <c r="K84" s="66"/>
      <c r="L84" s="66"/>
    </row>
    <row r="85" spans="1:12" ht="48.75" customHeight="1">
      <c r="A85" s="5">
        <v>81</v>
      </c>
      <c r="B85" s="315" t="str">
        <f>IF(C85="","",[5]表紙!$BD$5)</f>
        <v>QL</v>
      </c>
      <c r="C85" s="271">
        <v>7612334175854</v>
      </c>
      <c r="D85" s="24" t="s">
        <v>2355</v>
      </c>
      <c r="E85" s="194" t="s">
        <v>133</v>
      </c>
      <c r="F85" s="192" t="s">
        <v>1</v>
      </c>
      <c r="G85" s="192">
        <v>2</v>
      </c>
      <c r="H85" s="24" t="s">
        <v>2358</v>
      </c>
      <c r="I85" s="196" t="s">
        <v>2266</v>
      </c>
      <c r="J85" s="196"/>
      <c r="K85" s="66"/>
      <c r="L85" s="66"/>
    </row>
    <row r="86" spans="1:12" ht="48.75" customHeight="1">
      <c r="A86" s="5">
        <v>82</v>
      </c>
      <c r="B86" s="315" t="str">
        <f>IF(C86="","",[5]表紙!$BD$5)</f>
        <v>QL</v>
      </c>
      <c r="C86" s="271">
        <v>7612334175861</v>
      </c>
      <c r="D86" s="24" t="s">
        <v>2355</v>
      </c>
      <c r="E86" s="194" t="s">
        <v>133</v>
      </c>
      <c r="F86" s="192" t="s">
        <v>1</v>
      </c>
      <c r="G86" s="192">
        <v>2</v>
      </c>
      <c r="H86" s="24" t="s">
        <v>2359</v>
      </c>
      <c r="I86" s="196" t="s">
        <v>2266</v>
      </c>
      <c r="J86" s="196"/>
      <c r="K86" s="66"/>
      <c r="L86" s="66"/>
    </row>
    <row r="87" spans="1:12" ht="48.75" customHeight="1">
      <c r="A87" s="5">
        <v>83</v>
      </c>
      <c r="B87" s="315" t="str">
        <f>IF(C87="","",[5]表紙!$BD$5)</f>
        <v>QL</v>
      </c>
      <c r="C87" s="271">
        <v>7612334175878</v>
      </c>
      <c r="D87" s="24" t="s">
        <v>2355</v>
      </c>
      <c r="E87" s="194" t="s">
        <v>133</v>
      </c>
      <c r="F87" s="192" t="s">
        <v>1</v>
      </c>
      <c r="G87" s="192">
        <v>2</v>
      </c>
      <c r="H87" s="24" t="s">
        <v>2360</v>
      </c>
      <c r="I87" s="196" t="s">
        <v>2266</v>
      </c>
      <c r="J87" s="196"/>
      <c r="K87" s="66"/>
      <c r="L87" s="66"/>
    </row>
    <row r="88" spans="1:12" ht="48.75" customHeight="1">
      <c r="A88" s="5">
        <v>84</v>
      </c>
      <c r="B88" s="315" t="str">
        <f>IF(C88="","",[5]表紙!$BD$5)</f>
        <v>QL</v>
      </c>
      <c r="C88" s="271">
        <v>7612334175885</v>
      </c>
      <c r="D88" s="24" t="s">
        <v>2355</v>
      </c>
      <c r="E88" s="194" t="s">
        <v>133</v>
      </c>
      <c r="F88" s="192" t="s">
        <v>1</v>
      </c>
      <c r="G88" s="192">
        <v>2</v>
      </c>
      <c r="H88" s="24" t="s">
        <v>2361</v>
      </c>
      <c r="I88" s="196" t="s">
        <v>2266</v>
      </c>
      <c r="J88" s="196"/>
      <c r="K88" s="66"/>
      <c r="L88" s="66"/>
    </row>
    <row r="89" spans="1:12" ht="48.75" customHeight="1">
      <c r="A89" s="5">
        <v>85</v>
      </c>
      <c r="B89" s="315" t="str">
        <f>IF(C89="","",[5]表紙!$BD$5)</f>
        <v>QL</v>
      </c>
      <c r="C89" s="271">
        <v>7612334175892</v>
      </c>
      <c r="D89" s="24" t="s">
        <v>2355</v>
      </c>
      <c r="E89" s="194" t="s">
        <v>133</v>
      </c>
      <c r="F89" s="192" t="s">
        <v>1</v>
      </c>
      <c r="G89" s="192">
        <v>2</v>
      </c>
      <c r="H89" s="24" t="s">
        <v>2362</v>
      </c>
      <c r="I89" s="196" t="s">
        <v>2266</v>
      </c>
      <c r="J89" s="196"/>
      <c r="K89" s="66"/>
      <c r="L89" s="66"/>
    </row>
    <row r="90" spans="1:12" ht="48.75" customHeight="1">
      <c r="A90" s="5">
        <v>86</v>
      </c>
      <c r="B90" s="315" t="str">
        <f>IF(C90="","",[5]表紙!$BD$5)</f>
        <v>QL</v>
      </c>
      <c r="C90" s="271">
        <v>7612334175908</v>
      </c>
      <c r="D90" s="24" t="s">
        <v>2355</v>
      </c>
      <c r="E90" s="194" t="s">
        <v>133</v>
      </c>
      <c r="F90" s="192" t="s">
        <v>1</v>
      </c>
      <c r="G90" s="192">
        <v>2</v>
      </c>
      <c r="H90" s="24" t="s">
        <v>2363</v>
      </c>
      <c r="I90" s="196" t="s">
        <v>2266</v>
      </c>
      <c r="J90" s="196"/>
      <c r="K90" s="66"/>
      <c r="L90" s="66"/>
    </row>
    <row r="91" spans="1:12" ht="48.75" customHeight="1">
      <c r="A91" s="5">
        <v>87</v>
      </c>
      <c r="B91" s="315" t="str">
        <f>IF(C91="","",[5]表紙!$BD$5)</f>
        <v>QL</v>
      </c>
      <c r="C91" s="271">
        <v>7612334175915</v>
      </c>
      <c r="D91" s="24" t="s">
        <v>2355</v>
      </c>
      <c r="E91" s="194" t="s">
        <v>133</v>
      </c>
      <c r="F91" s="192" t="s">
        <v>1</v>
      </c>
      <c r="G91" s="192">
        <v>2</v>
      </c>
      <c r="H91" s="24" t="s">
        <v>2364</v>
      </c>
      <c r="I91" s="196" t="s">
        <v>2266</v>
      </c>
      <c r="J91" s="196"/>
      <c r="K91" s="66"/>
      <c r="L91" s="66"/>
    </row>
    <row r="92" spans="1:12" ht="48.75" customHeight="1">
      <c r="A92" s="5">
        <v>88</v>
      </c>
      <c r="B92" s="315" t="str">
        <f>IF(C92="","",[5]表紙!$BD$5)</f>
        <v>QL</v>
      </c>
      <c r="C92" s="271">
        <v>7612334175922</v>
      </c>
      <c r="D92" s="198" t="s">
        <v>2355</v>
      </c>
      <c r="E92" s="190" t="s">
        <v>133</v>
      </c>
      <c r="F92" s="191" t="s">
        <v>0</v>
      </c>
      <c r="G92" s="191">
        <v>2</v>
      </c>
      <c r="H92" s="198" t="s">
        <v>2365</v>
      </c>
      <c r="I92" s="196" t="s">
        <v>2266</v>
      </c>
      <c r="J92" s="196"/>
      <c r="K92" s="66"/>
      <c r="L92" s="66"/>
    </row>
    <row r="93" spans="1:12" ht="48.75" customHeight="1">
      <c r="A93" s="5">
        <v>89</v>
      </c>
      <c r="B93" s="315" t="str">
        <f>IF(C93="","",[5]表紙!$BD$5)</f>
        <v>QL</v>
      </c>
      <c r="C93" s="271">
        <v>7611819133464</v>
      </c>
      <c r="D93" s="24" t="s">
        <v>2366</v>
      </c>
      <c r="E93" s="194" t="s">
        <v>133</v>
      </c>
      <c r="F93" s="192" t="s">
        <v>1</v>
      </c>
      <c r="G93" s="192">
        <v>2</v>
      </c>
      <c r="H93" s="24" t="s">
        <v>2367</v>
      </c>
      <c r="I93" s="196" t="s">
        <v>2266</v>
      </c>
      <c r="J93" s="196"/>
      <c r="K93" s="66"/>
      <c r="L93" s="66"/>
    </row>
    <row r="94" spans="1:12" ht="48.75" customHeight="1">
      <c r="A94" s="5">
        <v>90</v>
      </c>
      <c r="B94" s="315" t="str">
        <f>IF(C94="","",[5]表紙!$BD$5)</f>
        <v>QL</v>
      </c>
      <c r="C94" s="271">
        <v>7611819133471</v>
      </c>
      <c r="D94" s="24" t="s">
        <v>2366</v>
      </c>
      <c r="E94" s="194" t="s">
        <v>133</v>
      </c>
      <c r="F94" s="192" t="s">
        <v>1</v>
      </c>
      <c r="G94" s="192">
        <v>2</v>
      </c>
      <c r="H94" s="24" t="s">
        <v>2368</v>
      </c>
      <c r="I94" s="196" t="s">
        <v>2266</v>
      </c>
      <c r="J94" s="196"/>
      <c r="K94" s="66"/>
      <c r="L94" s="66"/>
    </row>
    <row r="95" spans="1:12" ht="48.75" customHeight="1">
      <c r="A95" s="5">
        <v>91</v>
      </c>
      <c r="B95" s="315" t="str">
        <f>IF(C95="","",[5]表紙!$BD$5)</f>
        <v>QL</v>
      </c>
      <c r="C95" s="271">
        <v>7611819133488</v>
      </c>
      <c r="D95" s="24" t="s">
        <v>2366</v>
      </c>
      <c r="E95" s="194" t="s">
        <v>133</v>
      </c>
      <c r="F95" s="192" t="s">
        <v>1</v>
      </c>
      <c r="G95" s="192">
        <v>2</v>
      </c>
      <c r="H95" s="24" t="s">
        <v>2369</v>
      </c>
      <c r="I95" s="196" t="s">
        <v>2266</v>
      </c>
      <c r="J95" s="196"/>
      <c r="K95" s="66"/>
      <c r="L95" s="66"/>
    </row>
    <row r="96" spans="1:12" ht="48.75" customHeight="1">
      <c r="A96" s="5">
        <v>92</v>
      </c>
      <c r="B96" s="315" t="str">
        <f>IF(C96="","",[5]表紙!$BD$5)</f>
        <v>QL</v>
      </c>
      <c r="C96" s="271">
        <v>7611819133495</v>
      </c>
      <c r="D96" s="24" t="s">
        <v>2366</v>
      </c>
      <c r="E96" s="194" t="s">
        <v>133</v>
      </c>
      <c r="F96" s="192" t="s">
        <v>1</v>
      </c>
      <c r="G96" s="192">
        <v>2</v>
      </c>
      <c r="H96" s="24" t="s">
        <v>2370</v>
      </c>
      <c r="I96" s="196" t="s">
        <v>2266</v>
      </c>
      <c r="J96" s="196"/>
      <c r="K96" s="66"/>
      <c r="L96" s="66"/>
    </row>
    <row r="97" spans="1:12" ht="48.75" customHeight="1">
      <c r="A97" s="5">
        <v>93</v>
      </c>
      <c r="B97" s="315" t="str">
        <f>IF(C97="","",[5]表紙!$BD$5)</f>
        <v>QL</v>
      </c>
      <c r="C97" s="271">
        <v>7611819133501</v>
      </c>
      <c r="D97" s="24" t="s">
        <v>2366</v>
      </c>
      <c r="E97" s="194" t="s">
        <v>133</v>
      </c>
      <c r="F97" s="192" t="s">
        <v>1</v>
      </c>
      <c r="G97" s="192">
        <v>2</v>
      </c>
      <c r="H97" s="24" t="s">
        <v>2371</v>
      </c>
      <c r="I97" s="196" t="s">
        <v>2266</v>
      </c>
      <c r="J97" s="196"/>
      <c r="K97" s="66"/>
      <c r="L97" s="66"/>
    </row>
    <row r="98" spans="1:12" ht="48.75" customHeight="1">
      <c r="A98" s="5">
        <v>94</v>
      </c>
      <c r="B98" s="315" t="str">
        <f>IF(C98="","",[5]表紙!$BD$5)</f>
        <v>QL</v>
      </c>
      <c r="C98" s="271">
        <v>7611819133518</v>
      </c>
      <c r="D98" s="24" t="s">
        <v>2366</v>
      </c>
      <c r="E98" s="194" t="s">
        <v>133</v>
      </c>
      <c r="F98" s="192" t="s">
        <v>1</v>
      </c>
      <c r="G98" s="192">
        <v>2</v>
      </c>
      <c r="H98" s="24" t="s">
        <v>2372</v>
      </c>
      <c r="I98" s="196" t="s">
        <v>2266</v>
      </c>
      <c r="J98" s="196"/>
      <c r="K98" s="66"/>
      <c r="L98" s="66"/>
    </row>
    <row r="99" spans="1:12" ht="48.75" customHeight="1">
      <c r="A99" s="5">
        <v>95</v>
      </c>
      <c r="B99" s="315" t="str">
        <f>IF(C99="","",[5]表紙!$BD$5)</f>
        <v>QL</v>
      </c>
      <c r="C99" s="271">
        <v>7612334094353</v>
      </c>
      <c r="D99" s="24" t="s">
        <v>2373</v>
      </c>
      <c r="E99" s="194" t="s">
        <v>133</v>
      </c>
      <c r="F99" s="192" t="s">
        <v>1</v>
      </c>
      <c r="G99" s="192">
        <v>2</v>
      </c>
      <c r="H99" s="166" t="s">
        <v>2374</v>
      </c>
      <c r="I99" s="196" t="s">
        <v>2266</v>
      </c>
      <c r="J99" s="196"/>
      <c r="K99" s="66"/>
      <c r="L99" s="66"/>
    </row>
    <row r="100" spans="1:12" ht="48.75" customHeight="1">
      <c r="A100" s="5">
        <v>96</v>
      </c>
      <c r="B100" s="315" t="str">
        <f>IF(C100="","",[5]表紙!$BD$5)</f>
        <v>QL</v>
      </c>
      <c r="C100" s="271">
        <v>7612334094360</v>
      </c>
      <c r="D100" s="24" t="s">
        <v>2375</v>
      </c>
      <c r="E100" s="194" t="s">
        <v>133</v>
      </c>
      <c r="F100" s="192" t="s">
        <v>1</v>
      </c>
      <c r="G100" s="192">
        <v>2</v>
      </c>
      <c r="H100" s="166" t="s">
        <v>2376</v>
      </c>
      <c r="I100" s="196" t="s">
        <v>2266</v>
      </c>
      <c r="J100" s="196"/>
      <c r="K100" s="66"/>
      <c r="L100" s="66"/>
    </row>
    <row r="101" spans="1:12" ht="48.75" customHeight="1">
      <c r="A101" s="5">
        <v>97</v>
      </c>
      <c r="B101" s="315" t="str">
        <f>IF(C101="","",[5]表紙!$BD$5)</f>
        <v>QL</v>
      </c>
      <c r="C101" s="271">
        <v>7612334094377</v>
      </c>
      <c r="D101" s="24" t="s">
        <v>2377</v>
      </c>
      <c r="E101" s="194" t="s">
        <v>133</v>
      </c>
      <c r="F101" s="192" t="s">
        <v>1</v>
      </c>
      <c r="G101" s="192">
        <v>2</v>
      </c>
      <c r="H101" s="166" t="s">
        <v>2378</v>
      </c>
      <c r="I101" s="196" t="s">
        <v>2266</v>
      </c>
      <c r="J101" s="196"/>
      <c r="K101" s="66"/>
      <c r="L101" s="66"/>
    </row>
    <row r="102" spans="1:12" ht="48.75" customHeight="1">
      <c r="A102" s="5">
        <v>98</v>
      </c>
      <c r="B102" s="315" t="str">
        <f>IF(C102="","",[5]表紙!$BD$5)</f>
        <v>QL</v>
      </c>
      <c r="C102" s="271">
        <v>7612334094391</v>
      </c>
      <c r="D102" s="24" t="s">
        <v>2379</v>
      </c>
      <c r="E102" s="194" t="s">
        <v>133</v>
      </c>
      <c r="F102" s="192" t="s">
        <v>1</v>
      </c>
      <c r="G102" s="192">
        <v>2</v>
      </c>
      <c r="H102" s="166" t="s">
        <v>2380</v>
      </c>
      <c r="I102" s="196" t="s">
        <v>2266</v>
      </c>
      <c r="J102" s="196"/>
      <c r="K102" s="66"/>
      <c r="L102" s="66"/>
    </row>
    <row r="103" spans="1:12" ht="48.75" customHeight="1">
      <c r="A103" s="5">
        <v>99</v>
      </c>
      <c r="B103" s="315" t="str">
        <f>IF(C103="","",[5]表紙!$BD$5)</f>
        <v>QL</v>
      </c>
      <c r="C103" s="271">
        <v>7612334094315</v>
      </c>
      <c r="D103" s="24" t="s">
        <v>2381</v>
      </c>
      <c r="E103" s="194" t="s">
        <v>133</v>
      </c>
      <c r="F103" s="192" t="s">
        <v>1</v>
      </c>
      <c r="G103" s="192">
        <v>2</v>
      </c>
      <c r="H103" s="166" t="s">
        <v>2382</v>
      </c>
      <c r="I103" s="196" t="s">
        <v>2266</v>
      </c>
      <c r="J103" s="196"/>
      <c r="K103" s="66"/>
      <c r="L103" s="66"/>
    </row>
    <row r="104" spans="1:12" ht="48.75" customHeight="1">
      <c r="A104" s="5">
        <v>100</v>
      </c>
      <c r="B104" s="315" t="str">
        <f>IF(C104="","",[5]表紙!$BD$5)</f>
        <v>QL</v>
      </c>
      <c r="C104" s="271">
        <v>7612334094322</v>
      </c>
      <c r="D104" s="24" t="s">
        <v>2383</v>
      </c>
      <c r="E104" s="194" t="s">
        <v>133</v>
      </c>
      <c r="F104" s="192" t="s">
        <v>1</v>
      </c>
      <c r="G104" s="192">
        <v>2</v>
      </c>
      <c r="H104" s="166" t="s">
        <v>2384</v>
      </c>
      <c r="I104" s="196" t="s">
        <v>2266</v>
      </c>
      <c r="J104" s="196"/>
      <c r="K104" s="66"/>
      <c r="L104" s="66"/>
    </row>
    <row r="105" spans="1:12" ht="48.75" customHeight="1">
      <c r="A105" s="5">
        <v>101</v>
      </c>
      <c r="B105" s="315" t="str">
        <f>IF(C105="","",[5]表紙!$BD$5)</f>
        <v>QL</v>
      </c>
      <c r="C105" s="271">
        <v>7612334094339</v>
      </c>
      <c r="D105" s="24" t="s">
        <v>2385</v>
      </c>
      <c r="E105" s="194" t="s">
        <v>133</v>
      </c>
      <c r="F105" s="192" t="s">
        <v>1</v>
      </c>
      <c r="G105" s="192">
        <v>2</v>
      </c>
      <c r="H105" s="166" t="s">
        <v>2386</v>
      </c>
      <c r="I105" s="196" t="s">
        <v>2266</v>
      </c>
      <c r="J105" s="196"/>
      <c r="K105" s="66"/>
      <c r="L105" s="66"/>
    </row>
    <row r="106" spans="1:12" ht="48.75" customHeight="1">
      <c r="A106" s="5">
        <v>102</v>
      </c>
      <c r="B106" s="315" t="str">
        <f>IF(C106="","",[5]表紙!$BD$5)</f>
        <v>QL</v>
      </c>
      <c r="C106" s="271">
        <v>7612334094346</v>
      </c>
      <c r="D106" s="24" t="s">
        <v>2387</v>
      </c>
      <c r="E106" s="194" t="s">
        <v>133</v>
      </c>
      <c r="F106" s="192" t="s">
        <v>1</v>
      </c>
      <c r="G106" s="192">
        <v>2</v>
      </c>
      <c r="H106" s="166" t="s">
        <v>2388</v>
      </c>
      <c r="I106" s="196" t="s">
        <v>2266</v>
      </c>
      <c r="J106" s="196"/>
      <c r="K106" s="66"/>
      <c r="L106" s="66"/>
    </row>
    <row r="107" spans="1:12" ht="48.75" customHeight="1">
      <c r="A107" s="5">
        <v>103</v>
      </c>
      <c r="B107" s="315" t="str">
        <f>IF(C107="","",[5]表紙!$BD$5)</f>
        <v>QL</v>
      </c>
      <c r="C107" s="271">
        <v>7611819416567</v>
      </c>
      <c r="D107" s="24" t="s">
        <v>2389</v>
      </c>
      <c r="E107" s="194" t="s">
        <v>133</v>
      </c>
      <c r="F107" s="192" t="s">
        <v>1</v>
      </c>
      <c r="G107" s="192">
        <v>2</v>
      </c>
      <c r="H107" s="166" t="s">
        <v>2390</v>
      </c>
      <c r="I107" s="196" t="s">
        <v>2266</v>
      </c>
      <c r="J107" s="196"/>
      <c r="K107" s="66"/>
      <c r="L107" s="66"/>
    </row>
    <row r="108" spans="1:12" ht="48.75" customHeight="1">
      <c r="A108" s="5">
        <v>104</v>
      </c>
      <c r="B108" s="315" t="str">
        <f>IF(C108="","",[5]表紙!$BD$5)</f>
        <v>QL</v>
      </c>
      <c r="C108" s="271">
        <v>7611819416598</v>
      </c>
      <c r="D108" s="24" t="s">
        <v>2391</v>
      </c>
      <c r="E108" s="194" t="s">
        <v>133</v>
      </c>
      <c r="F108" s="192" t="s">
        <v>1</v>
      </c>
      <c r="G108" s="192">
        <v>2</v>
      </c>
      <c r="H108" s="166" t="s">
        <v>2392</v>
      </c>
      <c r="I108" s="196" t="s">
        <v>2266</v>
      </c>
      <c r="J108" s="196"/>
      <c r="K108" s="66"/>
      <c r="L108" s="66"/>
    </row>
    <row r="109" spans="1:12" ht="48.75" customHeight="1">
      <c r="A109" s="5">
        <v>105</v>
      </c>
      <c r="B109" s="315" t="str">
        <f>IF(C109="","",[5]表紙!$BD$5)</f>
        <v>QL</v>
      </c>
      <c r="C109" s="271">
        <v>7611819416628</v>
      </c>
      <c r="D109" s="24" t="s">
        <v>2393</v>
      </c>
      <c r="E109" s="194" t="s">
        <v>133</v>
      </c>
      <c r="F109" s="192" t="s">
        <v>1</v>
      </c>
      <c r="G109" s="192">
        <v>2</v>
      </c>
      <c r="H109" s="24" t="s">
        <v>2394</v>
      </c>
      <c r="I109" s="196" t="s">
        <v>2266</v>
      </c>
      <c r="J109" s="196"/>
      <c r="K109" s="66"/>
      <c r="L109" s="66"/>
    </row>
    <row r="110" spans="1:12" ht="48.75" customHeight="1">
      <c r="A110" s="5">
        <v>106</v>
      </c>
      <c r="B110" s="315" t="str">
        <f>IF(C110="","",[5]表紙!$BD$5)</f>
        <v>QL</v>
      </c>
      <c r="C110" s="271">
        <v>7611819416659</v>
      </c>
      <c r="D110" s="24" t="s">
        <v>2395</v>
      </c>
      <c r="E110" s="194" t="s">
        <v>133</v>
      </c>
      <c r="F110" s="192" t="s">
        <v>1</v>
      </c>
      <c r="G110" s="192">
        <v>2</v>
      </c>
      <c r="H110" s="24" t="s">
        <v>2396</v>
      </c>
      <c r="I110" s="196" t="s">
        <v>2266</v>
      </c>
      <c r="J110" s="196"/>
      <c r="K110" s="66"/>
      <c r="L110" s="66"/>
    </row>
    <row r="111" spans="1:12" ht="48.75" customHeight="1">
      <c r="A111" s="5">
        <v>107</v>
      </c>
      <c r="B111" s="315" t="str">
        <f>IF(C111="","",[5]表紙!$BD$5)</f>
        <v>QL</v>
      </c>
      <c r="C111" s="271">
        <v>7611819416666</v>
      </c>
      <c r="D111" s="24" t="s">
        <v>2395</v>
      </c>
      <c r="E111" s="194" t="s">
        <v>133</v>
      </c>
      <c r="F111" s="192" t="s">
        <v>1</v>
      </c>
      <c r="G111" s="192">
        <v>2</v>
      </c>
      <c r="H111" s="24" t="s">
        <v>2397</v>
      </c>
      <c r="I111" s="196" t="s">
        <v>2266</v>
      </c>
      <c r="J111" s="196"/>
      <c r="K111" s="66"/>
      <c r="L111" s="66"/>
    </row>
    <row r="112" spans="1:12" ht="48.75" customHeight="1">
      <c r="A112" s="5">
        <v>108</v>
      </c>
      <c r="B112" s="315" t="str">
        <f>IF(C112="","",[5]表紙!$BD$5)</f>
        <v>QL</v>
      </c>
      <c r="C112" s="271">
        <v>7611819416680</v>
      </c>
      <c r="D112" s="24" t="s">
        <v>2395</v>
      </c>
      <c r="E112" s="194" t="s">
        <v>133</v>
      </c>
      <c r="F112" s="192" t="s">
        <v>1</v>
      </c>
      <c r="G112" s="192">
        <v>2</v>
      </c>
      <c r="H112" s="24" t="s">
        <v>2398</v>
      </c>
      <c r="I112" s="196" t="s">
        <v>2266</v>
      </c>
      <c r="J112" s="196"/>
      <c r="K112" s="66"/>
      <c r="L112" s="66"/>
    </row>
    <row r="113" spans="1:12" ht="48.75" customHeight="1">
      <c r="A113" s="5">
        <v>109</v>
      </c>
      <c r="B113" s="315" t="str">
        <f>IF(C113="","",[5]表紙!$BD$5)</f>
        <v>QL</v>
      </c>
      <c r="C113" s="271">
        <v>7611819416505</v>
      </c>
      <c r="D113" s="24" t="s">
        <v>2399</v>
      </c>
      <c r="E113" s="194" t="s">
        <v>133</v>
      </c>
      <c r="F113" s="192" t="s">
        <v>1</v>
      </c>
      <c r="G113" s="192">
        <v>2</v>
      </c>
      <c r="H113" s="24" t="s">
        <v>2400</v>
      </c>
      <c r="I113" s="196" t="s">
        <v>2266</v>
      </c>
      <c r="J113" s="196"/>
      <c r="K113" s="66"/>
      <c r="L113" s="66"/>
    </row>
    <row r="114" spans="1:12" ht="48.75" customHeight="1">
      <c r="A114" s="5">
        <v>110</v>
      </c>
      <c r="B114" s="315" t="str">
        <f>IF(C114="","",[5]表紙!$BD$5)</f>
        <v>QL</v>
      </c>
      <c r="C114" s="271">
        <v>7611819416512</v>
      </c>
      <c r="D114" s="24" t="s">
        <v>2401</v>
      </c>
      <c r="E114" s="194" t="s">
        <v>133</v>
      </c>
      <c r="F114" s="192" t="s">
        <v>1</v>
      </c>
      <c r="G114" s="192">
        <v>2</v>
      </c>
      <c r="H114" s="24" t="s">
        <v>2402</v>
      </c>
      <c r="I114" s="196" t="s">
        <v>2266</v>
      </c>
      <c r="J114" s="196"/>
      <c r="K114" s="66"/>
      <c r="L114" s="66"/>
    </row>
    <row r="115" spans="1:12" ht="48.75" customHeight="1">
      <c r="A115" s="5">
        <v>111</v>
      </c>
      <c r="B115" s="315" t="str">
        <f>IF(C115="","",[5]表紙!$BD$5)</f>
        <v>QL</v>
      </c>
      <c r="C115" s="271">
        <v>7611819416536</v>
      </c>
      <c r="D115" s="166" t="s">
        <v>2403</v>
      </c>
      <c r="E115" s="194" t="s">
        <v>133</v>
      </c>
      <c r="F115" s="192" t="s">
        <v>1</v>
      </c>
      <c r="G115" s="192">
        <v>2</v>
      </c>
      <c r="H115" s="24" t="s">
        <v>2404</v>
      </c>
      <c r="I115" s="196" t="s">
        <v>2266</v>
      </c>
      <c r="J115" s="196"/>
      <c r="K115" s="66"/>
      <c r="L115" s="66"/>
    </row>
    <row r="116" spans="1:12" ht="48.75" customHeight="1">
      <c r="A116" s="5">
        <v>112</v>
      </c>
      <c r="B116" s="315" t="str">
        <f>IF(C116="","",[5]表紙!$BD$5)</f>
        <v>QL</v>
      </c>
      <c r="C116" s="271">
        <v>7611819416543</v>
      </c>
      <c r="D116" s="166" t="s">
        <v>2405</v>
      </c>
      <c r="E116" s="194" t="s">
        <v>133</v>
      </c>
      <c r="F116" s="192" t="s">
        <v>1</v>
      </c>
      <c r="G116" s="192">
        <v>2</v>
      </c>
      <c r="H116" s="24" t="s">
        <v>2406</v>
      </c>
      <c r="I116" s="196" t="s">
        <v>2266</v>
      </c>
      <c r="J116" s="196"/>
      <c r="K116" s="66"/>
      <c r="L116" s="66"/>
    </row>
    <row r="117" spans="1:12" ht="48.75" customHeight="1">
      <c r="A117" s="5">
        <v>113</v>
      </c>
      <c r="B117" s="315" t="str">
        <f>IF(C117="","",[5]表紙!$BD$5)</f>
        <v>QL</v>
      </c>
      <c r="C117" s="271">
        <v>7611819767553</v>
      </c>
      <c r="D117" s="166" t="s">
        <v>2407</v>
      </c>
      <c r="E117" s="194" t="s">
        <v>133</v>
      </c>
      <c r="F117" s="192" t="s">
        <v>1</v>
      </c>
      <c r="G117" s="192">
        <v>2</v>
      </c>
      <c r="H117" s="24" t="s">
        <v>2408</v>
      </c>
      <c r="I117" s="196" t="s">
        <v>2266</v>
      </c>
      <c r="J117" s="196"/>
      <c r="K117" s="66"/>
      <c r="L117" s="66"/>
    </row>
    <row r="118" spans="1:12" ht="48.75" customHeight="1">
      <c r="A118" s="5">
        <v>114</v>
      </c>
      <c r="B118" s="315" t="str">
        <f>IF(C118="","",[5]表紙!$BD$5)</f>
        <v>QL</v>
      </c>
      <c r="C118" s="271">
        <v>7611819767560</v>
      </c>
      <c r="D118" s="166" t="s">
        <v>2409</v>
      </c>
      <c r="E118" s="194" t="s">
        <v>133</v>
      </c>
      <c r="F118" s="192" t="s">
        <v>1</v>
      </c>
      <c r="G118" s="192">
        <v>2</v>
      </c>
      <c r="H118" s="24" t="s">
        <v>2410</v>
      </c>
      <c r="I118" s="196" t="s">
        <v>2266</v>
      </c>
      <c r="J118" s="196"/>
      <c r="K118" s="66"/>
      <c r="L118" s="66"/>
    </row>
    <row r="119" spans="1:12" ht="48.75" customHeight="1">
      <c r="A119" s="5">
        <v>115</v>
      </c>
      <c r="B119" s="315" t="str">
        <f>IF(C119="","",[5]表紙!$BD$5)</f>
        <v>QL</v>
      </c>
      <c r="C119" s="271">
        <v>7611819767577</v>
      </c>
      <c r="D119" s="166" t="s">
        <v>2411</v>
      </c>
      <c r="E119" s="194" t="s">
        <v>133</v>
      </c>
      <c r="F119" s="192" t="s">
        <v>1</v>
      </c>
      <c r="G119" s="192">
        <v>2</v>
      </c>
      <c r="H119" s="24" t="s">
        <v>2412</v>
      </c>
      <c r="I119" s="196" t="s">
        <v>2266</v>
      </c>
      <c r="J119" s="196"/>
      <c r="K119" s="66"/>
      <c r="L119" s="66"/>
    </row>
    <row r="120" spans="1:12" ht="48.75" customHeight="1">
      <c r="A120" s="5">
        <v>116</v>
      </c>
      <c r="B120" s="315" t="str">
        <f>IF(C120="","",[5]表紙!$BD$5)</f>
        <v>QL</v>
      </c>
      <c r="C120" s="271">
        <v>7611819767584</v>
      </c>
      <c r="D120" s="166" t="s">
        <v>2413</v>
      </c>
      <c r="E120" s="194" t="s">
        <v>133</v>
      </c>
      <c r="F120" s="192" t="s">
        <v>1</v>
      </c>
      <c r="G120" s="192">
        <v>2</v>
      </c>
      <c r="H120" s="24" t="s">
        <v>2414</v>
      </c>
      <c r="I120" s="196" t="s">
        <v>2266</v>
      </c>
      <c r="J120" s="196"/>
      <c r="K120" s="66"/>
      <c r="L120" s="66"/>
    </row>
    <row r="121" spans="1:12" ht="48.75" customHeight="1">
      <c r="A121" s="5">
        <v>117</v>
      </c>
      <c r="B121" s="315" t="str">
        <f>IF(C121="","",[5]表紙!$BD$5)</f>
        <v>QL</v>
      </c>
      <c r="C121" s="271">
        <v>7611819767591</v>
      </c>
      <c r="D121" s="166" t="s">
        <v>2415</v>
      </c>
      <c r="E121" s="194" t="s">
        <v>133</v>
      </c>
      <c r="F121" s="192" t="s">
        <v>1</v>
      </c>
      <c r="G121" s="192">
        <v>2</v>
      </c>
      <c r="H121" s="24" t="s">
        <v>2416</v>
      </c>
      <c r="I121" s="196" t="s">
        <v>2266</v>
      </c>
      <c r="J121" s="196"/>
      <c r="K121" s="66"/>
      <c r="L121" s="66"/>
    </row>
    <row r="122" spans="1:12" ht="48.75" customHeight="1">
      <c r="A122" s="5">
        <v>118</v>
      </c>
      <c r="B122" s="315" t="str">
        <f>IF(C122="","",[5]表紙!$BD$5)</f>
        <v>QL</v>
      </c>
      <c r="C122" s="271">
        <v>7611819922877</v>
      </c>
      <c r="D122" s="166" t="s">
        <v>2417</v>
      </c>
      <c r="E122" s="194" t="s">
        <v>133</v>
      </c>
      <c r="F122" s="192" t="s">
        <v>1</v>
      </c>
      <c r="G122" s="192">
        <v>2</v>
      </c>
      <c r="H122" s="24" t="s">
        <v>2418</v>
      </c>
      <c r="I122" s="196" t="s">
        <v>2266</v>
      </c>
      <c r="J122" s="196"/>
      <c r="K122" s="66"/>
      <c r="L122" s="66"/>
    </row>
    <row r="123" spans="1:12" ht="48.75" customHeight="1">
      <c r="A123" s="5">
        <v>119</v>
      </c>
      <c r="B123" s="315" t="str">
        <f>IF(C123="","",[5]表紙!$BD$5)</f>
        <v>QL</v>
      </c>
      <c r="C123" s="271">
        <v>7611819922884</v>
      </c>
      <c r="D123" s="166" t="s">
        <v>2419</v>
      </c>
      <c r="E123" s="194" t="s">
        <v>133</v>
      </c>
      <c r="F123" s="192" t="s">
        <v>1</v>
      </c>
      <c r="G123" s="192">
        <v>2</v>
      </c>
      <c r="H123" s="24" t="s">
        <v>2420</v>
      </c>
      <c r="I123" s="196" t="s">
        <v>2266</v>
      </c>
      <c r="J123" s="196"/>
      <c r="K123" s="66"/>
      <c r="L123" s="66"/>
    </row>
    <row r="124" spans="1:12" ht="48.75" customHeight="1">
      <c r="A124" s="5">
        <v>120</v>
      </c>
      <c r="B124" s="315" t="str">
        <f>IF(C124="","",[5]表紙!$BD$5)</f>
        <v>QL</v>
      </c>
      <c r="C124" s="271">
        <v>7611819922891</v>
      </c>
      <c r="D124" s="166" t="s">
        <v>2421</v>
      </c>
      <c r="E124" s="194" t="s">
        <v>133</v>
      </c>
      <c r="F124" s="192" t="s">
        <v>1</v>
      </c>
      <c r="G124" s="192">
        <v>2</v>
      </c>
      <c r="H124" s="24" t="s">
        <v>2422</v>
      </c>
      <c r="I124" s="196" t="s">
        <v>2266</v>
      </c>
      <c r="J124" s="196"/>
      <c r="K124" s="66"/>
      <c r="L124" s="66"/>
    </row>
    <row r="125" spans="1:12" ht="48.75" customHeight="1">
      <c r="A125" s="5">
        <v>121</v>
      </c>
      <c r="B125" s="315" t="str">
        <f>IF(C125="","",[5]表紙!$BD$5)</f>
        <v>QL</v>
      </c>
      <c r="C125" s="271">
        <v>7611819767539</v>
      </c>
      <c r="D125" s="166" t="s">
        <v>2423</v>
      </c>
      <c r="E125" s="194" t="s">
        <v>133</v>
      </c>
      <c r="F125" s="192" t="s">
        <v>1</v>
      </c>
      <c r="G125" s="192">
        <v>2</v>
      </c>
      <c r="H125" s="24" t="s">
        <v>2424</v>
      </c>
      <c r="I125" s="196" t="s">
        <v>2266</v>
      </c>
      <c r="J125" s="196"/>
      <c r="K125" s="66"/>
      <c r="L125" s="66"/>
    </row>
    <row r="126" spans="1:12" ht="48.75" customHeight="1">
      <c r="A126" s="5">
        <v>122</v>
      </c>
      <c r="B126" s="315" t="str">
        <f>IF(C126="","",[5]表紙!$BD$5)</f>
        <v>QL</v>
      </c>
      <c r="C126" s="271">
        <v>7611819767546</v>
      </c>
      <c r="D126" s="166" t="s">
        <v>2425</v>
      </c>
      <c r="E126" s="194" t="s">
        <v>133</v>
      </c>
      <c r="F126" s="192" t="s">
        <v>1</v>
      </c>
      <c r="G126" s="192">
        <v>2</v>
      </c>
      <c r="H126" s="24" t="s">
        <v>2426</v>
      </c>
      <c r="I126" s="196" t="s">
        <v>2266</v>
      </c>
      <c r="J126" s="196"/>
      <c r="K126" s="66"/>
      <c r="L126" s="66"/>
    </row>
    <row r="127" spans="1:12" ht="48.75" customHeight="1">
      <c r="A127" s="5">
        <v>123</v>
      </c>
      <c r="B127" s="315" t="str">
        <f>IF(C127="","",[5]表紙!$BD$5)</f>
        <v>QL</v>
      </c>
      <c r="C127" s="271">
        <v>7612334090706</v>
      </c>
      <c r="D127" s="166" t="s">
        <v>2427</v>
      </c>
      <c r="E127" s="194" t="s">
        <v>133</v>
      </c>
      <c r="F127" s="192" t="s">
        <v>1</v>
      </c>
      <c r="G127" s="192">
        <v>2</v>
      </c>
      <c r="H127" s="24" t="s">
        <v>2428</v>
      </c>
      <c r="I127" s="196" t="s">
        <v>2266</v>
      </c>
      <c r="J127" s="196"/>
      <c r="K127" s="66"/>
      <c r="L127" s="66"/>
    </row>
    <row r="128" spans="1:12" ht="48.75" customHeight="1">
      <c r="A128" s="5">
        <v>124</v>
      </c>
      <c r="B128" s="315" t="str">
        <f>IF(C128="","",[5]表紙!$BD$5)</f>
        <v>QL</v>
      </c>
      <c r="C128" s="271">
        <v>7612334090737</v>
      </c>
      <c r="D128" s="166" t="s">
        <v>2429</v>
      </c>
      <c r="E128" s="194" t="s">
        <v>133</v>
      </c>
      <c r="F128" s="192" t="s">
        <v>1</v>
      </c>
      <c r="G128" s="192">
        <v>2</v>
      </c>
      <c r="H128" s="24" t="s">
        <v>2430</v>
      </c>
      <c r="I128" s="196" t="s">
        <v>2266</v>
      </c>
      <c r="J128" s="196"/>
      <c r="K128" s="66"/>
      <c r="L128" s="66"/>
    </row>
    <row r="129" spans="1:12" ht="48.75" customHeight="1">
      <c r="A129" s="5">
        <v>125</v>
      </c>
      <c r="B129" s="315" t="str">
        <f>IF(C129="","",[5]表紙!$BD$5)</f>
        <v>QL</v>
      </c>
      <c r="C129" s="271">
        <v>7612334091369</v>
      </c>
      <c r="D129" s="166" t="s">
        <v>2431</v>
      </c>
      <c r="E129" s="194" t="s">
        <v>133</v>
      </c>
      <c r="F129" s="192" t="s">
        <v>1</v>
      </c>
      <c r="G129" s="192">
        <v>2</v>
      </c>
      <c r="H129" s="24" t="s">
        <v>2432</v>
      </c>
      <c r="I129" s="196" t="s">
        <v>2266</v>
      </c>
      <c r="J129" s="196"/>
      <c r="K129" s="66"/>
      <c r="L129" s="66"/>
    </row>
    <row r="130" spans="1:12" ht="48.75" customHeight="1">
      <c r="A130" s="5">
        <v>126</v>
      </c>
      <c r="B130" s="315" t="str">
        <f>IF(C130="","",[5]表紙!$BD$5)</f>
        <v>QL</v>
      </c>
      <c r="C130" s="271">
        <v>7612334091390</v>
      </c>
      <c r="D130" s="166" t="s">
        <v>2433</v>
      </c>
      <c r="E130" s="194" t="s">
        <v>133</v>
      </c>
      <c r="F130" s="192" t="s">
        <v>1</v>
      </c>
      <c r="G130" s="192">
        <v>2</v>
      </c>
      <c r="H130" s="24" t="s">
        <v>2434</v>
      </c>
      <c r="I130" s="196" t="s">
        <v>2266</v>
      </c>
      <c r="J130" s="196"/>
      <c r="K130" s="66"/>
      <c r="L130" s="66"/>
    </row>
    <row r="131" spans="1:12" ht="48.75" customHeight="1">
      <c r="A131" s="5">
        <v>127</v>
      </c>
      <c r="B131" s="315" t="str">
        <f>IF(C131="","",[5]表紙!$BD$5)</f>
        <v>QL</v>
      </c>
      <c r="C131" s="271">
        <v>7612334091420</v>
      </c>
      <c r="D131" s="166" t="s">
        <v>2435</v>
      </c>
      <c r="E131" s="194" t="s">
        <v>133</v>
      </c>
      <c r="F131" s="192" t="s">
        <v>1</v>
      </c>
      <c r="G131" s="192">
        <v>2</v>
      </c>
      <c r="H131" s="24" t="s">
        <v>2436</v>
      </c>
      <c r="I131" s="196" t="s">
        <v>2266</v>
      </c>
      <c r="J131" s="196"/>
      <c r="K131" s="66"/>
      <c r="L131" s="66"/>
    </row>
    <row r="132" spans="1:12" ht="48.75" customHeight="1">
      <c r="A132" s="5">
        <v>128</v>
      </c>
      <c r="B132" s="315" t="str">
        <f>IF(C132="","",[5]表紙!$BD$5)</f>
        <v>QL</v>
      </c>
      <c r="C132" s="271">
        <v>7612334091451</v>
      </c>
      <c r="D132" s="166" t="s">
        <v>2437</v>
      </c>
      <c r="E132" s="194" t="s">
        <v>133</v>
      </c>
      <c r="F132" s="192" t="s">
        <v>1</v>
      </c>
      <c r="G132" s="192">
        <v>2</v>
      </c>
      <c r="H132" s="24" t="s">
        <v>2438</v>
      </c>
      <c r="I132" s="196" t="s">
        <v>2266</v>
      </c>
      <c r="J132" s="196"/>
      <c r="K132" s="66"/>
      <c r="L132" s="66"/>
    </row>
    <row r="133" spans="1:12" ht="48.75" customHeight="1">
      <c r="A133" s="5">
        <v>129</v>
      </c>
      <c r="B133" s="315" t="str">
        <f>IF(C133="","",[5]表紙!$BD$5)</f>
        <v>QL</v>
      </c>
      <c r="C133" s="271">
        <v>4546540394439</v>
      </c>
      <c r="D133" s="166" t="s">
        <v>2439</v>
      </c>
      <c r="E133" s="194" t="s">
        <v>133</v>
      </c>
      <c r="F133" s="192" t="s">
        <v>1</v>
      </c>
      <c r="G133" s="192">
        <v>2</v>
      </c>
      <c r="H133" s="24" t="s">
        <v>2440</v>
      </c>
      <c r="I133" s="196" t="s">
        <v>2441</v>
      </c>
      <c r="J133" s="196"/>
      <c r="K133" s="66"/>
      <c r="L133" s="66"/>
    </row>
    <row r="134" spans="1:12" ht="48.75" customHeight="1">
      <c r="A134" s="5">
        <v>130</v>
      </c>
      <c r="B134" s="315" t="str">
        <f>IF(C134="","",[5]表紙!$BD$5)</f>
        <v>QL</v>
      </c>
      <c r="C134" s="271">
        <v>4987482548854</v>
      </c>
      <c r="D134" s="166" t="s">
        <v>2442</v>
      </c>
      <c r="E134" s="194" t="s">
        <v>133</v>
      </c>
      <c r="F134" s="192" t="s">
        <v>1</v>
      </c>
      <c r="G134" s="192">
        <v>2</v>
      </c>
      <c r="H134" s="24" t="s">
        <v>2443</v>
      </c>
      <c r="I134" s="196" t="s">
        <v>2444</v>
      </c>
      <c r="J134" s="196"/>
      <c r="K134" s="66"/>
      <c r="L134" s="66"/>
    </row>
    <row r="135" spans="1:12" ht="48.75" customHeight="1">
      <c r="A135" s="5">
        <v>131</v>
      </c>
      <c r="B135" s="315" t="str">
        <f>IF(C135="","",[5]表紙!$BD$5)</f>
        <v>QL</v>
      </c>
      <c r="C135" s="271">
        <v>7612334179487</v>
      </c>
      <c r="D135" s="166" t="s">
        <v>2445</v>
      </c>
      <c r="E135" s="194" t="s">
        <v>133</v>
      </c>
      <c r="F135" s="192" t="s">
        <v>1</v>
      </c>
      <c r="G135" s="192">
        <v>2</v>
      </c>
      <c r="H135" s="24" t="s">
        <v>2446</v>
      </c>
      <c r="I135" s="196" t="s">
        <v>2266</v>
      </c>
      <c r="J135" s="196"/>
      <c r="K135" s="66"/>
      <c r="L135" s="66"/>
    </row>
    <row r="136" spans="1:12" ht="48.75" customHeight="1">
      <c r="A136" s="5">
        <v>132</v>
      </c>
      <c r="B136" s="315" t="str">
        <f>IF(C136="","",[5]表紙!$BD$5)</f>
        <v>QL</v>
      </c>
      <c r="C136" s="271">
        <v>7612334179494</v>
      </c>
      <c r="D136" s="166" t="s">
        <v>2445</v>
      </c>
      <c r="E136" s="194" t="s">
        <v>133</v>
      </c>
      <c r="F136" s="192" t="s">
        <v>1</v>
      </c>
      <c r="G136" s="192">
        <v>2</v>
      </c>
      <c r="H136" s="24" t="s">
        <v>2447</v>
      </c>
      <c r="I136" s="196" t="s">
        <v>2266</v>
      </c>
      <c r="J136" s="196"/>
      <c r="K136" s="66"/>
      <c r="L136" s="66"/>
    </row>
    <row r="137" spans="1:12" ht="48.75" customHeight="1">
      <c r="A137" s="5">
        <v>133</v>
      </c>
      <c r="B137" s="315" t="str">
        <f>IF(C137="","",[5]表紙!$BD$5)</f>
        <v>QL</v>
      </c>
      <c r="C137" s="271">
        <v>7612334179500</v>
      </c>
      <c r="D137" s="166" t="s">
        <v>2445</v>
      </c>
      <c r="E137" s="194" t="s">
        <v>133</v>
      </c>
      <c r="F137" s="192" t="s">
        <v>1</v>
      </c>
      <c r="G137" s="192">
        <v>2</v>
      </c>
      <c r="H137" s="24" t="s">
        <v>2448</v>
      </c>
      <c r="I137" s="196" t="s">
        <v>2266</v>
      </c>
      <c r="J137" s="196"/>
      <c r="K137" s="66"/>
      <c r="L137" s="66"/>
    </row>
    <row r="138" spans="1:12" ht="48.75" customHeight="1">
      <c r="A138" s="5">
        <v>134</v>
      </c>
      <c r="B138" s="315" t="str">
        <f>IF(C138="","",[5]表紙!$BD$5)</f>
        <v>QL</v>
      </c>
      <c r="C138" s="271">
        <v>7612334179517</v>
      </c>
      <c r="D138" s="166" t="s">
        <v>2445</v>
      </c>
      <c r="E138" s="194" t="s">
        <v>133</v>
      </c>
      <c r="F138" s="192" t="s">
        <v>1</v>
      </c>
      <c r="G138" s="192">
        <v>2</v>
      </c>
      <c r="H138" s="24" t="s">
        <v>2449</v>
      </c>
      <c r="I138" s="196" t="s">
        <v>2266</v>
      </c>
      <c r="J138" s="196"/>
      <c r="K138" s="66"/>
      <c r="L138" s="66"/>
    </row>
    <row r="139" spans="1:12" ht="48.75" customHeight="1">
      <c r="A139" s="5">
        <v>135</v>
      </c>
      <c r="B139" s="315" t="str">
        <f>IF(C139="","",[5]表紙!$BD$5)</f>
        <v>QL</v>
      </c>
      <c r="C139" s="271">
        <v>7612334179524</v>
      </c>
      <c r="D139" s="166" t="s">
        <v>2445</v>
      </c>
      <c r="E139" s="194" t="s">
        <v>133</v>
      </c>
      <c r="F139" s="192" t="s">
        <v>1</v>
      </c>
      <c r="G139" s="192">
        <v>2</v>
      </c>
      <c r="H139" s="24" t="s">
        <v>2450</v>
      </c>
      <c r="I139" s="196" t="s">
        <v>2266</v>
      </c>
      <c r="J139" s="196"/>
      <c r="K139" s="66"/>
      <c r="L139" s="66"/>
    </row>
    <row r="140" spans="1:12" ht="48.75" customHeight="1">
      <c r="A140" s="5">
        <v>136</v>
      </c>
      <c r="B140" s="315" t="str">
        <f>IF(C140="","",[5]表紙!$BD$5)</f>
        <v>QL</v>
      </c>
      <c r="C140" s="271">
        <v>7611819692008</v>
      </c>
      <c r="D140" s="166" t="s">
        <v>2451</v>
      </c>
      <c r="E140" s="194" t="s">
        <v>133</v>
      </c>
      <c r="F140" s="192" t="s">
        <v>1</v>
      </c>
      <c r="G140" s="192">
        <v>2</v>
      </c>
      <c r="H140" s="24" t="s">
        <v>2452</v>
      </c>
      <c r="I140" s="196" t="s">
        <v>2266</v>
      </c>
      <c r="J140" s="196"/>
      <c r="K140" s="66"/>
      <c r="L140" s="66"/>
    </row>
    <row r="141" spans="1:12" ht="48.75" customHeight="1">
      <c r="A141" s="5">
        <v>137</v>
      </c>
      <c r="B141" s="315" t="str">
        <f>IF(C141="","",[5]表紙!$BD$5)</f>
        <v>QL</v>
      </c>
      <c r="C141" s="271">
        <v>7611819692077</v>
      </c>
      <c r="D141" s="166" t="s">
        <v>2453</v>
      </c>
      <c r="E141" s="194" t="s">
        <v>133</v>
      </c>
      <c r="F141" s="192" t="s">
        <v>1</v>
      </c>
      <c r="G141" s="192">
        <v>2</v>
      </c>
      <c r="H141" s="24" t="s">
        <v>2454</v>
      </c>
      <c r="I141" s="196" t="s">
        <v>2266</v>
      </c>
      <c r="J141" s="196"/>
      <c r="K141" s="66"/>
      <c r="L141" s="66"/>
    </row>
    <row r="142" spans="1:12" ht="48.75" customHeight="1">
      <c r="A142" s="5">
        <v>138</v>
      </c>
      <c r="B142" s="315" t="str">
        <f>IF(C142="","",[5]表紙!$BD$5)</f>
        <v>QL</v>
      </c>
      <c r="C142" s="271">
        <v>7611819692015</v>
      </c>
      <c r="D142" s="166" t="s">
        <v>2455</v>
      </c>
      <c r="E142" s="194" t="s">
        <v>133</v>
      </c>
      <c r="F142" s="192" t="s">
        <v>1</v>
      </c>
      <c r="G142" s="192">
        <v>2</v>
      </c>
      <c r="H142" s="24" t="s">
        <v>2456</v>
      </c>
      <c r="I142" s="196" t="s">
        <v>2266</v>
      </c>
      <c r="J142" s="196"/>
      <c r="K142" s="66"/>
      <c r="L142" s="66"/>
    </row>
    <row r="143" spans="1:12" ht="48.75" customHeight="1">
      <c r="A143" s="5">
        <v>139</v>
      </c>
      <c r="B143" s="315" t="str">
        <f>IF(C143="","",[5]表紙!$BD$5)</f>
        <v>QL</v>
      </c>
      <c r="C143" s="271">
        <v>7612334094490</v>
      </c>
      <c r="D143" s="166" t="s">
        <v>2457</v>
      </c>
      <c r="E143" s="194" t="s">
        <v>133</v>
      </c>
      <c r="F143" s="192" t="s">
        <v>1</v>
      </c>
      <c r="G143" s="192">
        <v>2</v>
      </c>
      <c r="H143" s="24" t="s">
        <v>2458</v>
      </c>
      <c r="I143" s="196" t="s">
        <v>2266</v>
      </c>
      <c r="J143" s="196"/>
      <c r="K143" s="66"/>
      <c r="L143" s="66"/>
    </row>
    <row r="144" spans="1:12" ht="48.75" customHeight="1">
      <c r="A144" s="5">
        <v>140</v>
      </c>
      <c r="B144" s="315" t="str">
        <f>IF(C144="","",[5]表紙!$BD$5)</f>
        <v>QL</v>
      </c>
      <c r="C144" s="271">
        <v>7612334094506</v>
      </c>
      <c r="D144" s="166" t="s">
        <v>2457</v>
      </c>
      <c r="E144" s="194" t="s">
        <v>133</v>
      </c>
      <c r="F144" s="192" t="s">
        <v>1</v>
      </c>
      <c r="G144" s="192">
        <v>2</v>
      </c>
      <c r="H144" s="24" t="s">
        <v>2459</v>
      </c>
      <c r="I144" s="196" t="s">
        <v>2266</v>
      </c>
      <c r="J144" s="196"/>
      <c r="K144" s="66"/>
      <c r="L144" s="66"/>
    </row>
    <row r="145" spans="1:12" ht="48.75" customHeight="1">
      <c r="A145" s="5">
        <v>141</v>
      </c>
      <c r="B145" s="315" t="str">
        <f>IF(C145="","",[5]表紙!$BD$5)</f>
        <v>QL</v>
      </c>
      <c r="C145" s="271">
        <v>7612334094513</v>
      </c>
      <c r="D145" s="166" t="s">
        <v>2457</v>
      </c>
      <c r="E145" s="194" t="s">
        <v>133</v>
      </c>
      <c r="F145" s="192" t="s">
        <v>1</v>
      </c>
      <c r="G145" s="192">
        <v>2</v>
      </c>
      <c r="H145" s="24" t="s">
        <v>2460</v>
      </c>
      <c r="I145" s="196" t="s">
        <v>2266</v>
      </c>
      <c r="J145" s="196"/>
      <c r="K145" s="66"/>
      <c r="L145" s="66"/>
    </row>
    <row r="146" spans="1:12" ht="48.75" customHeight="1">
      <c r="A146" s="5">
        <v>142</v>
      </c>
      <c r="B146" s="315" t="str">
        <f>IF(C146="","",[5]表紙!$BD$5)</f>
        <v>QL</v>
      </c>
      <c r="C146" s="271">
        <v>7612334094537</v>
      </c>
      <c r="D146" s="166" t="s">
        <v>2457</v>
      </c>
      <c r="E146" s="194" t="s">
        <v>133</v>
      </c>
      <c r="F146" s="192" t="s">
        <v>1</v>
      </c>
      <c r="G146" s="192">
        <v>2</v>
      </c>
      <c r="H146" s="24" t="s">
        <v>2461</v>
      </c>
      <c r="I146" s="196" t="s">
        <v>2266</v>
      </c>
      <c r="J146" s="196"/>
      <c r="K146" s="66"/>
      <c r="L146" s="66"/>
    </row>
    <row r="147" spans="1:12" ht="48.75" customHeight="1">
      <c r="A147" s="5">
        <v>143</v>
      </c>
      <c r="B147" s="315" t="str">
        <f>IF(C147="","",[5]表紙!$BD$5)</f>
        <v>QL</v>
      </c>
      <c r="C147" s="271">
        <v>7612334094452</v>
      </c>
      <c r="D147" s="166" t="s">
        <v>2457</v>
      </c>
      <c r="E147" s="194" t="s">
        <v>133</v>
      </c>
      <c r="F147" s="192" t="s">
        <v>1</v>
      </c>
      <c r="G147" s="192">
        <v>2</v>
      </c>
      <c r="H147" s="24" t="s">
        <v>2462</v>
      </c>
      <c r="I147" s="196" t="s">
        <v>2266</v>
      </c>
      <c r="J147" s="196"/>
      <c r="K147" s="66"/>
      <c r="L147" s="66"/>
    </row>
    <row r="148" spans="1:12" ht="48.75" customHeight="1">
      <c r="A148" s="5">
        <v>144</v>
      </c>
      <c r="B148" s="315" t="str">
        <f>IF(C148="","",[5]表紙!$BD$5)</f>
        <v>QL</v>
      </c>
      <c r="C148" s="271">
        <v>7612334094469</v>
      </c>
      <c r="D148" s="166" t="s">
        <v>2457</v>
      </c>
      <c r="E148" s="194" t="s">
        <v>133</v>
      </c>
      <c r="F148" s="192" t="s">
        <v>1</v>
      </c>
      <c r="G148" s="192">
        <v>2</v>
      </c>
      <c r="H148" s="24" t="s">
        <v>2463</v>
      </c>
      <c r="I148" s="196" t="s">
        <v>2266</v>
      </c>
      <c r="J148" s="196"/>
      <c r="K148" s="66"/>
      <c r="L148" s="66"/>
    </row>
    <row r="149" spans="1:12" ht="48.75" customHeight="1">
      <c r="A149" s="5">
        <v>145</v>
      </c>
      <c r="B149" s="315" t="str">
        <f>IF(C149="","",[5]表紙!$BD$5)</f>
        <v>QL</v>
      </c>
      <c r="C149" s="271">
        <v>7612334094476</v>
      </c>
      <c r="D149" s="24" t="s">
        <v>2457</v>
      </c>
      <c r="E149" s="194" t="s">
        <v>133</v>
      </c>
      <c r="F149" s="192" t="s">
        <v>1</v>
      </c>
      <c r="G149" s="192">
        <v>2</v>
      </c>
      <c r="H149" s="24" t="s">
        <v>2464</v>
      </c>
      <c r="I149" s="196" t="s">
        <v>2266</v>
      </c>
      <c r="J149" s="196"/>
      <c r="K149" s="66"/>
      <c r="L149" s="66"/>
    </row>
    <row r="150" spans="1:12" ht="48.75" customHeight="1">
      <c r="A150" s="5">
        <v>146</v>
      </c>
      <c r="B150" s="315" t="str">
        <f>IF(C150="","",[5]表紙!$BD$5)</f>
        <v>QL</v>
      </c>
      <c r="C150" s="271">
        <v>7612334094483</v>
      </c>
      <c r="D150" s="24" t="s">
        <v>2457</v>
      </c>
      <c r="E150" s="194" t="s">
        <v>133</v>
      </c>
      <c r="F150" s="192" t="s">
        <v>1</v>
      </c>
      <c r="G150" s="192">
        <v>2</v>
      </c>
      <c r="H150" s="24" t="s">
        <v>2465</v>
      </c>
      <c r="I150" s="196" t="s">
        <v>2266</v>
      </c>
      <c r="J150" s="196"/>
      <c r="K150" s="66"/>
      <c r="L150" s="66"/>
    </row>
    <row r="151" spans="1:12" ht="48.75" customHeight="1">
      <c r="A151" s="5">
        <v>147</v>
      </c>
      <c r="B151" s="315" t="str">
        <f>IF(C151="","",[5]表紙!$BD$5)</f>
        <v>QL</v>
      </c>
      <c r="C151" s="271">
        <v>7611819691995</v>
      </c>
      <c r="D151" s="24" t="s">
        <v>2466</v>
      </c>
      <c r="E151" s="194" t="s">
        <v>133</v>
      </c>
      <c r="F151" s="192" t="s">
        <v>1</v>
      </c>
      <c r="G151" s="192">
        <v>2</v>
      </c>
      <c r="H151" s="24" t="s">
        <v>2467</v>
      </c>
      <c r="I151" s="196" t="s">
        <v>2266</v>
      </c>
      <c r="J151" s="196"/>
      <c r="K151" s="66"/>
      <c r="L151" s="66"/>
    </row>
    <row r="152" spans="1:12" ht="48.75" customHeight="1">
      <c r="A152" s="5">
        <v>148</v>
      </c>
      <c r="B152" s="315" t="str">
        <f>IF(C152="","",[5]表紙!$BD$5)</f>
        <v>QL</v>
      </c>
      <c r="C152" s="271">
        <v>7611819692046</v>
      </c>
      <c r="D152" s="24" t="s">
        <v>2468</v>
      </c>
      <c r="E152" s="194" t="s">
        <v>133</v>
      </c>
      <c r="F152" s="192" t="s">
        <v>1</v>
      </c>
      <c r="G152" s="192">
        <v>2</v>
      </c>
      <c r="H152" s="267" t="s">
        <v>2469</v>
      </c>
      <c r="I152" s="196" t="s">
        <v>2266</v>
      </c>
      <c r="J152" s="196"/>
      <c r="K152" s="66"/>
      <c r="L152" s="66"/>
    </row>
    <row r="153" spans="1:12" ht="48.75" customHeight="1">
      <c r="A153" s="5">
        <v>149</v>
      </c>
      <c r="B153" s="315" t="str">
        <f>IF(C153="","",[5]表紙!$BD$5)</f>
        <v>QL</v>
      </c>
      <c r="C153" s="271">
        <v>7611819692039</v>
      </c>
      <c r="D153" s="24" t="s">
        <v>2468</v>
      </c>
      <c r="E153" s="194" t="s">
        <v>133</v>
      </c>
      <c r="F153" s="192" t="s">
        <v>1</v>
      </c>
      <c r="G153" s="192">
        <v>2</v>
      </c>
      <c r="H153" s="267" t="s">
        <v>2470</v>
      </c>
      <c r="I153" s="196" t="s">
        <v>2266</v>
      </c>
      <c r="J153" s="196"/>
      <c r="K153" s="66"/>
      <c r="L153" s="66"/>
    </row>
    <row r="154" spans="1:12" ht="48.75" customHeight="1">
      <c r="A154" s="5">
        <v>150</v>
      </c>
      <c r="B154" s="315" t="str">
        <f>IF(C154="","",[5]表紙!$BD$5)</f>
        <v>QL</v>
      </c>
      <c r="C154" s="361">
        <v>7612334150172</v>
      </c>
      <c r="D154" s="373" t="s">
        <v>2471</v>
      </c>
      <c r="E154" s="330" t="s">
        <v>133</v>
      </c>
      <c r="F154" s="316" t="s">
        <v>1</v>
      </c>
      <c r="G154" s="316">
        <v>2</v>
      </c>
      <c r="H154" s="373" t="s">
        <v>2472</v>
      </c>
      <c r="I154" s="378" t="s">
        <v>2266</v>
      </c>
      <c r="J154" s="268"/>
      <c r="K154" s="66"/>
      <c r="L154" s="66"/>
    </row>
    <row r="155" spans="1:12" ht="48.75" customHeight="1">
      <c r="A155" s="5">
        <v>151</v>
      </c>
      <c r="B155" s="315" t="str">
        <f>IF(C155="","",[5]表紙!$BD$5)</f>
        <v>QL</v>
      </c>
      <c r="C155" s="361">
        <v>7612334150011</v>
      </c>
      <c r="D155" s="379" t="s">
        <v>2473</v>
      </c>
      <c r="E155" s="336" t="s">
        <v>133</v>
      </c>
      <c r="F155" s="319" t="s">
        <v>1</v>
      </c>
      <c r="G155" s="316">
        <v>2</v>
      </c>
      <c r="H155" s="371" t="s">
        <v>2474</v>
      </c>
      <c r="I155" s="365" t="s">
        <v>2266</v>
      </c>
      <c r="J155" s="197"/>
      <c r="K155" s="66"/>
      <c r="L155" s="66"/>
    </row>
    <row r="156" spans="1:12" ht="48.75" customHeight="1">
      <c r="A156" s="5">
        <v>152</v>
      </c>
      <c r="B156" s="315" t="str">
        <f>IF(C156="","",[5]表紙!$BD$5)</f>
        <v>QL</v>
      </c>
      <c r="C156" s="361">
        <v>7612334150158</v>
      </c>
      <c r="D156" s="379" t="s">
        <v>2475</v>
      </c>
      <c r="E156" s="336" t="s">
        <v>133</v>
      </c>
      <c r="F156" s="319" t="s">
        <v>1</v>
      </c>
      <c r="G156" s="316">
        <v>2</v>
      </c>
      <c r="H156" s="371" t="s">
        <v>2476</v>
      </c>
      <c r="I156" s="365" t="s">
        <v>2266</v>
      </c>
      <c r="J156" s="197"/>
      <c r="K156" s="66"/>
      <c r="L156" s="66"/>
    </row>
    <row r="157" spans="1:12" ht="48.75" customHeight="1">
      <c r="A157" s="5">
        <v>153</v>
      </c>
      <c r="B157" s="315" t="str">
        <f>IF(C157="","",[5]表紙!$BD$5)</f>
        <v>QL</v>
      </c>
      <c r="C157" s="361">
        <v>7612334149992</v>
      </c>
      <c r="D157" s="379" t="s">
        <v>2477</v>
      </c>
      <c r="E157" s="336" t="s">
        <v>133</v>
      </c>
      <c r="F157" s="319" t="s">
        <v>1</v>
      </c>
      <c r="G157" s="316">
        <v>2</v>
      </c>
      <c r="H157" s="371" t="s">
        <v>2478</v>
      </c>
      <c r="I157" s="365" t="s">
        <v>2266</v>
      </c>
      <c r="J157" s="197"/>
      <c r="K157" s="66"/>
      <c r="L157" s="66"/>
    </row>
    <row r="158" spans="1:12" ht="48.75" customHeight="1">
      <c r="A158" s="5">
        <v>154</v>
      </c>
      <c r="B158" s="315" t="str">
        <f>IF(C158="","",[5]表紙!$BD$5)</f>
        <v>QL</v>
      </c>
      <c r="C158" s="361">
        <v>7612334118356</v>
      </c>
      <c r="D158" s="379" t="s">
        <v>2479</v>
      </c>
      <c r="E158" s="336" t="s">
        <v>133</v>
      </c>
      <c r="F158" s="319" t="s">
        <v>1</v>
      </c>
      <c r="G158" s="316">
        <v>2</v>
      </c>
      <c r="H158" s="371" t="s">
        <v>2480</v>
      </c>
      <c r="I158" s="365" t="s">
        <v>2266</v>
      </c>
      <c r="J158" s="197"/>
      <c r="K158" s="66"/>
      <c r="L158" s="66"/>
    </row>
    <row r="159" spans="1:12" ht="48.75" customHeight="1">
      <c r="A159" s="5">
        <v>155</v>
      </c>
      <c r="B159" s="315" t="str">
        <f>IF(C159="","",[5]表紙!$BD$5)</f>
        <v>QL</v>
      </c>
      <c r="C159" s="361">
        <v>7612334118363</v>
      </c>
      <c r="D159" s="379" t="s">
        <v>2481</v>
      </c>
      <c r="E159" s="336" t="s">
        <v>133</v>
      </c>
      <c r="F159" s="319" t="s">
        <v>1</v>
      </c>
      <c r="G159" s="316">
        <v>2</v>
      </c>
      <c r="H159" s="371" t="s">
        <v>2482</v>
      </c>
      <c r="I159" s="365" t="s">
        <v>2266</v>
      </c>
      <c r="J159" s="197"/>
      <c r="K159" s="66"/>
      <c r="L159" s="66"/>
    </row>
    <row r="160" spans="1:12" ht="48.75" customHeight="1">
      <c r="A160" s="5">
        <v>156</v>
      </c>
      <c r="B160" s="315" t="str">
        <f>IF(C160="","",[5]表紙!$BD$5)</f>
        <v>QL</v>
      </c>
      <c r="C160" s="361">
        <v>7612334118370</v>
      </c>
      <c r="D160" s="371" t="s">
        <v>2483</v>
      </c>
      <c r="E160" s="336" t="s">
        <v>133</v>
      </c>
      <c r="F160" s="319" t="s">
        <v>1</v>
      </c>
      <c r="G160" s="319">
        <v>2</v>
      </c>
      <c r="H160" s="371" t="s">
        <v>2484</v>
      </c>
      <c r="I160" s="365" t="s">
        <v>2266</v>
      </c>
      <c r="J160" s="197"/>
      <c r="K160" s="66"/>
      <c r="L160" s="66"/>
    </row>
    <row r="161" spans="1:12" ht="48.75" customHeight="1">
      <c r="A161" s="5">
        <v>157</v>
      </c>
      <c r="B161" s="315" t="str">
        <f>IF(C161="","",[5]表紙!$BD$5)</f>
        <v>QL</v>
      </c>
      <c r="C161" s="361">
        <v>7612334118387</v>
      </c>
      <c r="D161" s="371" t="s">
        <v>2485</v>
      </c>
      <c r="E161" s="336" t="s">
        <v>133</v>
      </c>
      <c r="F161" s="319" t="s">
        <v>1</v>
      </c>
      <c r="G161" s="319">
        <v>2</v>
      </c>
      <c r="H161" s="371" t="s">
        <v>2486</v>
      </c>
      <c r="I161" s="365" t="s">
        <v>2266</v>
      </c>
      <c r="J161" s="197"/>
      <c r="K161" s="66"/>
      <c r="L161" s="66"/>
    </row>
    <row r="162" spans="1:12" ht="48.75" customHeight="1">
      <c r="A162" s="5">
        <v>158</v>
      </c>
      <c r="B162" s="315" t="str">
        <f>IF(C162="","",[5]表紙!$BD$5)</f>
        <v>QL</v>
      </c>
      <c r="C162" s="361">
        <v>7612334118394</v>
      </c>
      <c r="D162" s="371" t="s">
        <v>2487</v>
      </c>
      <c r="E162" s="336" t="s">
        <v>133</v>
      </c>
      <c r="F162" s="319" t="s">
        <v>1</v>
      </c>
      <c r="G162" s="319">
        <v>2</v>
      </c>
      <c r="H162" s="371" t="s">
        <v>2488</v>
      </c>
      <c r="I162" s="365" t="s">
        <v>2266</v>
      </c>
      <c r="J162" s="197"/>
      <c r="K162" s="66"/>
      <c r="L162" s="66"/>
    </row>
    <row r="163" spans="1:12" ht="48.75" customHeight="1">
      <c r="A163" s="5">
        <v>159</v>
      </c>
      <c r="B163" s="315" t="str">
        <f>IF(C163="","",[5]表紙!$BD$5)</f>
        <v>QL</v>
      </c>
      <c r="C163" s="361">
        <v>7612334118400</v>
      </c>
      <c r="D163" s="371" t="s">
        <v>2489</v>
      </c>
      <c r="E163" s="336" t="s">
        <v>133</v>
      </c>
      <c r="F163" s="319" t="s">
        <v>1</v>
      </c>
      <c r="G163" s="319">
        <v>2</v>
      </c>
      <c r="H163" s="371" t="s">
        <v>2490</v>
      </c>
      <c r="I163" s="365" t="s">
        <v>2266</v>
      </c>
      <c r="J163" s="197"/>
      <c r="K163" s="66"/>
      <c r="L163" s="66"/>
    </row>
    <row r="164" spans="1:12" ht="48.75" customHeight="1">
      <c r="A164" s="5">
        <v>160</v>
      </c>
      <c r="B164" s="331"/>
      <c r="C164" s="271"/>
      <c r="D164" s="198"/>
      <c r="E164" s="190"/>
      <c r="F164" s="191"/>
      <c r="G164" s="191"/>
      <c r="H164" s="198"/>
      <c r="I164" s="197"/>
      <c r="J164" s="197"/>
      <c r="K164" s="66"/>
      <c r="L164" s="66"/>
    </row>
    <row r="165" spans="1:12" ht="48.75" customHeight="1">
      <c r="A165" s="5">
        <v>161</v>
      </c>
      <c r="B165" s="331"/>
      <c r="C165" s="271"/>
      <c r="D165" s="198"/>
      <c r="E165" s="190"/>
      <c r="F165" s="191"/>
      <c r="G165" s="191"/>
      <c r="H165" s="198"/>
      <c r="I165" s="197"/>
      <c r="J165" s="197"/>
      <c r="K165" s="66"/>
      <c r="L165" s="66"/>
    </row>
    <row r="166" spans="1:12" ht="48.75" customHeight="1">
      <c r="A166" s="5">
        <v>162</v>
      </c>
      <c r="B166" s="331"/>
      <c r="C166" s="271"/>
      <c r="D166" s="198"/>
      <c r="E166" s="190"/>
      <c r="F166" s="191"/>
      <c r="G166" s="191"/>
      <c r="H166" s="198"/>
      <c r="I166" s="197"/>
      <c r="J166" s="197"/>
      <c r="K166" s="66"/>
      <c r="L166" s="66"/>
    </row>
    <row r="167" spans="1:12" ht="48.75" customHeight="1">
      <c r="A167" s="5">
        <v>163</v>
      </c>
      <c r="B167" s="331"/>
      <c r="C167" s="271"/>
      <c r="D167" s="198"/>
      <c r="E167" s="190"/>
      <c r="F167" s="191"/>
      <c r="G167" s="191"/>
      <c r="H167" s="198"/>
      <c r="I167" s="197"/>
      <c r="J167" s="197"/>
      <c r="K167" s="66"/>
      <c r="L167" s="66"/>
    </row>
    <row r="168" spans="1:12" ht="48.75" customHeight="1">
      <c r="A168" s="5">
        <v>164</v>
      </c>
      <c r="B168" s="331"/>
      <c r="C168" s="271"/>
      <c r="D168" s="198"/>
      <c r="E168" s="190"/>
      <c r="F168" s="191"/>
      <c r="G168" s="191"/>
      <c r="H168" s="198"/>
      <c r="I168" s="197"/>
      <c r="J168" s="197"/>
      <c r="K168" s="66"/>
      <c r="L168" s="66"/>
    </row>
    <row r="169" spans="1:12" ht="48.75" customHeight="1">
      <c r="A169" s="5">
        <v>165</v>
      </c>
      <c r="B169" s="331"/>
      <c r="C169" s="271"/>
      <c r="D169" s="198"/>
      <c r="E169" s="190"/>
      <c r="F169" s="191"/>
      <c r="G169" s="191"/>
      <c r="H169" s="198"/>
      <c r="I169" s="197"/>
      <c r="J169" s="197"/>
      <c r="K169" s="66"/>
      <c r="L169" s="66"/>
    </row>
    <row r="170" spans="1:12" ht="48.75" customHeight="1">
      <c r="A170" s="5">
        <v>166</v>
      </c>
      <c r="B170" s="331"/>
      <c r="C170" s="271"/>
      <c r="D170" s="198"/>
      <c r="E170" s="190"/>
      <c r="F170" s="191"/>
      <c r="G170" s="191"/>
      <c r="H170" s="198"/>
      <c r="I170" s="197"/>
      <c r="J170" s="197"/>
      <c r="K170" s="66"/>
      <c r="L170" s="66"/>
    </row>
    <row r="171" spans="1:12" ht="48.75" customHeight="1">
      <c r="A171" s="5">
        <v>167</v>
      </c>
      <c r="B171" s="331"/>
      <c r="C171" s="271"/>
      <c r="D171" s="198"/>
      <c r="E171" s="190"/>
      <c r="F171" s="191"/>
      <c r="G171" s="191"/>
      <c r="H171" s="198"/>
      <c r="I171" s="197"/>
      <c r="J171" s="197"/>
      <c r="K171" s="66"/>
      <c r="L171" s="66"/>
    </row>
    <row r="172" spans="1:12" ht="48.75" customHeight="1">
      <c r="A172" s="5">
        <v>168</v>
      </c>
      <c r="B172" s="331"/>
      <c r="C172" s="271"/>
      <c r="D172" s="198"/>
      <c r="E172" s="190"/>
      <c r="F172" s="191"/>
      <c r="G172" s="191"/>
      <c r="H172" s="198"/>
      <c r="I172" s="197"/>
      <c r="J172" s="197"/>
      <c r="K172" s="66"/>
      <c r="L172" s="66"/>
    </row>
    <row r="173" spans="1:12" ht="48.75" customHeight="1">
      <c r="A173" s="5">
        <v>169</v>
      </c>
      <c r="B173" s="331"/>
      <c r="C173" s="271"/>
      <c r="D173" s="198"/>
      <c r="E173" s="190"/>
      <c r="F173" s="191"/>
      <c r="G173" s="191"/>
      <c r="H173" s="198"/>
      <c r="I173" s="197"/>
      <c r="J173" s="197"/>
      <c r="K173" s="66"/>
      <c r="L173" s="66"/>
    </row>
    <row r="174" spans="1:12" ht="48.75" customHeight="1">
      <c r="A174" s="5"/>
      <c r="B174" s="331"/>
      <c r="C174" s="259"/>
      <c r="D174" s="198"/>
      <c r="E174" s="190"/>
      <c r="F174" s="234"/>
      <c r="G174" s="234"/>
      <c r="H174" s="201"/>
      <c r="I174" s="234"/>
      <c r="J174" s="234"/>
      <c r="K174" s="66"/>
      <c r="L174" s="66"/>
    </row>
    <row r="175" spans="1:12" ht="48.75" customHeight="1">
      <c r="A175" s="5"/>
      <c r="B175" s="331"/>
      <c r="C175" s="241"/>
      <c r="D175" s="225"/>
      <c r="E175" s="194"/>
      <c r="F175" s="192"/>
      <c r="G175" s="192"/>
      <c r="H175" s="225"/>
      <c r="I175" s="252"/>
      <c r="J175" s="207"/>
      <c r="K175" s="66"/>
      <c r="L175" s="66"/>
    </row>
    <row r="176" spans="1:12" ht="48.75" customHeight="1">
      <c r="A176" s="5"/>
      <c r="B176" s="331"/>
      <c r="C176" s="241"/>
      <c r="D176" s="225"/>
      <c r="E176" s="194"/>
      <c r="F176" s="192"/>
      <c r="G176" s="192"/>
      <c r="H176" s="225"/>
      <c r="I176" s="252"/>
      <c r="J176" s="207"/>
      <c r="K176" s="66"/>
      <c r="L176" s="66"/>
    </row>
    <row r="177" spans="1:12" ht="48.75" customHeight="1">
      <c r="A177" s="5"/>
      <c r="B177" s="331"/>
      <c r="C177" s="241"/>
      <c r="D177" s="246"/>
      <c r="E177" s="190"/>
      <c r="F177" s="191"/>
      <c r="G177" s="191"/>
      <c r="H177" s="225"/>
      <c r="I177" s="252"/>
      <c r="J177" s="207"/>
      <c r="K177" s="66"/>
      <c r="L177" s="66"/>
    </row>
    <row r="178" spans="1:12" ht="48.75" customHeight="1">
      <c r="A178" s="5"/>
      <c r="B178" s="331"/>
      <c r="C178" s="241"/>
      <c r="D178" s="225"/>
      <c r="E178" s="194"/>
      <c r="F178" s="192"/>
      <c r="G178" s="192"/>
      <c r="H178" s="225"/>
      <c r="I178" s="252"/>
      <c r="J178" s="207"/>
      <c r="K178" s="66"/>
      <c r="L178" s="66"/>
    </row>
    <row r="179" spans="1:12" ht="48.75" customHeight="1">
      <c r="A179" s="5"/>
      <c r="B179" s="331"/>
      <c r="C179" s="241"/>
      <c r="D179" s="225"/>
      <c r="E179" s="194"/>
      <c r="F179" s="192"/>
      <c r="G179" s="192"/>
      <c r="H179" s="225"/>
      <c r="I179" s="252"/>
      <c r="J179" s="207"/>
      <c r="K179" s="66"/>
      <c r="L179" s="66"/>
    </row>
    <row r="180" spans="1:12" ht="48.75" customHeight="1">
      <c r="A180" s="5"/>
      <c r="B180" s="331"/>
      <c r="C180" s="241"/>
      <c r="D180" s="225"/>
      <c r="E180" s="194"/>
      <c r="F180" s="192"/>
      <c r="G180" s="192"/>
      <c r="H180" s="225"/>
      <c r="I180" s="252"/>
      <c r="J180" s="207"/>
      <c r="K180" s="66"/>
      <c r="L180" s="66"/>
    </row>
    <row r="181" spans="1:12" ht="48.75" customHeight="1">
      <c r="A181" s="5"/>
      <c r="B181" s="331"/>
      <c r="C181" s="241"/>
      <c r="D181" s="246"/>
      <c r="E181" s="190"/>
      <c r="F181" s="191"/>
      <c r="G181" s="191"/>
      <c r="H181" s="225"/>
      <c r="I181" s="252"/>
      <c r="J181" s="207"/>
      <c r="K181" s="66"/>
      <c r="L181" s="66"/>
    </row>
    <row r="182" spans="1:12" ht="48.75" customHeight="1">
      <c r="A182" s="5"/>
      <c r="B182" s="331"/>
      <c r="C182" s="241"/>
      <c r="D182" s="246"/>
      <c r="E182" s="190"/>
      <c r="F182" s="191"/>
      <c r="G182" s="191"/>
      <c r="H182" s="225"/>
      <c r="I182" s="252"/>
      <c r="J182" s="207"/>
      <c r="K182" s="66"/>
      <c r="L182" s="66"/>
    </row>
    <row r="183" spans="1:12" ht="48.75" customHeight="1">
      <c r="A183" s="5"/>
      <c r="B183" s="331"/>
      <c r="C183" s="242"/>
      <c r="D183" s="225"/>
      <c r="E183" s="194"/>
      <c r="F183" s="192"/>
      <c r="G183" s="192"/>
      <c r="H183" s="225"/>
      <c r="I183" s="252"/>
      <c r="J183" s="207"/>
      <c r="K183" s="66"/>
      <c r="L183" s="66"/>
    </row>
    <row r="184" spans="1:12" ht="48.75" customHeight="1">
      <c r="A184" s="5"/>
      <c r="B184" s="331"/>
      <c r="C184" s="241"/>
      <c r="D184" s="246"/>
      <c r="E184" s="190"/>
      <c r="F184" s="191"/>
      <c r="G184" s="191"/>
      <c r="H184" s="225"/>
      <c r="I184" s="252"/>
      <c r="J184" s="207"/>
      <c r="K184" s="66"/>
      <c r="L184" s="66"/>
    </row>
    <row r="185" spans="1:12" ht="48.75" customHeight="1">
      <c r="A185" s="5"/>
      <c r="B185" s="331"/>
      <c r="C185" s="242"/>
      <c r="D185" s="246"/>
      <c r="E185" s="190"/>
      <c r="F185" s="191"/>
      <c r="G185" s="191"/>
      <c r="H185" s="225"/>
      <c r="I185" s="252"/>
      <c r="J185" s="207"/>
      <c r="K185" s="66"/>
      <c r="L185" s="66"/>
    </row>
    <row r="186" spans="1:12" ht="48.75" customHeight="1">
      <c r="A186" s="5"/>
      <c r="B186" s="331"/>
      <c r="C186" s="242"/>
      <c r="D186" s="225"/>
      <c r="E186" s="194"/>
      <c r="F186" s="192"/>
      <c r="G186" s="192"/>
      <c r="H186" s="225"/>
      <c r="I186" s="252"/>
      <c r="J186" s="207"/>
      <c r="K186" s="66"/>
      <c r="L186" s="66"/>
    </row>
    <row r="187" spans="1:12" ht="48.75" customHeight="1">
      <c r="A187" s="5"/>
      <c r="B187" s="331"/>
      <c r="C187" s="241"/>
      <c r="D187" s="246"/>
      <c r="E187" s="190"/>
      <c r="F187" s="191"/>
      <c r="G187" s="192"/>
      <c r="H187" s="225"/>
      <c r="I187" s="252"/>
      <c r="J187" s="207"/>
      <c r="K187" s="66"/>
      <c r="L187" s="66"/>
    </row>
    <row r="188" spans="1:12" ht="48.75" customHeight="1">
      <c r="A188" s="5"/>
      <c r="B188" s="331"/>
      <c r="C188" s="241"/>
      <c r="D188" s="246"/>
      <c r="E188" s="190"/>
      <c r="F188" s="191"/>
      <c r="G188" s="192"/>
      <c r="H188" s="225"/>
      <c r="I188" s="252"/>
      <c r="J188" s="207"/>
      <c r="K188" s="66"/>
      <c r="L188" s="66"/>
    </row>
    <row r="189" spans="1:12" ht="48.75" customHeight="1">
      <c r="A189" s="5"/>
      <c r="B189" s="331"/>
      <c r="C189" s="241"/>
      <c r="D189" s="225"/>
      <c r="E189" s="194"/>
      <c r="F189" s="192"/>
      <c r="G189" s="192"/>
      <c r="H189" s="225"/>
      <c r="I189" s="254"/>
      <c r="J189" s="207"/>
      <c r="K189" s="66"/>
      <c r="L189" s="66"/>
    </row>
    <row r="190" spans="1:12" ht="48.75" customHeight="1">
      <c r="A190" s="5"/>
      <c r="B190" s="331"/>
      <c r="C190" s="241"/>
      <c r="D190" s="225"/>
      <c r="E190" s="194"/>
      <c r="F190" s="192"/>
      <c r="G190" s="192"/>
      <c r="H190" s="225"/>
      <c r="I190" s="254"/>
      <c r="J190" s="207"/>
      <c r="K190" s="66"/>
      <c r="L190" s="66"/>
    </row>
    <row r="191" spans="1:12" ht="48.75" customHeight="1">
      <c r="A191" s="5"/>
      <c r="B191" s="331"/>
      <c r="C191" s="241"/>
      <c r="D191" s="246"/>
      <c r="E191" s="190"/>
      <c r="F191" s="191"/>
      <c r="G191" s="192"/>
      <c r="H191" s="225"/>
      <c r="I191" s="252"/>
      <c r="J191" s="211"/>
      <c r="K191" s="66"/>
      <c r="L191" s="66"/>
    </row>
    <row r="192" spans="1:12" ht="48.75" customHeight="1">
      <c r="A192" s="5"/>
      <c r="B192" s="331"/>
      <c r="C192" s="241"/>
      <c r="D192" s="246"/>
      <c r="E192" s="190"/>
      <c r="F192" s="191"/>
      <c r="G192" s="192"/>
      <c r="H192" s="225"/>
      <c r="I192" s="252"/>
      <c r="J192" s="209"/>
      <c r="K192" s="66"/>
      <c r="L192" s="66"/>
    </row>
    <row r="193" spans="1:12" ht="48.75" customHeight="1">
      <c r="A193" s="5"/>
      <c r="B193" s="331"/>
      <c r="C193" s="241"/>
      <c r="D193" s="246"/>
      <c r="E193" s="190"/>
      <c r="F193" s="191"/>
      <c r="G193" s="191"/>
      <c r="H193" s="225"/>
      <c r="I193" s="252"/>
      <c r="J193" s="209"/>
      <c r="K193" s="66"/>
      <c r="L193" s="66"/>
    </row>
    <row r="194" spans="1:12" ht="48.75" customHeight="1">
      <c r="A194" s="5"/>
      <c r="B194" s="331"/>
      <c r="C194" s="241"/>
      <c r="D194" s="246"/>
      <c r="E194" s="190"/>
      <c r="F194" s="191"/>
      <c r="G194" s="191"/>
      <c r="H194" s="225"/>
      <c r="I194" s="252"/>
      <c r="J194" s="209"/>
      <c r="K194" s="66"/>
      <c r="L194" s="66"/>
    </row>
    <row r="195" spans="1:12" ht="48.75" customHeight="1">
      <c r="A195" s="5"/>
      <c r="B195" s="331"/>
      <c r="C195" s="241"/>
      <c r="D195" s="246"/>
      <c r="E195" s="190"/>
      <c r="F195" s="191"/>
      <c r="G195" s="191"/>
      <c r="H195" s="225"/>
      <c r="I195" s="252"/>
      <c r="J195" s="209"/>
      <c r="K195" s="66"/>
      <c r="L195" s="66"/>
    </row>
    <row r="196" spans="1:12" ht="48.75" customHeight="1">
      <c r="A196" s="5"/>
      <c r="B196" s="331"/>
      <c r="C196" s="242"/>
      <c r="D196" s="225"/>
      <c r="E196" s="194"/>
      <c r="F196" s="192"/>
      <c r="G196" s="192"/>
      <c r="H196" s="225"/>
      <c r="I196" s="252"/>
      <c r="J196" s="209"/>
      <c r="K196" s="66"/>
      <c r="L196" s="66"/>
    </row>
    <row r="197" spans="1:12" ht="48.75" customHeight="1">
      <c r="A197" s="5"/>
      <c r="B197" s="331"/>
      <c r="C197" s="241"/>
      <c r="D197" s="246"/>
      <c r="E197" s="190"/>
      <c r="F197" s="191"/>
      <c r="G197" s="192"/>
      <c r="H197" s="225"/>
      <c r="I197" s="252"/>
      <c r="J197" s="209"/>
      <c r="K197" s="66"/>
      <c r="L197" s="66"/>
    </row>
    <row r="198" spans="1:12" ht="48.75" customHeight="1">
      <c r="A198" s="5"/>
      <c r="B198" s="331"/>
      <c r="C198" s="242"/>
      <c r="D198" s="225"/>
      <c r="E198" s="194"/>
      <c r="F198" s="192"/>
      <c r="G198" s="192"/>
      <c r="H198" s="225"/>
      <c r="I198" s="252"/>
      <c r="J198" s="209"/>
      <c r="K198" s="66"/>
      <c r="L198" s="66"/>
    </row>
    <row r="199" spans="1:12" ht="48.75" customHeight="1">
      <c r="A199" s="5"/>
      <c r="B199" s="331"/>
      <c r="C199" s="241"/>
      <c r="D199" s="246"/>
      <c r="E199" s="190"/>
      <c r="F199" s="191"/>
      <c r="G199" s="191"/>
      <c r="H199" s="225"/>
      <c r="I199" s="252"/>
      <c r="J199" s="209"/>
      <c r="K199" s="66"/>
      <c r="L199" s="66"/>
    </row>
    <row r="200" spans="1:12" ht="48.75" customHeight="1">
      <c r="A200" s="5"/>
      <c r="B200" s="331"/>
      <c r="C200" s="242"/>
      <c r="D200" s="225"/>
      <c r="E200" s="194"/>
      <c r="F200" s="192"/>
      <c r="G200" s="192"/>
      <c r="H200" s="225"/>
      <c r="I200" s="252"/>
      <c r="J200" s="209"/>
      <c r="K200" s="66"/>
      <c r="L200" s="66"/>
    </row>
    <row r="201" spans="1:12" ht="48.75" customHeight="1">
      <c r="A201" s="5"/>
      <c r="B201" s="331"/>
      <c r="C201" s="242"/>
      <c r="D201" s="225"/>
      <c r="E201" s="194"/>
      <c r="F201" s="192"/>
      <c r="G201" s="192"/>
      <c r="H201" s="225"/>
      <c r="I201" s="252"/>
      <c r="J201" s="209"/>
      <c r="K201" s="66"/>
      <c r="L201" s="66"/>
    </row>
    <row r="202" spans="1:12" ht="48.75" customHeight="1">
      <c r="A202" s="5"/>
      <c r="B202" s="331"/>
      <c r="C202" s="241"/>
      <c r="D202" s="246"/>
      <c r="E202" s="190"/>
      <c r="F202" s="191"/>
      <c r="G202" s="191"/>
      <c r="H202" s="225"/>
      <c r="I202" s="252"/>
      <c r="J202" s="209"/>
      <c r="K202" s="66"/>
      <c r="L202" s="66"/>
    </row>
    <row r="203" spans="1:12" ht="48.75" customHeight="1">
      <c r="A203" s="5"/>
      <c r="B203" s="331"/>
      <c r="C203" s="241"/>
      <c r="D203" s="246"/>
      <c r="E203" s="190"/>
      <c r="F203" s="191"/>
      <c r="G203" s="191"/>
      <c r="H203" s="225"/>
      <c r="I203" s="252"/>
      <c r="J203" s="209"/>
      <c r="K203" s="66"/>
      <c r="L203" s="66"/>
    </row>
    <row r="204" spans="1:12" ht="48.75" customHeight="1">
      <c r="A204" s="5"/>
      <c r="B204" s="331"/>
      <c r="C204" s="242"/>
      <c r="D204" s="225"/>
      <c r="E204" s="194"/>
      <c r="F204" s="192"/>
      <c r="G204" s="192"/>
      <c r="H204" s="225"/>
      <c r="I204" s="252"/>
      <c r="J204" s="209"/>
      <c r="K204" s="66"/>
      <c r="L204" s="66"/>
    </row>
    <row r="205" spans="1:12" ht="48.75" customHeight="1">
      <c r="A205" s="5"/>
      <c r="B205" s="331"/>
      <c r="C205" s="241"/>
      <c r="D205" s="246"/>
      <c r="E205" s="190"/>
      <c r="F205" s="191"/>
      <c r="G205" s="191"/>
      <c r="H205" s="225"/>
      <c r="I205" s="252"/>
      <c r="J205" s="209"/>
      <c r="K205" s="66"/>
      <c r="L205" s="66"/>
    </row>
    <row r="206" spans="1:12" ht="48.75" customHeight="1">
      <c r="A206" s="5"/>
      <c r="B206" s="331"/>
      <c r="C206" s="242"/>
      <c r="D206" s="225"/>
      <c r="E206" s="194"/>
      <c r="F206" s="192"/>
      <c r="G206" s="192"/>
      <c r="H206" s="225"/>
      <c r="I206" s="252"/>
      <c r="J206" s="209"/>
      <c r="K206" s="66"/>
      <c r="L206" s="66"/>
    </row>
    <row r="207" spans="1:12" ht="48.75" customHeight="1">
      <c r="A207" s="5"/>
      <c r="B207" s="331"/>
      <c r="C207" s="242"/>
      <c r="D207" s="225"/>
      <c r="E207" s="194"/>
      <c r="F207" s="192"/>
      <c r="G207" s="192"/>
      <c r="H207" s="225"/>
      <c r="I207" s="252"/>
      <c r="J207" s="209"/>
      <c r="K207" s="66"/>
      <c r="L207" s="66"/>
    </row>
    <row r="208" spans="1:12" ht="48.75" customHeight="1">
      <c r="A208" s="5"/>
      <c r="B208" s="331"/>
      <c r="C208" s="241"/>
      <c r="D208" s="246"/>
      <c r="E208" s="190"/>
      <c r="F208" s="191"/>
      <c r="G208" s="191"/>
      <c r="H208" s="225"/>
      <c r="I208" s="252"/>
      <c r="J208" s="207"/>
      <c r="K208" s="66"/>
      <c r="L208" s="66"/>
    </row>
    <row r="209" spans="1:12" ht="48.75" customHeight="1">
      <c r="A209" s="5"/>
      <c r="B209" s="331"/>
      <c r="C209" s="241"/>
      <c r="D209" s="246"/>
      <c r="E209" s="190"/>
      <c r="F209" s="191"/>
      <c r="G209" s="191"/>
      <c r="H209" s="225"/>
      <c r="I209" s="252"/>
      <c r="J209" s="207"/>
      <c r="K209" s="66"/>
      <c r="L209" s="66"/>
    </row>
    <row r="210" spans="1:12" ht="48.75" customHeight="1">
      <c r="A210" s="5"/>
      <c r="B210" s="331"/>
      <c r="C210" s="241"/>
      <c r="D210" s="246"/>
      <c r="E210" s="190"/>
      <c r="F210" s="191"/>
      <c r="G210" s="191"/>
      <c r="H210" s="225"/>
      <c r="I210" s="252"/>
      <c r="J210" s="207"/>
      <c r="K210" s="66"/>
      <c r="L210" s="66"/>
    </row>
    <row r="211" spans="1:12" ht="48.75" customHeight="1">
      <c r="A211" s="5"/>
      <c r="B211" s="331"/>
      <c r="C211" s="242"/>
      <c r="D211" s="225"/>
      <c r="E211" s="194"/>
      <c r="F211" s="192"/>
      <c r="G211" s="192"/>
      <c r="H211" s="225"/>
      <c r="I211" s="252"/>
      <c r="J211" s="207"/>
      <c r="K211" s="66"/>
      <c r="L211" s="66"/>
    </row>
    <row r="212" spans="1:12" ht="48.75" customHeight="1">
      <c r="A212" s="5"/>
      <c r="B212" s="331"/>
      <c r="C212" s="242"/>
      <c r="D212" s="225"/>
      <c r="E212" s="194"/>
      <c r="F212" s="192"/>
      <c r="G212" s="192"/>
      <c r="H212" s="225"/>
      <c r="I212" s="252"/>
      <c r="J212" s="208"/>
      <c r="K212" s="66"/>
      <c r="L212" s="66"/>
    </row>
    <row r="213" spans="1:12" ht="48.75" customHeight="1">
      <c r="A213" s="5"/>
      <c r="B213" s="331"/>
      <c r="C213" s="242"/>
      <c r="D213" s="225"/>
      <c r="E213" s="194"/>
      <c r="F213" s="192"/>
      <c r="G213" s="192"/>
      <c r="H213" s="225"/>
      <c r="I213" s="252"/>
      <c r="J213" s="208"/>
      <c r="K213" s="66"/>
      <c r="L213" s="66"/>
    </row>
    <row r="214" spans="1:12" ht="48.75" customHeight="1">
      <c r="A214" s="5"/>
      <c r="B214" s="331"/>
      <c r="C214" s="242"/>
      <c r="D214" s="225"/>
      <c r="E214" s="194"/>
      <c r="F214" s="192"/>
      <c r="G214" s="192"/>
      <c r="H214" s="225"/>
      <c r="I214" s="252"/>
      <c r="J214" s="208"/>
      <c r="K214" s="66"/>
      <c r="L214" s="66"/>
    </row>
    <row r="215" spans="1:12" ht="48.75" customHeight="1">
      <c r="A215" s="5"/>
      <c r="B215" s="331"/>
      <c r="C215" s="242"/>
      <c r="D215" s="225"/>
      <c r="E215" s="194"/>
      <c r="F215" s="192"/>
      <c r="G215" s="192"/>
      <c r="H215" s="225"/>
      <c r="I215" s="252"/>
      <c r="J215" s="209"/>
      <c r="K215" s="66"/>
      <c r="L215" s="66"/>
    </row>
    <row r="216" spans="1:12" ht="48.75" customHeight="1">
      <c r="A216" s="5"/>
      <c r="B216" s="331"/>
      <c r="C216" s="241"/>
      <c r="D216" s="246"/>
      <c r="E216" s="190"/>
      <c r="F216" s="191"/>
      <c r="G216" s="191"/>
      <c r="H216" s="225"/>
      <c r="I216" s="252"/>
      <c r="J216" s="209"/>
      <c r="K216" s="66"/>
      <c r="L216" s="66"/>
    </row>
    <row r="217" spans="1:12" ht="48.75" customHeight="1">
      <c r="A217" s="5"/>
      <c r="B217" s="331"/>
      <c r="C217" s="242"/>
      <c r="D217" s="225"/>
      <c r="E217" s="194"/>
      <c r="F217" s="192"/>
      <c r="G217" s="192"/>
      <c r="H217" s="225"/>
      <c r="I217" s="252"/>
      <c r="J217" s="207"/>
      <c r="K217" s="66"/>
      <c r="L217" s="66"/>
    </row>
    <row r="218" spans="1:12" ht="48.75" customHeight="1">
      <c r="A218" s="5"/>
      <c r="B218" s="331"/>
      <c r="C218" s="242"/>
      <c r="D218" s="225"/>
      <c r="E218" s="194"/>
      <c r="F218" s="192"/>
      <c r="G218" s="192"/>
      <c r="H218" s="225"/>
      <c r="I218" s="252"/>
      <c r="J218" s="209"/>
      <c r="K218" s="66"/>
      <c r="L218" s="66"/>
    </row>
    <row r="219" spans="1:12" ht="48.75" customHeight="1">
      <c r="A219" s="5"/>
      <c r="B219" s="331"/>
      <c r="C219" s="242"/>
      <c r="D219" s="225"/>
      <c r="E219" s="194"/>
      <c r="F219" s="192"/>
      <c r="G219" s="192"/>
      <c r="H219" s="225"/>
      <c r="I219" s="252"/>
      <c r="J219" s="209"/>
      <c r="K219" s="66"/>
      <c r="L219" s="66"/>
    </row>
    <row r="220" spans="1:12" ht="48.75" customHeight="1">
      <c r="A220" s="5"/>
      <c r="B220" s="331"/>
      <c r="C220" s="242"/>
      <c r="D220" s="225"/>
      <c r="E220" s="194"/>
      <c r="F220" s="192"/>
      <c r="G220" s="192"/>
      <c r="H220" s="225"/>
      <c r="I220" s="252"/>
      <c r="J220" s="209"/>
      <c r="K220" s="66"/>
      <c r="L220" s="66"/>
    </row>
    <row r="221" spans="1:12" ht="48.75" customHeight="1">
      <c r="A221" s="5"/>
      <c r="B221" s="331"/>
      <c r="C221" s="242"/>
      <c r="D221" s="225"/>
      <c r="E221" s="194"/>
      <c r="F221" s="192"/>
      <c r="G221" s="192"/>
      <c r="H221" s="225"/>
      <c r="I221" s="252"/>
      <c r="J221" s="209"/>
      <c r="K221" s="66"/>
      <c r="L221" s="66"/>
    </row>
    <row r="222" spans="1:12" ht="48.75" customHeight="1">
      <c r="A222" s="5"/>
      <c r="B222" s="331"/>
      <c r="C222" s="242"/>
      <c r="D222" s="225"/>
      <c r="E222" s="194"/>
      <c r="F222" s="192"/>
      <c r="G222" s="192"/>
      <c r="H222" s="225"/>
      <c r="I222" s="252"/>
      <c r="J222" s="209"/>
      <c r="K222" s="66"/>
      <c r="L222" s="66"/>
    </row>
    <row r="223" spans="1:12" ht="48.75" customHeight="1">
      <c r="A223" s="5"/>
      <c r="B223" s="331"/>
      <c r="C223" s="241"/>
      <c r="D223" s="246"/>
      <c r="E223" s="190"/>
      <c r="F223" s="191"/>
      <c r="G223" s="191"/>
      <c r="H223" s="225"/>
      <c r="I223" s="252"/>
      <c r="J223" s="209"/>
      <c r="K223" s="66"/>
      <c r="L223" s="66"/>
    </row>
    <row r="224" spans="1:12" ht="48.75" customHeight="1">
      <c r="A224" s="5"/>
      <c r="B224" s="331"/>
      <c r="C224" s="242"/>
      <c r="D224" s="225"/>
      <c r="E224" s="194"/>
      <c r="F224" s="192"/>
      <c r="G224" s="191"/>
      <c r="H224" s="225"/>
      <c r="I224" s="252"/>
      <c r="J224" s="209"/>
      <c r="K224" s="66"/>
      <c r="L224" s="66"/>
    </row>
    <row r="225" spans="1:12" ht="48.75" customHeight="1">
      <c r="A225" s="5"/>
      <c r="B225" s="331"/>
      <c r="C225" s="242"/>
      <c r="D225" s="225"/>
      <c r="E225" s="194"/>
      <c r="F225" s="192"/>
      <c r="G225" s="191"/>
      <c r="H225" s="225"/>
      <c r="I225" s="252"/>
      <c r="J225" s="209"/>
      <c r="K225" s="66"/>
      <c r="L225" s="66"/>
    </row>
    <row r="226" spans="1:12" ht="48.75" customHeight="1">
      <c r="A226" s="5"/>
      <c r="B226" s="331"/>
      <c r="C226" s="241"/>
      <c r="D226" s="246"/>
      <c r="E226" s="190"/>
      <c r="F226" s="191"/>
      <c r="G226" s="191"/>
      <c r="H226" s="225"/>
      <c r="I226" s="252"/>
      <c r="J226" s="209"/>
      <c r="K226" s="66"/>
      <c r="L226" s="66"/>
    </row>
    <row r="227" spans="1:12" ht="48.75" customHeight="1">
      <c r="A227" s="5"/>
      <c r="B227" s="331"/>
      <c r="C227" s="242"/>
      <c r="D227" s="225"/>
      <c r="E227" s="194"/>
      <c r="F227" s="192"/>
      <c r="G227" s="192"/>
      <c r="H227" s="225"/>
      <c r="I227" s="252"/>
      <c r="J227" s="209"/>
      <c r="K227" s="66"/>
      <c r="L227" s="66"/>
    </row>
    <row r="228" spans="1:12" ht="48.75" customHeight="1">
      <c r="A228" s="5"/>
      <c r="B228" s="331"/>
      <c r="C228" s="242"/>
      <c r="D228" s="225"/>
      <c r="E228" s="194"/>
      <c r="F228" s="192"/>
      <c r="G228" s="192"/>
      <c r="H228" s="225"/>
      <c r="I228" s="252"/>
      <c r="J228" s="209"/>
      <c r="K228" s="66"/>
      <c r="L228" s="66"/>
    </row>
    <row r="229" spans="1:12" ht="48.75" customHeight="1">
      <c r="A229" s="5"/>
      <c r="B229" s="331"/>
      <c r="C229" s="242"/>
      <c r="D229" s="225"/>
      <c r="E229" s="194"/>
      <c r="F229" s="192"/>
      <c r="G229" s="192"/>
      <c r="H229" s="225"/>
      <c r="I229" s="252"/>
      <c r="J229" s="209"/>
      <c r="K229" s="66"/>
      <c r="L229" s="66"/>
    </row>
    <row r="230" spans="1:12" ht="48.75" customHeight="1">
      <c r="A230" s="5"/>
      <c r="B230" s="331"/>
      <c r="C230" s="242"/>
      <c r="D230" s="225"/>
      <c r="E230" s="194"/>
      <c r="F230" s="192"/>
      <c r="G230" s="192"/>
      <c r="H230" s="225"/>
      <c r="I230" s="252"/>
      <c r="J230" s="209"/>
      <c r="K230" s="66"/>
      <c r="L230" s="66"/>
    </row>
    <row r="231" spans="1:12" ht="48.75" customHeight="1">
      <c r="A231" s="5"/>
      <c r="B231" s="331"/>
      <c r="C231" s="243"/>
      <c r="D231" s="246"/>
      <c r="E231" s="190"/>
      <c r="F231" s="191"/>
      <c r="G231" s="191"/>
      <c r="H231" s="225"/>
      <c r="I231" s="252"/>
      <c r="J231" s="209"/>
      <c r="K231" s="66"/>
      <c r="L231" s="66"/>
    </row>
    <row r="232" spans="1:12" ht="48.75" customHeight="1">
      <c r="A232" s="5"/>
      <c r="B232" s="331"/>
      <c r="C232" s="243"/>
      <c r="D232" s="246"/>
      <c r="E232" s="190"/>
      <c r="F232" s="191"/>
      <c r="G232" s="191"/>
      <c r="H232" s="225"/>
      <c r="I232" s="252"/>
      <c r="J232" s="209"/>
      <c r="K232" s="66"/>
      <c r="L232" s="66"/>
    </row>
    <row r="233" spans="1:12" ht="48.75" customHeight="1">
      <c r="A233" s="5"/>
      <c r="B233" s="331"/>
      <c r="C233" s="243"/>
      <c r="D233" s="246"/>
      <c r="E233" s="190"/>
      <c r="F233" s="191"/>
      <c r="G233" s="191"/>
      <c r="H233" s="225"/>
      <c r="I233" s="252"/>
      <c r="J233" s="209"/>
      <c r="K233" s="66"/>
      <c r="L233" s="66"/>
    </row>
    <row r="234" spans="1:12" ht="48.75" customHeight="1">
      <c r="A234" s="5"/>
      <c r="B234" s="331"/>
      <c r="C234" s="242"/>
      <c r="D234" s="246"/>
      <c r="E234" s="190"/>
      <c r="F234" s="191"/>
      <c r="G234" s="191"/>
      <c r="H234" s="225"/>
      <c r="I234" s="252"/>
      <c r="J234" s="209"/>
      <c r="K234" s="66"/>
      <c r="L234" s="66"/>
    </row>
    <row r="235" spans="1:12" ht="48.75" customHeight="1">
      <c r="A235" s="5"/>
      <c r="B235" s="331"/>
      <c r="C235" s="241"/>
      <c r="D235" s="246"/>
      <c r="E235" s="190"/>
      <c r="F235" s="191"/>
      <c r="G235" s="191"/>
      <c r="H235" s="225"/>
      <c r="I235" s="252"/>
      <c r="J235" s="209"/>
      <c r="K235" s="66"/>
      <c r="L235" s="66"/>
    </row>
    <row r="236" spans="1:12" ht="48.75" customHeight="1">
      <c r="A236" s="5"/>
      <c r="B236" s="331"/>
      <c r="C236" s="241"/>
      <c r="D236" s="246"/>
      <c r="E236" s="190"/>
      <c r="F236" s="191"/>
      <c r="G236" s="191"/>
      <c r="H236" s="225"/>
      <c r="I236" s="252"/>
      <c r="J236" s="209"/>
      <c r="K236" s="66"/>
      <c r="L236" s="66"/>
    </row>
    <row r="237" spans="1:12" ht="48.75" customHeight="1">
      <c r="A237" s="5"/>
      <c r="B237" s="331"/>
      <c r="C237" s="242"/>
      <c r="D237" s="225"/>
      <c r="E237" s="194"/>
      <c r="F237" s="192"/>
      <c r="G237" s="192"/>
      <c r="H237" s="257"/>
      <c r="I237" s="254"/>
      <c r="J237" s="209"/>
      <c r="K237" s="66"/>
      <c r="L237" s="66"/>
    </row>
    <row r="238" spans="1:12" ht="48.75" customHeight="1">
      <c r="A238" s="5"/>
      <c r="B238" s="331"/>
      <c r="C238" s="242"/>
      <c r="D238" s="193"/>
      <c r="E238" s="194"/>
      <c r="F238" s="192"/>
      <c r="G238" s="192"/>
      <c r="H238" s="255"/>
      <c r="I238" s="252"/>
      <c r="J238" s="209"/>
      <c r="K238" s="66"/>
      <c r="L238" s="66"/>
    </row>
    <row r="239" spans="1:12" ht="48.75" customHeight="1">
      <c r="A239" s="5"/>
      <c r="B239" s="331"/>
      <c r="C239" s="242"/>
      <c r="D239" s="193"/>
      <c r="E239" s="190"/>
      <c r="F239" s="191"/>
      <c r="G239" s="191"/>
      <c r="H239" s="255"/>
      <c r="I239" s="252"/>
      <c r="J239" s="209"/>
      <c r="K239" s="66"/>
      <c r="L239" s="66"/>
    </row>
    <row r="240" spans="1:12" ht="48.75" customHeight="1">
      <c r="A240" s="5"/>
      <c r="B240" s="331"/>
      <c r="C240" s="242"/>
      <c r="D240" s="225"/>
      <c r="E240" s="190"/>
      <c r="F240" s="191"/>
      <c r="G240" s="191"/>
      <c r="H240" s="255"/>
      <c r="I240" s="252"/>
      <c r="J240" s="209"/>
      <c r="K240" s="66"/>
      <c r="L240" s="66"/>
    </row>
    <row r="241" spans="1:12" ht="48.75" customHeight="1">
      <c r="A241" s="5"/>
      <c r="B241" s="331"/>
      <c r="C241" s="241"/>
      <c r="D241" s="246"/>
      <c r="E241" s="190"/>
      <c r="F241" s="191"/>
      <c r="G241" s="191"/>
      <c r="H241" s="225"/>
      <c r="I241" s="252"/>
      <c r="J241" s="209"/>
      <c r="K241" s="66"/>
      <c r="L241" s="66"/>
    </row>
    <row r="242" spans="1:12" ht="48.75" customHeight="1">
      <c r="A242" s="5"/>
      <c r="B242" s="331"/>
      <c r="C242" s="242"/>
      <c r="D242" s="225"/>
      <c r="E242" s="194"/>
      <c r="F242" s="192"/>
      <c r="G242" s="192"/>
      <c r="H242" s="225"/>
      <c r="I242" s="252"/>
      <c r="J242" s="209"/>
      <c r="K242" s="66"/>
      <c r="L242" s="66"/>
    </row>
    <row r="243" spans="1:12" ht="48.75" customHeight="1">
      <c r="A243" s="5"/>
      <c r="B243" s="331"/>
      <c r="C243" s="242"/>
      <c r="D243" s="225"/>
      <c r="E243" s="194"/>
      <c r="F243" s="192"/>
      <c r="G243" s="192"/>
      <c r="H243" s="225"/>
      <c r="I243" s="252"/>
      <c r="J243" s="209"/>
      <c r="K243" s="66"/>
      <c r="L243" s="66"/>
    </row>
    <row r="244" spans="1:12" ht="48.75" customHeight="1">
      <c r="A244" s="5"/>
      <c r="B244" s="331"/>
      <c r="C244" s="243"/>
      <c r="D244" s="246"/>
      <c r="E244" s="190"/>
      <c r="F244" s="191"/>
      <c r="G244" s="191"/>
      <c r="H244" s="225"/>
      <c r="I244" s="252"/>
      <c r="J244" s="209"/>
      <c r="K244" s="66"/>
      <c r="L244" s="66"/>
    </row>
    <row r="245" spans="1:12" ht="48.75" customHeight="1">
      <c r="A245" s="5"/>
      <c r="B245" s="331"/>
      <c r="C245" s="241"/>
      <c r="D245" s="246"/>
      <c r="E245" s="190"/>
      <c r="F245" s="191"/>
      <c r="G245" s="191"/>
      <c r="H245" s="225"/>
      <c r="I245" s="252"/>
      <c r="K245" s="66"/>
      <c r="L245" s="66"/>
    </row>
    <row r="246" spans="1:12" ht="48.75" customHeight="1">
      <c r="A246" s="5"/>
      <c r="B246" s="331"/>
      <c r="C246" s="241"/>
      <c r="D246" s="246"/>
      <c r="E246" s="190"/>
      <c r="F246" s="191"/>
      <c r="G246" s="191"/>
      <c r="H246" s="225"/>
      <c r="I246" s="252"/>
      <c r="K246" s="66"/>
      <c r="L246" s="66"/>
    </row>
    <row r="247" spans="1:12" ht="48.75" customHeight="1">
      <c r="A247" s="5"/>
      <c r="B247" s="331"/>
      <c r="C247" s="241"/>
      <c r="D247" s="246"/>
      <c r="E247" s="190"/>
      <c r="F247" s="191"/>
      <c r="G247" s="191"/>
      <c r="H247" s="225"/>
      <c r="I247" s="252"/>
      <c r="K247" s="66"/>
      <c r="L247" s="66"/>
    </row>
    <row r="248" spans="1:12" ht="48.75" customHeight="1">
      <c r="A248" s="5"/>
      <c r="B248" s="331"/>
      <c r="C248" s="242"/>
      <c r="D248" s="225"/>
      <c r="E248" s="194"/>
      <c r="F248" s="192"/>
      <c r="G248" s="192"/>
      <c r="H248" s="225"/>
      <c r="I248" s="252"/>
      <c r="K248" s="66"/>
      <c r="L248" s="66"/>
    </row>
    <row r="249" spans="1:12" ht="48.75" customHeight="1">
      <c r="A249" s="5"/>
      <c r="B249" s="331"/>
      <c r="C249" s="241"/>
      <c r="D249" s="246"/>
      <c r="E249" s="190"/>
      <c r="F249" s="191"/>
      <c r="G249" s="191"/>
      <c r="H249" s="248"/>
      <c r="I249" s="252"/>
      <c r="K249" s="66"/>
      <c r="L249" s="66"/>
    </row>
    <row r="250" spans="1:12" ht="48.75" customHeight="1">
      <c r="A250" s="5"/>
      <c r="B250" s="331"/>
      <c r="C250" s="245"/>
      <c r="D250" s="225"/>
      <c r="E250" s="190"/>
      <c r="F250" s="191"/>
      <c r="G250" s="191"/>
      <c r="H250" s="248"/>
      <c r="I250" s="252"/>
      <c r="K250" s="66"/>
      <c r="L250" s="66"/>
    </row>
    <row r="251" spans="1:12" ht="48.75" customHeight="1">
      <c r="A251" s="5"/>
      <c r="B251" s="331"/>
      <c r="C251" s="241"/>
      <c r="D251" s="246"/>
      <c r="E251" s="190"/>
      <c r="F251" s="191"/>
      <c r="G251" s="191"/>
      <c r="H251" s="248"/>
      <c r="I251" s="252"/>
      <c r="K251" s="66"/>
      <c r="L251" s="66"/>
    </row>
    <row r="252" spans="1:12" ht="48.75" customHeight="1">
      <c r="A252" s="5"/>
      <c r="B252" s="331"/>
      <c r="C252" s="241"/>
      <c r="D252" s="246"/>
      <c r="E252" s="190"/>
      <c r="F252" s="191"/>
      <c r="G252" s="191"/>
      <c r="H252" s="248"/>
      <c r="I252" s="252"/>
      <c r="K252" s="66"/>
      <c r="L252" s="66"/>
    </row>
    <row r="253" spans="1:12" ht="48.75" customHeight="1">
      <c r="A253" s="5"/>
      <c r="B253" s="331"/>
      <c r="C253" s="241"/>
      <c r="D253" s="246"/>
      <c r="E253" s="190"/>
      <c r="F253" s="191"/>
      <c r="G253" s="191"/>
      <c r="H253" s="248"/>
      <c r="I253" s="252"/>
      <c r="K253" s="66"/>
      <c r="L253" s="66"/>
    </row>
    <row r="254" spans="1:12" ht="48.75" customHeight="1">
      <c r="A254" s="5"/>
      <c r="B254" s="331"/>
      <c r="C254" s="244"/>
      <c r="D254" s="248"/>
      <c r="E254" s="249"/>
      <c r="F254" s="250"/>
      <c r="G254" s="250"/>
      <c r="H254" s="248"/>
      <c r="I254" s="258"/>
      <c r="K254" s="66"/>
      <c r="L254" s="66"/>
    </row>
    <row r="255" spans="1:12" ht="48.75" customHeight="1">
      <c r="A255" s="5"/>
      <c r="B255" s="331"/>
      <c r="C255" s="242"/>
      <c r="D255" s="225"/>
      <c r="E255" s="194"/>
      <c r="F255" s="192"/>
      <c r="G255" s="192"/>
      <c r="H255" s="225"/>
      <c r="I255" s="252"/>
    </row>
    <row r="256" spans="1:12" ht="48.75" customHeight="1">
      <c r="A256" s="5"/>
      <c r="B256" s="331"/>
      <c r="C256" s="242"/>
      <c r="D256" s="193"/>
      <c r="E256" s="194"/>
      <c r="F256" s="192"/>
      <c r="G256" s="192"/>
      <c r="H256" s="255"/>
      <c r="I256" s="252"/>
    </row>
    <row r="257" spans="1:9" ht="48.75" customHeight="1">
      <c r="A257" s="5"/>
      <c r="B257" s="331"/>
      <c r="C257" s="245"/>
      <c r="D257" s="246"/>
      <c r="E257" s="190"/>
      <c r="F257" s="191"/>
      <c r="G257" s="191"/>
      <c r="H257" s="248"/>
      <c r="I257" s="252"/>
    </row>
    <row r="258" spans="1:9" ht="48.75" customHeight="1">
      <c r="C258" s="241"/>
      <c r="D258" s="246"/>
      <c r="E258" s="190"/>
      <c r="F258" s="191"/>
      <c r="G258" s="191"/>
      <c r="H258" s="246"/>
      <c r="I258" s="252"/>
    </row>
    <row r="259" spans="1:9" ht="48.75" customHeight="1">
      <c r="C259" s="241"/>
      <c r="D259" s="246"/>
      <c r="E259" s="190"/>
      <c r="F259" s="191"/>
      <c r="G259" s="191"/>
      <c r="H259" s="246"/>
      <c r="I259" s="252"/>
    </row>
    <row r="260" spans="1:9" ht="48.75" customHeight="1">
      <c r="C260" s="241"/>
      <c r="D260" s="246"/>
      <c r="E260" s="190"/>
      <c r="F260" s="191"/>
      <c r="G260" s="191"/>
      <c r="H260" s="246"/>
      <c r="I260" s="252"/>
    </row>
  </sheetData>
  <autoFilter ref="A4:J185" xr:uid="{00000000-0009-0000-0000-000002000000}">
    <filterColumn colId="7" showButton="0"/>
    <sortState ref="A5:J218">
      <sortCondition ref="D4:D186"/>
    </sortState>
  </autoFilter>
  <mergeCells count="7">
    <mergeCell ref="A1:J1"/>
    <mergeCell ref="H3:I3"/>
    <mergeCell ref="K3:K4"/>
    <mergeCell ref="L3:L4"/>
    <mergeCell ref="H4:I4"/>
    <mergeCell ref="B3:C3"/>
    <mergeCell ref="B4:C4"/>
  </mergeCells>
  <phoneticPr fontId="5"/>
  <conditionalFormatting sqref="D18 H16">
    <cfRule type="expression" dxfId="8" priority="8">
      <formula>$H16=3</formula>
    </cfRule>
  </conditionalFormatting>
  <conditionalFormatting sqref="D17">
    <cfRule type="expression" dxfId="7" priority="9">
      <formula>$H17=3</formula>
    </cfRule>
  </conditionalFormatting>
  <conditionalFormatting sqref="H17">
    <cfRule type="expression" dxfId="6" priority="6">
      <formula>$H17=3</formula>
    </cfRule>
  </conditionalFormatting>
  <conditionalFormatting sqref="H18">
    <cfRule type="expression" dxfId="5" priority="5">
      <formula>$H18=3</formula>
    </cfRule>
  </conditionalFormatting>
  <conditionalFormatting sqref="H19:H20">
    <cfRule type="expression" dxfId="4" priority="7">
      <formula>$H19=3</formula>
    </cfRule>
  </conditionalFormatting>
  <conditionalFormatting sqref="D16">
    <cfRule type="expression" dxfId="3" priority="4">
      <formula>$H16=3</formula>
    </cfRule>
  </conditionalFormatting>
  <conditionalFormatting sqref="D16">
    <cfRule type="expression" dxfId="2" priority="3">
      <formula>$H16=3</formula>
    </cfRule>
  </conditionalFormatting>
  <conditionalFormatting sqref="H16">
    <cfRule type="expression" dxfId="1" priority="1">
      <formula>$H16=3</formula>
    </cfRule>
  </conditionalFormatting>
  <conditionalFormatting sqref="H16">
    <cfRule type="expression" dxfId="0" priority="2">
      <formula>$H16=3</formula>
    </cfRule>
  </conditionalFormatting>
  <pageMargins left="0.39370078740157483" right="0.39370078740157483" top="0.55118110236220474" bottom="0.15748031496062992" header="0.35433070866141736" footer="0.15748031496062992"/>
  <pageSetup paperSize="9" scale="96" orientation="landscape" r:id="rId1"/>
  <headerFooter alignWithMargins="0"/>
  <rowBreaks count="11" manualBreakCount="11">
    <brk id="14" max="8" man="1"/>
    <brk id="24" max="8" man="1"/>
    <brk id="34" max="8" man="1"/>
    <brk id="44" max="8" man="1"/>
    <brk id="54" max="8" man="1"/>
    <brk id="64" max="8" man="1"/>
    <brk id="84" max="8" man="1"/>
    <brk id="94" max="8" man="1"/>
    <brk id="104" max="8" man="1"/>
    <brk id="114" max="8" man="1"/>
    <brk id="124" max="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3EB4-0672-44DE-92C5-4A852614CE21}">
  <sheetPr>
    <tabColor rgb="FFC00000"/>
  </sheetPr>
  <dimension ref="A1:K202"/>
  <sheetViews>
    <sheetView view="pageBreakPreview" topLeftCell="A180" zoomScale="60" zoomScaleNormal="100" workbookViewId="0">
      <selection activeCell="R187" sqref="R187:R188"/>
    </sheetView>
  </sheetViews>
  <sheetFormatPr defaultRowHeight="13.5"/>
  <cols>
    <col min="1" max="1" width="5.5" style="120" customWidth="1"/>
    <col min="2" max="2" width="34.625" style="284" customWidth="1"/>
    <col min="3" max="3" width="1.625" style="133" customWidth="1"/>
    <col min="4" max="4" width="7.125" style="122" customWidth="1"/>
    <col min="5" max="5" width="9.5" style="123" customWidth="1"/>
    <col min="6" max="6" width="10.25" style="138"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1" s="119" customFormat="1" ht="45" customHeight="1">
      <c r="A1" s="118"/>
      <c r="B1" s="383" t="s">
        <v>111</v>
      </c>
      <c r="C1" s="383"/>
      <c r="D1" s="383"/>
      <c r="E1" s="383"/>
      <c r="F1" s="383"/>
      <c r="G1" s="383"/>
      <c r="H1" s="383"/>
    </row>
    <row r="2" spans="1:11" s="121" customFormat="1" ht="18" customHeight="1">
      <c r="A2" s="120"/>
      <c r="B2" s="284"/>
      <c r="D2" s="122"/>
      <c r="E2" s="123"/>
      <c r="F2" s="124"/>
    </row>
    <row r="3" spans="1:11" s="118" customFormat="1" ht="30" customHeight="1">
      <c r="A3" s="125" t="s">
        <v>112</v>
      </c>
      <c r="B3" s="384" t="s">
        <v>113</v>
      </c>
      <c r="C3" s="385"/>
      <c r="D3" s="126" t="s">
        <v>114</v>
      </c>
      <c r="E3" s="127" t="s">
        <v>115</v>
      </c>
      <c r="F3" s="128" t="s">
        <v>116</v>
      </c>
      <c r="G3" s="125" t="s">
        <v>117</v>
      </c>
      <c r="H3" s="126" t="s">
        <v>118</v>
      </c>
    </row>
    <row r="4" spans="1:11" ht="30" customHeight="1">
      <c r="A4" s="126">
        <v>1</v>
      </c>
      <c r="B4" s="187" t="str">
        <f>IF($A4="","",VLOOKUP($A4,ｽｲｯﾁﾍﾟﾝ!$A$5:$L$550,4))</f>
        <v>ＢＯＮＩＭＥＤ　スイッチペン　ボタン型　EOG滅菌済　</v>
      </c>
      <c r="C4" s="129"/>
      <c r="D4" s="139" t="str">
        <f>IF($A4="","",VLOOKUP($A4,ｽｲｯﾁﾍﾟﾝ!$A$5:$L$550,6))</f>
        <v>BX</v>
      </c>
      <c r="E4" s="139">
        <f>IF($A4="","",VLOOKUP($A4,ｽｲｯﾁﾍﾟﾝ!$A$5:$L$550,7))</f>
        <v>2</v>
      </c>
      <c r="F4" s="130"/>
      <c r="G4" s="131"/>
      <c r="H4" s="132"/>
      <c r="J4" s="145" t="s">
        <v>120</v>
      </c>
      <c r="K4" s="142"/>
    </row>
    <row r="5" spans="1:11" ht="30" customHeight="1">
      <c r="A5" s="126">
        <v>2</v>
      </c>
      <c r="B5" s="187" t="str">
        <f>IF($A5="","",VLOOKUP($A5,ｽｲｯﾁﾍﾟﾝ!$A$5:$L$550,4))</f>
        <v>ＥＳＡウルトラアブレーター</v>
      </c>
      <c r="C5" s="129"/>
      <c r="D5" s="139" t="str">
        <f>IF($A5="","",VLOOKUP($A5,ｽｲｯﾁﾍﾟﾝ!$A$5:$L$550,6))</f>
        <v>EA</v>
      </c>
      <c r="E5" s="139">
        <f>IF($A5="","",VLOOKUP($A5,ｽｲｯﾁﾍﾟﾝ!$A$5:$L$550,7))</f>
        <v>2</v>
      </c>
      <c r="F5" s="130"/>
      <c r="G5" s="131"/>
      <c r="H5" s="132"/>
      <c r="J5" s="145" t="s">
        <v>128</v>
      </c>
      <c r="K5" s="142"/>
    </row>
    <row r="6" spans="1:11" ht="30" customHeight="1">
      <c r="A6" s="126">
        <v>3</v>
      </c>
      <c r="B6" s="187" t="str">
        <f>IF($A6="","",VLOOKUP($A6,ｽｲｯﾁﾍﾟﾝ!$A$5:$L$550,4))</f>
        <v>ＥＳＡウルトラアブレーター</v>
      </c>
      <c r="C6" s="129"/>
      <c r="D6" s="139" t="str">
        <f>IF($A6="","",VLOOKUP($A6,ｽｲｯﾁﾍﾟﾝ!$A$5:$L$550,6))</f>
        <v>EA</v>
      </c>
      <c r="E6" s="139">
        <f>IF($A6="","",VLOOKUP($A6,ｽｲｯﾁﾍﾟﾝ!$A$5:$L$550,7))</f>
        <v>2</v>
      </c>
      <c r="F6" s="130"/>
      <c r="G6" s="131"/>
      <c r="H6" s="132"/>
      <c r="J6" s="145" t="s">
        <v>126</v>
      </c>
      <c r="K6" s="142"/>
    </row>
    <row r="7" spans="1:11" s="119" customFormat="1" ht="30" customHeight="1">
      <c r="A7" s="126">
        <v>4</v>
      </c>
      <c r="B7" s="187" t="str">
        <f>IF($A7="","",VLOOKUP($A7,ｽｲｯﾁﾍﾟﾝ!$A$5:$L$550,4))</f>
        <v>ＦＡＳＴ－ＦＩＸ　ＦＬＥＸカーブ</v>
      </c>
      <c r="C7" s="129"/>
      <c r="D7" s="139" t="str">
        <f>IF($A7="","",VLOOKUP($A7,ｽｲｯﾁﾍﾟﾝ!$A$5:$L$550,6))</f>
        <v>BX</v>
      </c>
      <c r="E7" s="139">
        <f>IF($A7="","",VLOOKUP($A7,ｽｲｯﾁﾍﾟﾝ!$A$5:$L$550,7))</f>
        <v>3</v>
      </c>
      <c r="F7" s="130"/>
      <c r="G7" s="131"/>
      <c r="H7" s="132"/>
      <c r="J7" s="145" t="s">
        <v>119</v>
      </c>
      <c r="K7" s="142"/>
    </row>
    <row r="8" spans="1:11" s="119" customFormat="1" ht="30" customHeight="1">
      <c r="A8" s="126">
        <v>5</v>
      </c>
      <c r="B8" s="187" t="str">
        <f>IF($A8="","",VLOOKUP($A8,ｽｲｯﾁﾍﾟﾝ!$A$5:$L$550,4))</f>
        <v>ＦＡＳＴ－ＦＩＸ　ＦＬＥＸリバースカーブ</v>
      </c>
      <c r="C8" s="129"/>
      <c r="D8" s="139" t="str">
        <f>IF($A8="","",VLOOKUP($A8,ｽｲｯﾁﾍﾟﾝ!$A$5:$L$550,6))</f>
        <v>BX</v>
      </c>
      <c r="E8" s="139">
        <f>IF($A8="","",VLOOKUP($A8,ｽｲｯﾁﾍﾟﾝ!$A$5:$L$550,7))</f>
        <v>2</v>
      </c>
      <c r="F8" s="130"/>
      <c r="G8" s="131"/>
      <c r="H8" s="132"/>
    </row>
    <row r="9" spans="1:11" s="119" customFormat="1" ht="30" customHeight="1">
      <c r="A9" s="126">
        <v>6</v>
      </c>
      <c r="B9" s="187" t="str">
        <f>IF($A9="","",VLOOKUP($A9,ｽｲｯﾁﾍﾟﾝ!$A$5:$L$550,4))</f>
        <v>ＬＣＰ　ディスタルフィブラプレート</v>
      </c>
      <c r="C9" s="129"/>
      <c r="D9" s="139" t="str">
        <f>IF($A9="","",VLOOKUP($A9,ｽｲｯﾁﾍﾟﾝ!$A$5:$L$550,6))</f>
        <v>EA</v>
      </c>
      <c r="E9" s="139">
        <f>IF($A9="","",VLOOKUP($A9,ｽｲｯﾁﾍﾟﾝ!$A$5:$L$550,7))</f>
        <v>2</v>
      </c>
      <c r="F9" s="130"/>
      <c r="G9" s="131"/>
      <c r="H9" s="132"/>
    </row>
    <row r="10" spans="1:11" s="119" customFormat="1" ht="30" customHeight="1">
      <c r="A10" s="126">
        <v>7</v>
      </c>
      <c r="B10" s="187" t="str">
        <f>IF($A10="","",VLOOKUP($A10,ｽｲｯﾁﾍﾟﾝ!$A$5:$L$550,4))</f>
        <v>ＬＣＰ　ディスタルフィブラプレート</v>
      </c>
      <c r="C10" s="129"/>
      <c r="D10" s="139" t="str">
        <f>IF($A10="","",VLOOKUP($A10,ｽｲｯﾁﾍﾟﾝ!$A$5:$L$550,6))</f>
        <v>EA</v>
      </c>
      <c r="E10" s="139">
        <f>IF($A10="","",VLOOKUP($A10,ｽｲｯﾁﾍﾟﾝ!$A$5:$L$550,7))</f>
        <v>2</v>
      </c>
      <c r="F10" s="130"/>
      <c r="G10" s="131"/>
      <c r="H10" s="132"/>
    </row>
    <row r="11" spans="1:11" s="119" customFormat="1" ht="30" customHeight="1">
      <c r="A11" s="126">
        <v>8</v>
      </c>
      <c r="B11" s="187" t="str">
        <f>IF($A11="","",VLOOKUP($A11,ｽｲｯﾁﾍﾟﾝ!$A$5:$L$550,4))</f>
        <v>ＬＣＰ　ディスタルフィブラプレート</v>
      </c>
      <c r="C11" s="129"/>
      <c r="D11" s="139" t="str">
        <f>IF($A11="","",VLOOKUP($A11,ｽｲｯﾁﾍﾟﾝ!$A$5:$L$550,6))</f>
        <v>EA</v>
      </c>
      <c r="E11" s="139">
        <f>IF($A11="","",VLOOKUP($A11,ｽｲｯﾁﾍﾟﾝ!$A$5:$L$550,7))</f>
        <v>2</v>
      </c>
      <c r="F11" s="130"/>
      <c r="G11" s="131"/>
      <c r="H11" s="132"/>
    </row>
    <row r="12" spans="1:11" s="119" customFormat="1" ht="30" customHeight="1">
      <c r="A12" s="126">
        <v>9</v>
      </c>
      <c r="B12" s="187" t="str">
        <f>IF($A12="","",VLOOKUP($A12,ｽｲｯﾁﾍﾟﾝ!$A$5:$L$550,4))</f>
        <v>ＬＣＰ　ディスタルフィブラプレート</v>
      </c>
      <c r="C12" s="129"/>
      <c r="D12" s="139" t="str">
        <f>IF($A12="","",VLOOKUP($A12,ｽｲｯﾁﾍﾟﾝ!$A$5:$L$550,6))</f>
        <v>EA</v>
      </c>
      <c r="E12" s="139">
        <f>IF($A12="","",VLOOKUP($A12,ｽｲｯﾁﾍﾟﾝ!$A$5:$L$550,7))</f>
        <v>2</v>
      </c>
      <c r="F12" s="130"/>
      <c r="G12" s="131"/>
      <c r="H12" s="132"/>
    </row>
    <row r="13" spans="1:11" s="119" customFormat="1" ht="30" customHeight="1">
      <c r="A13" s="126">
        <v>10</v>
      </c>
      <c r="B13" s="187" t="str">
        <f>IF($A13="","",VLOOKUP($A13,ｽｲｯﾁﾍﾟﾝ!$A$5:$L$550,4))</f>
        <v>ＬＣＰ　ディスタルフィブラプレート</v>
      </c>
      <c r="C13" s="129"/>
      <c r="D13" s="139" t="str">
        <f>IF($A13="","",VLOOKUP($A13,ｽｲｯﾁﾍﾟﾝ!$A$5:$L$550,6))</f>
        <v>EA</v>
      </c>
      <c r="E13" s="139">
        <f>IF($A13="","",VLOOKUP($A13,ｽｲｯﾁﾍﾟﾝ!$A$5:$L$550,7))</f>
        <v>2</v>
      </c>
      <c r="F13" s="130"/>
      <c r="G13" s="131"/>
      <c r="H13" s="132"/>
    </row>
    <row r="14" spans="1:11" s="119" customFormat="1" ht="30" customHeight="1">
      <c r="A14" s="126">
        <v>11</v>
      </c>
      <c r="B14" s="187" t="str">
        <f>IF($A14="","",VLOOKUP($A14,ｽｲｯﾁﾍﾟﾝ!$A$5:$L$550,4))</f>
        <v>ＬＣＰ　ディスタルフィブラプレート</v>
      </c>
      <c r="C14" s="129"/>
      <c r="D14" s="139" t="str">
        <f>IF($A14="","",VLOOKUP($A14,ｽｲｯﾁﾍﾟﾝ!$A$5:$L$550,6))</f>
        <v>EA</v>
      </c>
      <c r="E14" s="139">
        <f>IF($A14="","",VLOOKUP($A14,ｽｲｯﾁﾍﾟﾝ!$A$5:$L$550,7))</f>
        <v>2</v>
      </c>
      <c r="F14" s="130"/>
      <c r="G14" s="131"/>
      <c r="H14" s="132"/>
    </row>
    <row r="15" spans="1:11" s="119" customFormat="1" ht="30" customHeight="1">
      <c r="A15" s="126">
        <v>12</v>
      </c>
      <c r="B15" s="187" t="str">
        <f>IF($A15="","",VLOOKUP($A15,ｽｲｯﾁﾍﾟﾝ!$A$5:$L$550,4))</f>
        <v>ＮＯＶＯＣＵＴスーチャーマネージャー</v>
      </c>
      <c r="C15" s="129"/>
      <c r="D15" s="139" t="str">
        <f>IF($A15="","",VLOOKUP($A15,ｽｲｯﾁﾍﾟﾝ!$A$5:$L$550,6))</f>
        <v>EA</v>
      </c>
      <c r="E15" s="139">
        <f>IF($A15="","",VLOOKUP($A15,ｽｲｯﾁﾍﾟﾝ!$A$5:$L$550,7))</f>
        <v>2</v>
      </c>
      <c r="F15" s="130"/>
      <c r="G15" s="131"/>
      <c r="H15" s="132"/>
    </row>
    <row r="16" spans="1:11" s="119" customFormat="1" ht="30" customHeight="1">
      <c r="A16" s="126">
        <v>13</v>
      </c>
      <c r="B16" s="187" t="str">
        <f>IF($A16="","",VLOOKUP($A16,ｽｲｯﾁﾍﾟﾝ!$A$5:$L$550,4))</f>
        <v>ＴＩ　ロッキングスクリュー２．７ＭＭ　</v>
      </c>
      <c r="C16" s="129"/>
      <c r="D16" s="139" t="str">
        <f>IF($A16="","",VLOOKUP($A16,ｽｲｯﾁﾍﾟﾝ!$A$5:$L$550,6))</f>
        <v>EA</v>
      </c>
      <c r="E16" s="139">
        <f>IF($A16="","",VLOOKUP($A16,ｽｲｯﾁﾍﾟﾝ!$A$5:$L$550,7))</f>
        <v>2</v>
      </c>
      <c r="F16" s="130"/>
      <c r="G16" s="131"/>
      <c r="H16" s="132"/>
    </row>
    <row r="17" spans="1:8" s="119" customFormat="1" ht="30" customHeight="1">
      <c r="A17" s="126">
        <v>14</v>
      </c>
      <c r="B17" s="187" t="str">
        <f>IF($A17="","",VLOOKUP($A17,ｽｲｯﾁﾍﾟﾝ!$A$5:$L$550,4))</f>
        <v>ＴＩ　ロッキングスクリュー２．７ＭＭ　</v>
      </c>
      <c r="C17" s="129"/>
      <c r="D17" s="139" t="str">
        <f>IF($A17="","",VLOOKUP($A17,ｽｲｯﾁﾍﾟﾝ!$A$5:$L$550,6))</f>
        <v>EA</v>
      </c>
      <c r="E17" s="139">
        <f>IF($A17="","",VLOOKUP($A17,ｽｲｯﾁﾍﾟﾝ!$A$5:$L$550,7))</f>
        <v>2</v>
      </c>
      <c r="F17" s="130"/>
      <c r="G17" s="131"/>
      <c r="H17" s="132"/>
    </row>
    <row r="18" spans="1:8" s="119" customFormat="1" ht="30" customHeight="1">
      <c r="A18" s="126">
        <v>15</v>
      </c>
      <c r="B18" s="187" t="str">
        <f>IF($A18="","",VLOOKUP($A18,ｽｲｯﾁﾍﾟﾝ!$A$5:$L$550,4))</f>
        <v>ＴＩ　ロッキングスクリュー２．７ＭＭ　</v>
      </c>
      <c r="C18" s="129"/>
      <c r="D18" s="139" t="str">
        <f>IF($A18="","",VLOOKUP($A18,ｽｲｯﾁﾍﾟﾝ!$A$5:$L$550,6))</f>
        <v>EA</v>
      </c>
      <c r="E18" s="139">
        <f>IF($A18="","",VLOOKUP($A18,ｽｲｯﾁﾍﾟﾝ!$A$5:$L$550,7))</f>
        <v>2</v>
      </c>
      <c r="F18" s="130"/>
      <c r="G18" s="131"/>
      <c r="H18" s="132"/>
    </row>
    <row r="19" spans="1:8" s="119" customFormat="1" ht="30" customHeight="1">
      <c r="A19" s="126">
        <v>16</v>
      </c>
      <c r="B19" s="187" t="str">
        <f>IF($A19="","",VLOOKUP($A19,ｽｲｯﾁﾍﾟﾝ!$A$5:$L$550,4))</f>
        <v>ＴＩ　ロッキングスクリュー２．７ＭＭ　</v>
      </c>
      <c r="C19" s="129"/>
      <c r="D19" s="139" t="str">
        <f>IF($A19="","",VLOOKUP($A19,ｽｲｯﾁﾍﾟﾝ!$A$5:$L$550,6))</f>
        <v>EA</v>
      </c>
      <c r="E19" s="139">
        <f>IF($A19="","",VLOOKUP($A19,ｽｲｯﾁﾍﾟﾝ!$A$5:$L$550,7))</f>
        <v>2</v>
      </c>
      <c r="F19" s="130"/>
      <c r="G19" s="131"/>
      <c r="H19" s="132"/>
    </row>
    <row r="20" spans="1:8" s="119" customFormat="1" ht="30" customHeight="1">
      <c r="A20" s="126">
        <v>17</v>
      </c>
      <c r="B20" s="187" t="str">
        <f>IF($A20="","",VLOOKUP($A20,ｽｲｯﾁﾍﾟﾝ!$A$5:$L$550,4))</f>
        <v>ＴＩ　ロッキングスクリュー２．７ＭＭ　</v>
      </c>
      <c r="C20" s="129"/>
      <c r="D20" s="139" t="str">
        <f>IF($A20="","",VLOOKUP($A20,ｽｲｯﾁﾍﾟﾝ!$A$5:$L$550,6))</f>
        <v>EA</v>
      </c>
      <c r="E20" s="139">
        <f>IF($A20="","",VLOOKUP($A20,ｽｲｯﾁﾍﾟﾝ!$A$5:$L$550,7))</f>
        <v>2</v>
      </c>
      <c r="F20" s="130"/>
      <c r="G20" s="131"/>
      <c r="H20" s="132"/>
    </row>
    <row r="21" spans="1:8" s="119" customFormat="1" ht="30" customHeight="1">
      <c r="A21" s="126">
        <v>18</v>
      </c>
      <c r="B21" s="187" t="str">
        <f>IF($A21="","",VLOOKUP($A21,ｽｲｯﾁﾍﾟﾝ!$A$5:$L$550,4))</f>
        <v>ＴＩ　ロッキングスクリュー３．５ＭＭ　</v>
      </c>
      <c r="C21" s="129"/>
      <c r="D21" s="139" t="str">
        <f>IF($A21="","",VLOOKUP($A21,ｽｲｯﾁﾍﾟﾝ!$A$5:$L$550,6))</f>
        <v>EA</v>
      </c>
      <c r="E21" s="139">
        <f>IF($A21="","",VLOOKUP($A21,ｽｲｯﾁﾍﾟﾝ!$A$5:$L$550,7))</f>
        <v>2</v>
      </c>
      <c r="F21" s="130"/>
      <c r="G21" s="131"/>
      <c r="H21" s="132"/>
    </row>
    <row r="22" spans="1:8" s="119" customFormat="1" ht="30" customHeight="1">
      <c r="A22" s="126">
        <v>19</v>
      </c>
      <c r="B22" s="187" t="str">
        <f>IF($A22="","",VLOOKUP($A22,ｽｲｯﾁﾍﾟﾝ!$A$5:$L$550,4))</f>
        <v>ＴＩ　ロッキングスクリュー３．５ＭＭ　</v>
      </c>
      <c r="C22" s="129"/>
      <c r="D22" s="139" t="str">
        <f>IF($A22="","",VLOOKUP($A22,ｽｲｯﾁﾍﾟﾝ!$A$5:$L$550,6))</f>
        <v>EA</v>
      </c>
      <c r="E22" s="139">
        <f>IF($A22="","",VLOOKUP($A22,ｽｲｯﾁﾍﾟﾝ!$A$5:$L$550,7))</f>
        <v>2</v>
      </c>
      <c r="F22" s="130"/>
      <c r="G22" s="131"/>
      <c r="H22" s="132"/>
    </row>
    <row r="23" spans="1:8" s="119" customFormat="1" ht="30" customHeight="1">
      <c r="A23" s="126">
        <v>20</v>
      </c>
      <c r="B23" s="187" t="str">
        <f>IF($A23="","",VLOOKUP($A23,ｽｲｯﾁﾍﾟﾝ!$A$5:$L$550,4))</f>
        <v>ＴＩ　ロッキングスクリュー３．５ＭＭ　</v>
      </c>
      <c r="C23" s="129"/>
      <c r="D23" s="139" t="str">
        <f>IF($A23="","",VLOOKUP($A23,ｽｲｯﾁﾍﾟﾝ!$A$5:$L$550,6))</f>
        <v>EA</v>
      </c>
      <c r="E23" s="139">
        <f>IF($A23="","",VLOOKUP($A23,ｽｲｯﾁﾍﾟﾝ!$A$5:$L$550,7))</f>
        <v>2</v>
      </c>
      <c r="F23" s="130"/>
      <c r="G23" s="131"/>
      <c r="H23" s="132"/>
    </row>
    <row r="24" spans="1:8" s="119" customFormat="1" ht="30" customHeight="1">
      <c r="A24" s="126">
        <v>21</v>
      </c>
      <c r="B24" s="187" t="str">
        <f>IF($A24="","",VLOOKUP($A24,ｽｲｯﾁﾍﾟﾝ!$A$5:$L$550,4))</f>
        <v>ＴＩ　ロッキングスクリュー３．５ＭＭ　</v>
      </c>
      <c r="C24" s="129"/>
      <c r="D24" s="139" t="str">
        <f>IF($A24="","",VLOOKUP($A24,ｽｲｯﾁﾍﾟﾝ!$A$5:$L$550,6))</f>
        <v>EA</v>
      </c>
      <c r="E24" s="139">
        <f>IF($A24="","",VLOOKUP($A24,ｽｲｯﾁﾍﾟﾝ!$A$5:$L$550,7))</f>
        <v>2</v>
      </c>
      <c r="F24" s="130"/>
      <c r="G24" s="131"/>
      <c r="H24" s="132"/>
    </row>
    <row r="25" spans="1:8" s="119" customFormat="1" ht="30" customHeight="1">
      <c r="A25" s="126">
        <v>22</v>
      </c>
      <c r="B25" s="187" t="str">
        <f>IF($A25="","",VLOOKUP($A25,ｽｲｯﾁﾍﾟﾝ!$A$5:$L$550,4))</f>
        <v>ＴＩ　ロッキングスクリュー３．５ＭＭ　</v>
      </c>
      <c r="C25" s="129"/>
      <c r="D25" s="139" t="str">
        <f>IF($A25="","",VLOOKUP($A25,ｽｲｯﾁﾍﾟﾝ!$A$5:$L$550,6))</f>
        <v>EA</v>
      </c>
      <c r="E25" s="139">
        <f>IF($A25="","",VLOOKUP($A25,ｽｲｯﾁﾍﾟﾝ!$A$5:$L$550,7))</f>
        <v>2</v>
      </c>
      <c r="F25" s="130"/>
      <c r="G25" s="131"/>
      <c r="H25" s="132"/>
    </row>
    <row r="26" spans="1:8" s="119" customFormat="1" ht="30" customHeight="1">
      <c r="A26" s="126">
        <v>23</v>
      </c>
      <c r="B26" s="187" t="str">
        <f>IF($A26="","",VLOOKUP($A26,ｽｲｯﾁﾍﾟﾝ!$A$5:$L$550,4))</f>
        <v>ＴＩ　ロッキングスクリュー３．５ＭＭ　</v>
      </c>
      <c r="C26" s="129"/>
      <c r="D26" s="139" t="str">
        <f>IF($A26="","",VLOOKUP($A26,ｽｲｯﾁﾍﾟﾝ!$A$5:$L$550,6))</f>
        <v>EA</v>
      </c>
      <c r="E26" s="139">
        <f>IF($A26="","",VLOOKUP($A26,ｽｲｯﾁﾍﾟﾝ!$A$5:$L$550,7))</f>
        <v>2</v>
      </c>
      <c r="F26" s="130"/>
      <c r="G26" s="131"/>
      <c r="H26" s="132"/>
    </row>
    <row r="27" spans="1:8" s="119" customFormat="1" ht="30" customHeight="1">
      <c r="A27" s="126">
        <v>24</v>
      </c>
      <c r="B27" s="187" t="str">
        <f>IF($A27="","",VLOOKUP($A27,ｽｲｯﾁﾍﾟﾝ!$A$5:$L$550,4))</f>
        <v>ＴＩ　ロッキングスクリュー３．５ＭＭ　</v>
      </c>
      <c r="C27" s="129"/>
      <c r="D27" s="139" t="str">
        <f>IF($A27="","",VLOOKUP($A27,ｽｲｯﾁﾍﾟﾝ!$A$5:$L$550,6))</f>
        <v>EA</v>
      </c>
      <c r="E27" s="139">
        <f>IF($A27="","",VLOOKUP($A27,ｽｲｯﾁﾍﾟﾝ!$A$5:$L$550,7))</f>
        <v>2</v>
      </c>
      <c r="F27" s="130"/>
      <c r="G27" s="131"/>
      <c r="H27" s="132"/>
    </row>
    <row r="28" spans="1:8" s="119" customFormat="1" ht="30" customHeight="1">
      <c r="A28" s="126">
        <v>25</v>
      </c>
      <c r="B28" s="188" t="str">
        <f>IF($A28="","",VLOOKUP($A28,ｽｲｯﾁﾍﾟﾝ!$A$5:$L$550,4))</f>
        <v>ＶＡ－ＬＣＰ　クラビクルプレート２．７</v>
      </c>
      <c r="C28" s="129"/>
      <c r="D28" s="140" t="str">
        <f>IF($A28="","",VLOOKUP($A28,ｽｲｯﾁﾍﾟﾝ!$A$5:$L$550,6))</f>
        <v>EA</v>
      </c>
      <c r="E28" s="140">
        <f>IF($A28="","",VLOOKUP($A28,ｽｲｯﾁﾍﾟﾝ!$A$5:$L$550,7))</f>
        <v>2</v>
      </c>
      <c r="F28" s="130"/>
      <c r="G28" s="131"/>
      <c r="H28" s="132"/>
    </row>
    <row r="30" spans="1:8" s="119" customFormat="1" ht="45" customHeight="1">
      <c r="A30" s="118"/>
      <c r="B30" s="383" t="s">
        <v>111</v>
      </c>
      <c r="C30" s="383"/>
      <c r="D30" s="383"/>
      <c r="E30" s="383"/>
      <c r="F30" s="383"/>
      <c r="G30" s="383"/>
      <c r="H30" s="383"/>
    </row>
    <row r="31" spans="1:8" s="121" customFormat="1" ht="18" customHeight="1">
      <c r="A31" s="120"/>
      <c r="B31" s="284"/>
      <c r="D31" s="122"/>
      <c r="E31" s="123"/>
      <c r="F31" s="124"/>
    </row>
    <row r="32" spans="1:8" s="118" customFormat="1" ht="30" customHeight="1">
      <c r="A32" s="125" t="s">
        <v>112</v>
      </c>
      <c r="B32" s="384" t="s">
        <v>113</v>
      </c>
      <c r="C32" s="385"/>
      <c r="D32" s="126" t="s">
        <v>114</v>
      </c>
      <c r="E32" s="127" t="s">
        <v>115</v>
      </c>
      <c r="F32" s="128" t="s">
        <v>116</v>
      </c>
      <c r="G32" s="125" t="s">
        <v>117</v>
      </c>
      <c r="H32" s="126" t="s">
        <v>118</v>
      </c>
    </row>
    <row r="33" spans="1:11" ht="30" customHeight="1">
      <c r="A33" s="126">
        <v>26</v>
      </c>
      <c r="B33" s="187" t="str">
        <f>IF($A33="","",VLOOKUP($A33,ｽｲｯﾁﾍﾟﾝ!$A$5:$L$550,4))</f>
        <v>ＶＡ－ＬＣＰ　クラビクルプレート２．７</v>
      </c>
      <c r="C33" s="129"/>
      <c r="D33" s="139" t="str">
        <f>IF($A33="","",VLOOKUP($A33,ｽｲｯﾁﾍﾟﾝ!$A$5:$L$550,6))</f>
        <v>EA</v>
      </c>
      <c r="E33" s="139">
        <f>IF($A33="","",VLOOKUP($A33,ｽｲｯﾁﾍﾟﾝ!$A$5:$L$550,7))</f>
        <v>2</v>
      </c>
      <c r="F33" s="130"/>
      <c r="G33" s="131"/>
      <c r="H33" s="132"/>
      <c r="J33" s="145" t="s">
        <v>120</v>
      </c>
      <c r="K33" s="142"/>
    </row>
    <row r="34" spans="1:11" ht="30" customHeight="1">
      <c r="A34" s="126">
        <v>27</v>
      </c>
      <c r="B34" s="187" t="str">
        <f>IF($A34="","",VLOOKUP($A34,ｽｲｯﾁﾍﾟﾝ!$A$5:$L$550,4))</f>
        <v>ＶＡ－ＬＣＰ　クラビクルプレート２．７</v>
      </c>
      <c r="C34" s="129"/>
      <c r="D34" s="139" t="str">
        <f>IF($A34="","",VLOOKUP($A34,ｽｲｯﾁﾍﾟﾝ!$A$5:$L$550,6))</f>
        <v>EA</v>
      </c>
      <c r="E34" s="139">
        <f>IF($A34="","",VLOOKUP($A34,ｽｲｯﾁﾍﾟﾝ!$A$5:$L$550,7))</f>
        <v>2</v>
      </c>
      <c r="F34" s="130"/>
      <c r="G34" s="131"/>
      <c r="H34" s="132"/>
      <c r="J34" s="145" t="s">
        <v>128</v>
      </c>
      <c r="K34" s="142"/>
    </row>
    <row r="35" spans="1:11" ht="30" customHeight="1">
      <c r="A35" s="126">
        <v>28</v>
      </c>
      <c r="B35" s="187" t="str">
        <f>IF($A35="","",VLOOKUP($A35,ｽｲｯﾁﾍﾟﾝ!$A$5:$L$550,4))</f>
        <v>ＶＡ－ＬＣＰ　クラビクルプレート２．７</v>
      </c>
      <c r="C35" s="129"/>
      <c r="D35" s="139" t="str">
        <f>IF($A35="","",VLOOKUP($A35,ｽｲｯﾁﾍﾟﾝ!$A$5:$L$550,6))</f>
        <v>EA</v>
      </c>
      <c r="E35" s="139">
        <f>IF($A35="","",VLOOKUP($A35,ｽｲｯﾁﾍﾟﾝ!$A$5:$L$550,7))</f>
        <v>2</v>
      </c>
      <c r="F35" s="130"/>
      <c r="G35" s="131"/>
      <c r="H35" s="132"/>
      <c r="J35" s="145" t="s">
        <v>126</v>
      </c>
      <c r="K35" s="142"/>
    </row>
    <row r="36" spans="1:11" s="119" customFormat="1" ht="30" customHeight="1">
      <c r="A36" s="126">
        <v>29</v>
      </c>
      <c r="B36" s="187" t="str">
        <f>IF($A36="","",VLOOKUP($A36,ｽｲｯﾁﾍﾟﾝ!$A$5:$L$550,4))</f>
        <v>ＶＡ－ＬＣＰ　クラビクルプレート２．７</v>
      </c>
      <c r="C36" s="129"/>
      <c r="D36" s="139" t="str">
        <f>IF($A36="","",VLOOKUP($A36,ｽｲｯﾁﾍﾟﾝ!$A$5:$L$550,6))</f>
        <v>EA</v>
      </c>
      <c r="E36" s="139">
        <f>IF($A36="","",VLOOKUP($A36,ｽｲｯﾁﾍﾟﾝ!$A$5:$L$550,7))</f>
        <v>2</v>
      </c>
      <c r="F36" s="130"/>
      <c r="G36" s="131"/>
      <c r="H36" s="132"/>
      <c r="J36" s="145" t="s">
        <v>119</v>
      </c>
      <c r="K36" s="142"/>
    </row>
    <row r="37" spans="1:11" s="119" customFormat="1" ht="30" customHeight="1">
      <c r="A37" s="126">
        <v>30</v>
      </c>
      <c r="B37" s="187" t="str">
        <f>IF($A37="","",VLOOKUP($A37,ｽｲｯﾁﾍﾟﾝ!$A$5:$L$550,4))</f>
        <v>ＶＡ－ＬＣＰ　クラビクルプレート２．７</v>
      </c>
      <c r="C37" s="129"/>
      <c r="D37" s="139" t="str">
        <f>IF($A37="","",VLOOKUP($A37,ｽｲｯﾁﾍﾟﾝ!$A$5:$L$550,6))</f>
        <v>EA</v>
      </c>
      <c r="E37" s="139">
        <f>IF($A37="","",VLOOKUP($A37,ｽｲｯﾁﾍﾟﾝ!$A$5:$L$550,7))</f>
        <v>2</v>
      </c>
      <c r="F37" s="130"/>
      <c r="G37" s="131"/>
      <c r="H37" s="132"/>
    </row>
    <row r="38" spans="1:11" s="119" customFormat="1" ht="30" customHeight="1">
      <c r="A38" s="126">
        <v>31</v>
      </c>
      <c r="B38" s="187" t="str">
        <f>IF($A38="","",VLOOKUP($A38,ｽｲｯﾁﾍﾟﾝ!$A$5:$L$550,4))</f>
        <v>ＶＡ－ＬＣＰ　クラビクルプレート２．７</v>
      </c>
      <c r="C38" s="129"/>
      <c r="D38" s="139" t="str">
        <f>IF($A38="","",VLOOKUP($A38,ｽｲｯﾁﾍﾟﾝ!$A$5:$L$550,6))</f>
        <v>EA</v>
      </c>
      <c r="E38" s="139">
        <f>IF($A38="","",VLOOKUP($A38,ｽｲｯﾁﾍﾟﾝ!$A$5:$L$550,7))</f>
        <v>2</v>
      </c>
      <c r="F38" s="130"/>
      <c r="G38" s="131"/>
      <c r="H38" s="132"/>
    </row>
    <row r="39" spans="1:11" s="119" customFormat="1" ht="30" customHeight="1">
      <c r="A39" s="126">
        <v>32</v>
      </c>
      <c r="B39" s="187" t="str">
        <f>IF($A39="","",VLOOKUP($A39,ｽｲｯﾁﾍﾟﾝ!$A$5:$L$550,4))</f>
        <v>ＶＡ－ＬＣＰ　クラビクルプレート２．７</v>
      </c>
      <c r="C39" s="129"/>
      <c r="D39" s="139" t="str">
        <f>IF($A39="","",VLOOKUP($A39,ｽｲｯﾁﾍﾟﾝ!$A$5:$L$550,6))</f>
        <v>EA</v>
      </c>
      <c r="E39" s="139">
        <f>IF($A39="","",VLOOKUP($A39,ｽｲｯﾁﾍﾟﾝ!$A$5:$L$550,7))</f>
        <v>2</v>
      </c>
      <c r="F39" s="130"/>
      <c r="G39" s="131"/>
      <c r="H39" s="132"/>
    </row>
    <row r="40" spans="1:11" s="119" customFormat="1" ht="30" customHeight="1">
      <c r="A40" s="126">
        <v>33</v>
      </c>
      <c r="B40" s="187" t="str">
        <f>IF($A40="","",VLOOKUP($A40,ｽｲｯﾁﾍﾟﾝ!$A$5:$L$550,4))</f>
        <v>ＶＡロッキングＴ型プレート</v>
      </c>
      <c r="C40" s="129"/>
      <c r="D40" s="139" t="str">
        <f>IF($A40="","",VLOOKUP($A40,ｽｲｯﾁﾍﾟﾝ!$A$5:$L$550,6))</f>
        <v>EA</v>
      </c>
      <c r="E40" s="139">
        <f>IF($A40="","",VLOOKUP($A40,ｽｲｯﾁﾍﾟﾝ!$A$5:$L$550,7))</f>
        <v>2</v>
      </c>
      <c r="F40" s="130"/>
      <c r="G40" s="131"/>
      <c r="H40" s="132"/>
    </row>
    <row r="41" spans="1:11" s="119" customFormat="1" ht="30" customHeight="1">
      <c r="A41" s="126">
        <v>34</v>
      </c>
      <c r="B41" s="187" t="str">
        <f>IF($A41="","",VLOOKUP($A41,ｽｲｯﾁﾍﾟﾝ!$A$5:$L$550,4))</f>
        <v>ＶＡロッキングＴ型プレート</v>
      </c>
      <c r="C41" s="129"/>
      <c r="D41" s="139" t="str">
        <f>IF($A41="","",VLOOKUP($A41,ｽｲｯﾁﾍﾟﾝ!$A$5:$L$550,6))</f>
        <v>EA</v>
      </c>
      <c r="E41" s="139">
        <f>IF($A41="","",VLOOKUP($A41,ｽｲｯﾁﾍﾟﾝ!$A$5:$L$550,7))</f>
        <v>2</v>
      </c>
      <c r="F41" s="130"/>
      <c r="G41" s="131"/>
      <c r="H41" s="132"/>
    </row>
    <row r="42" spans="1:11" s="119" customFormat="1" ht="30" customHeight="1">
      <c r="A42" s="126">
        <v>35</v>
      </c>
      <c r="B42" s="187" t="str">
        <f>IF($A42="","",VLOOKUP($A42,ｽｲｯﾁﾍﾟﾝ!$A$5:$L$550,4))</f>
        <v>ＶＡロッキングＷＥＢプレート</v>
      </c>
      <c r="C42" s="129"/>
      <c r="D42" s="139" t="str">
        <f>IF($A42="","",VLOOKUP($A42,ｽｲｯﾁﾍﾟﾝ!$A$5:$L$550,6))</f>
        <v>EA</v>
      </c>
      <c r="E42" s="139">
        <f>IF($A42="","",VLOOKUP($A42,ｽｲｯﾁﾍﾟﾝ!$A$5:$L$550,7))</f>
        <v>2</v>
      </c>
      <c r="F42" s="130"/>
      <c r="G42" s="131"/>
      <c r="H42" s="132"/>
    </row>
    <row r="43" spans="1:11" s="119" customFormat="1" ht="30" customHeight="1">
      <c r="A43" s="126">
        <v>36</v>
      </c>
      <c r="B43" s="187" t="str">
        <f>IF($A43="","",VLOOKUP($A43,ｽｲｯﾁﾍﾟﾝ!$A$5:$L$550,4))</f>
        <v>ＶＡロッキングＹ型プレート</v>
      </c>
      <c r="C43" s="129"/>
      <c r="D43" s="139" t="str">
        <f>IF($A43="","",VLOOKUP($A43,ｽｲｯﾁﾍﾟﾝ!$A$5:$L$550,6))</f>
        <v>EA</v>
      </c>
      <c r="E43" s="139">
        <f>IF($A43="","",VLOOKUP($A43,ｽｲｯﾁﾍﾟﾝ!$A$5:$L$550,7))</f>
        <v>2</v>
      </c>
      <c r="F43" s="130"/>
      <c r="G43" s="131"/>
      <c r="H43" s="132"/>
    </row>
    <row r="44" spans="1:11" s="119" customFormat="1" ht="30" customHeight="1">
      <c r="A44" s="126">
        <v>37</v>
      </c>
      <c r="B44" s="187" t="str">
        <f>IF($A44="","",VLOOKUP($A44,ｽｲｯﾁﾍﾟﾝ!$A$5:$L$550,4))</f>
        <v>ＶＡロッキングＹ型プレート</v>
      </c>
      <c r="C44" s="129"/>
      <c r="D44" s="139" t="str">
        <f>IF($A44="","",VLOOKUP($A44,ｽｲｯﾁﾍﾟﾝ!$A$5:$L$550,6))</f>
        <v>EA</v>
      </c>
      <c r="E44" s="139">
        <f>IF($A44="","",VLOOKUP($A44,ｽｲｯﾁﾍﾟﾝ!$A$5:$L$550,7))</f>
        <v>2</v>
      </c>
      <c r="F44" s="130"/>
      <c r="G44" s="131"/>
      <c r="H44" s="132"/>
    </row>
    <row r="45" spans="1:11" s="119" customFormat="1" ht="30" customHeight="1">
      <c r="A45" s="126">
        <v>38</v>
      </c>
      <c r="B45" s="187" t="str">
        <f>IF($A45="","",VLOOKUP($A45,ｽｲｯﾁﾍﾟﾝ!$A$5:$L$550,4))</f>
        <v>ＶＡロッキングスクリュー</v>
      </c>
      <c r="C45" s="129"/>
      <c r="D45" s="139" t="str">
        <f>IF($A45="","",VLOOKUP($A45,ｽｲｯﾁﾍﾟﾝ!$A$5:$L$550,6))</f>
        <v>EA</v>
      </c>
      <c r="E45" s="139">
        <f>IF($A45="","",VLOOKUP($A45,ｽｲｯﾁﾍﾟﾝ!$A$5:$L$550,7))</f>
        <v>2</v>
      </c>
      <c r="F45" s="130"/>
      <c r="G45" s="131"/>
      <c r="H45" s="132"/>
    </row>
    <row r="46" spans="1:11" s="119" customFormat="1" ht="30" customHeight="1">
      <c r="A46" s="126">
        <v>39</v>
      </c>
      <c r="B46" s="187" t="str">
        <f>IF($A46="","",VLOOKUP($A46,ｽｲｯﾁﾍﾟﾝ!$A$5:$L$550,4))</f>
        <v>ＶＡロッキングスクリュー</v>
      </c>
      <c r="C46" s="129"/>
      <c r="D46" s="139" t="str">
        <f>IF($A46="","",VLOOKUP($A46,ｽｲｯﾁﾍﾟﾝ!$A$5:$L$550,6))</f>
        <v>EA</v>
      </c>
      <c r="E46" s="139">
        <f>IF($A46="","",VLOOKUP($A46,ｽｲｯﾁﾍﾟﾝ!$A$5:$L$550,7))</f>
        <v>2</v>
      </c>
      <c r="F46" s="130"/>
      <c r="G46" s="131"/>
      <c r="H46" s="132"/>
    </row>
    <row r="47" spans="1:11" s="119" customFormat="1" ht="30" customHeight="1">
      <c r="A47" s="126">
        <v>40</v>
      </c>
      <c r="B47" s="187" t="str">
        <f>IF($A47="","",VLOOKUP($A47,ｽｲｯﾁﾍﾟﾝ!$A$5:$L$550,4))</f>
        <v>ＶＡロッキングスクリュー</v>
      </c>
      <c r="C47" s="129"/>
      <c r="D47" s="139" t="str">
        <f>IF($A47="","",VLOOKUP($A47,ｽｲｯﾁﾍﾟﾝ!$A$5:$L$550,6))</f>
        <v>EA</v>
      </c>
      <c r="E47" s="139">
        <f>IF($A47="","",VLOOKUP($A47,ｽｲｯﾁﾍﾟﾝ!$A$5:$L$550,7))</f>
        <v>2</v>
      </c>
      <c r="F47" s="130"/>
      <c r="G47" s="131"/>
      <c r="H47" s="132"/>
    </row>
    <row r="48" spans="1:11" s="119" customFormat="1" ht="30" customHeight="1">
      <c r="A48" s="126">
        <v>41</v>
      </c>
      <c r="B48" s="187" t="str">
        <f>IF($A48="","",VLOOKUP($A48,ｽｲｯﾁﾍﾟﾝ!$A$5:$L$550,4))</f>
        <v>ＶＡロッキングスクリュー</v>
      </c>
      <c r="C48" s="129"/>
      <c r="D48" s="139" t="str">
        <f>IF($A48="","",VLOOKUP($A48,ｽｲｯﾁﾍﾟﾝ!$A$5:$L$550,6))</f>
        <v>EA</v>
      </c>
      <c r="E48" s="139">
        <f>IF($A48="","",VLOOKUP($A48,ｽｲｯﾁﾍﾟﾝ!$A$5:$L$550,7))</f>
        <v>2</v>
      </c>
      <c r="F48" s="130"/>
      <c r="G48" s="131"/>
      <c r="H48" s="132"/>
    </row>
    <row r="49" spans="1:11" s="119" customFormat="1" ht="30" customHeight="1">
      <c r="A49" s="126">
        <v>42</v>
      </c>
      <c r="B49" s="187" t="str">
        <f>IF($A49="","",VLOOKUP($A49,ｽｲｯﾁﾍﾟﾝ!$A$5:$L$550,4))</f>
        <v>ＶＡロッキングスクリュー</v>
      </c>
      <c r="C49" s="129"/>
      <c r="D49" s="139" t="str">
        <f>IF($A49="","",VLOOKUP($A49,ｽｲｯﾁﾍﾟﾝ!$A$5:$L$550,6))</f>
        <v>EA</v>
      </c>
      <c r="E49" s="139">
        <f>IF($A49="","",VLOOKUP($A49,ｽｲｯﾁﾍﾟﾝ!$A$5:$L$550,7))</f>
        <v>2</v>
      </c>
      <c r="F49" s="130"/>
      <c r="G49" s="131"/>
      <c r="H49" s="132"/>
    </row>
    <row r="50" spans="1:11" s="119" customFormat="1" ht="30" customHeight="1">
      <c r="A50" s="126">
        <v>43</v>
      </c>
      <c r="B50" s="187" t="str">
        <f>IF($A50="","",VLOOKUP($A50,ｽｲｯﾁﾍﾟﾝ!$A$5:$L$550,4))</f>
        <v>ＶＡロッキングスクリュー</v>
      </c>
      <c r="C50" s="129"/>
      <c r="D50" s="139" t="str">
        <f>IF($A50="","",VLOOKUP($A50,ｽｲｯﾁﾍﾟﾝ!$A$5:$L$550,6))</f>
        <v>EA</v>
      </c>
      <c r="E50" s="139">
        <f>IF($A50="","",VLOOKUP($A50,ｽｲｯﾁﾍﾟﾝ!$A$5:$L$550,7))</f>
        <v>2</v>
      </c>
      <c r="F50" s="130"/>
      <c r="G50" s="131"/>
      <c r="H50" s="132"/>
    </row>
    <row r="51" spans="1:11" s="119" customFormat="1" ht="30" customHeight="1">
      <c r="A51" s="126">
        <v>44</v>
      </c>
      <c r="B51" s="187" t="str">
        <f>IF($A51="","",VLOOKUP($A51,ｽｲｯﾁﾍﾟﾝ!$A$5:$L$550,4))</f>
        <v>ＶＡロッキングスクリュー</v>
      </c>
      <c r="C51" s="129"/>
      <c r="D51" s="139" t="str">
        <f>IF($A51="","",VLOOKUP($A51,ｽｲｯﾁﾍﾟﾝ!$A$5:$L$550,6))</f>
        <v>EA</v>
      </c>
      <c r="E51" s="139">
        <f>IF($A51="","",VLOOKUP($A51,ｽｲｯﾁﾍﾟﾝ!$A$5:$L$550,7))</f>
        <v>2</v>
      </c>
      <c r="F51" s="130"/>
      <c r="G51" s="131"/>
      <c r="H51" s="132"/>
    </row>
    <row r="52" spans="1:11" s="119" customFormat="1" ht="30" customHeight="1">
      <c r="A52" s="126">
        <v>45</v>
      </c>
      <c r="B52" s="187" t="str">
        <f>IF($A52="","",VLOOKUP($A52,ｽｲｯﾁﾍﾟﾝ!$A$5:$L$550,4))</f>
        <v>ＶＡロッキングスクリュー</v>
      </c>
      <c r="C52" s="129"/>
      <c r="D52" s="139" t="str">
        <f>IF($A52="","",VLOOKUP($A52,ｽｲｯﾁﾍﾟﾝ!$A$5:$L$550,6))</f>
        <v>EA</v>
      </c>
      <c r="E52" s="139">
        <f>IF($A52="","",VLOOKUP($A52,ｽｲｯﾁﾍﾟﾝ!$A$5:$L$550,7))</f>
        <v>2</v>
      </c>
      <c r="F52" s="130"/>
      <c r="G52" s="131"/>
      <c r="H52" s="132"/>
    </row>
    <row r="53" spans="1:11" s="119" customFormat="1" ht="30" customHeight="1">
      <c r="A53" s="126">
        <v>46</v>
      </c>
      <c r="B53" s="187" t="str">
        <f>IF($A53="","",VLOOKUP($A53,ｽｲｯﾁﾍﾟﾝ!$A$5:$L$550,4))</f>
        <v>ＶＡロッキングスクリュー</v>
      </c>
      <c r="C53" s="129"/>
      <c r="D53" s="139" t="str">
        <f>IF($A53="","",VLOOKUP($A53,ｽｲｯﾁﾍﾟﾝ!$A$5:$L$550,6))</f>
        <v>EA</v>
      </c>
      <c r="E53" s="139">
        <f>IF($A53="","",VLOOKUP($A53,ｽｲｯﾁﾍﾟﾝ!$A$5:$L$550,7))</f>
        <v>2</v>
      </c>
      <c r="F53" s="130"/>
      <c r="G53" s="131"/>
      <c r="H53" s="132"/>
    </row>
    <row r="54" spans="1:11" s="119" customFormat="1" ht="30" customHeight="1">
      <c r="A54" s="126">
        <v>47</v>
      </c>
      <c r="B54" s="187" t="str">
        <f>IF($A54="","",VLOOKUP($A54,ｽｲｯﾁﾍﾟﾝ!$A$5:$L$550,4))</f>
        <v>ＶＡロッキングスクリュー</v>
      </c>
      <c r="C54" s="129"/>
      <c r="D54" s="139" t="str">
        <f>IF($A54="","",VLOOKUP($A54,ｽｲｯﾁﾍﾟﾝ!$A$5:$L$550,6))</f>
        <v>EA</v>
      </c>
      <c r="E54" s="139">
        <f>IF($A54="","",VLOOKUP($A54,ｽｲｯﾁﾍﾟﾝ!$A$5:$L$550,7))</f>
        <v>2</v>
      </c>
      <c r="F54" s="130"/>
      <c r="G54" s="131"/>
      <c r="H54" s="132"/>
    </row>
    <row r="55" spans="1:11" s="119" customFormat="1" ht="30" customHeight="1">
      <c r="A55" s="126">
        <v>48</v>
      </c>
      <c r="B55" s="187" t="str">
        <f>IF($A55="","",VLOOKUP($A55,ｽｲｯﾁﾍﾟﾝ!$A$5:$L$550,4))</f>
        <v>ＶＡロッキングスクリュー</v>
      </c>
      <c r="C55" s="129"/>
      <c r="D55" s="139" t="str">
        <f>IF($A55="","",VLOOKUP($A55,ｽｲｯﾁﾍﾟﾝ!$A$5:$L$550,6))</f>
        <v>EA</v>
      </c>
      <c r="E55" s="139">
        <f>IF($A55="","",VLOOKUP($A55,ｽｲｯﾁﾍﾟﾝ!$A$5:$L$550,7))</f>
        <v>2</v>
      </c>
      <c r="F55" s="130"/>
      <c r="G55" s="131"/>
      <c r="H55" s="132"/>
    </row>
    <row r="56" spans="1:11" s="119" customFormat="1" ht="30" customHeight="1">
      <c r="A56" s="126">
        <v>49</v>
      </c>
      <c r="B56" s="187" t="str">
        <f>IF($A56="","",VLOOKUP($A56,ｽｲｯﾁﾍﾟﾝ!$A$5:$L$550,4))</f>
        <v>ＶＡロッキングスクリュー</v>
      </c>
      <c r="C56" s="129"/>
      <c r="D56" s="139" t="str">
        <f>IF($A56="","",VLOOKUP($A56,ｽｲｯﾁﾍﾟﾝ!$A$5:$L$550,6))</f>
        <v>EA</v>
      </c>
      <c r="E56" s="139">
        <f>IF($A56="","",VLOOKUP($A56,ｽｲｯﾁﾍﾟﾝ!$A$5:$L$550,7))</f>
        <v>2</v>
      </c>
      <c r="F56" s="130"/>
      <c r="G56" s="131"/>
      <c r="H56" s="132"/>
    </row>
    <row r="57" spans="1:11" s="119" customFormat="1" ht="30" customHeight="1">
      <c r="A57" s="126">
        <v>50</v>
      </c>
      <c r="B57" s="188" t="str">
        <f>IF($A57="","",VLOOKUP($A57,ｽｲｯﾁﾍﾟﾝ!$A$5:$L$550,4))</f>
        <v>ＶＡロッキングスクリュー</v>
      </c>
      <c r="C57" s="129"/>
      <c r="D57" s="140" t="str">
        <f>IF($A57="","",VLOOKUP($A57,ｽｲｯﾁﾍﾟﾝ!$A$5:$L$550,6))</f>
        <v>EA</v>
      </c>
      <c r="E57" s="140">
        <f>IF($A57="","",VLOOKUP($A57,ｽｲｯﾁﾍﾟﾝ!$A$5:$L$550,7))</f>
        <v>2</v>
      </c>
      <c r="F57" s="130"/>
      <c r="G57" s="131"/>
      <c r="H57" s="132"/>
    </row>
    <row r="59" spans="1:11" s="119" customFormat="1" ht="45" customHeight="1">
      <c r="A59" s="118"/>
      <c r="B59" s="383" t="s">
        <v>111</v>
      </c>
      <c r="C59" s="383"/>
      <c r="D59" s="383"/>
      <c r="E59" s="383"/>
      <c r="F59" s="383"/>
      <c r="G59" s="383"/>
      <c r="H59" s="383"/>
    </row>
    <row r="60" spans="1:11" s="121" customFormat="1" ht="18" customHeight="1">
      <c r="A60" s="120"/>
      <c r="B60" s="284"/>
      <c r="D60" s="122"/>
      <c r="E60" s="123"/>
      <c r="F60" s="124"/>
    </row>
    <row r="61" spans="1:11" s="118" customFormat="1" ht="30" customHeight="1">
      <c r="A61" s="125" t="s">
        <v>112</v>
      </c>
      <c r="B61" s="384" t="s">
        <v>113</v>
      </c>
      <c r="C61" s="385"/>
      <c r="D61" s="126" t="s">
        <v>114</v>
      </c>
      <c r="E61" s="127" t="s">
        <v>115</v>
      </c>
      <c r="F61" s="128" t="s">
        <v>116</v>
      </c>
      <c r="G61" s="125" t="s">
        <v>117</v>
      </c>
      <c r="H61" s="126" t="s">
        <v>118</v>
      </c>
    </row>
    <row r="62" spans="1:11" ht="30" customHeight="1">
      <c r="A62" s="126">
        <v>51</v>
      </c>
      <c r="B62" s="187" t="str">
        <f>IF($A62="","",VLOOKUP($A62,ｽｲｯﾁﾍﾟﾝ!$A$5:$L$550,4))</f>
        <v>ＶＡロッキングスクリュー</v>
      </c>
      <c r="C62" s="129"/>
      <c r="D62" s="139" t="str">
        <f>IF($A62="","",VLOOKUP($A62,ｽｲｯﾁﾍﾟﾝ!$A$5:$L$550,6))</f>
        <v>EA</v>
      </c>
      <c r="E62" s="139">
        <f>IF($A62="","",VLOOKUP($A62,ｽｲｯﾁﾍﾟﾝ!$A$5:$L$550,7))</f>
        <v>2</v>
      </c>
      <c r="F62" s="130"/>
      <c r="G62" s="131"/>
      <c r="H62" s="132"/>
      <c r="J62" s="145" t="s">
        <v>120</v>
      </c>
      <c r="K62" s="142"/>
    </row>
    <row r="63" spans="1:11" ht="30" customHeight="1">
      <c r="A63" s="126">
        <v>52</v>
      </c>
      <c r="B63" s="187" t="str">
        <f>IF($A63="","",VLOOKUP($A63,ｽｲｯﾁﾍﾟﾝ!$A$5:$L$550,4))</f>
        <v>ＶＡロッキングスクリュー</v>
      </c>
      <c r="C63" s="129"/>
      <c r="D63" s="139" t="str">
        <f>IF($A63="","",VLOOKUP($A63,ｽｲｯﾁﾍﾟﾝ!$A$5:$L$550,6))</f>
        <v>EA</v>
      </c>
      <c r="E63" s="139">
        <f>IF($A63="","",VLOOKUP($A63,ｽｲｯﾁﾍﾟﾝ!$A$5:$L$550,7))</f>
        <v>2</v>
      </c>
      <c r="F63" s="130"/>
      <c r="G63" s="131"/>
      <c r="H63" s="132"/>
      <c r="J63" s="145" t="s">
        <v>128</v>
      </c>
      <c r="K63" s="142"/>
    </row>
    <row r="64" spans="1:11" ht="30" customHeight="1">
      <c r="A64" s="126">
        <v>53</v>
      </c>
      <c r="B64" s="187" t="str">
        <f>IF($A64="","",VLOOKUP($A64,ｽｲｯﾁﾍﾟﾝ!$A$5:$L$550,4))</f>
        <v>ＶＡロッキングスクリュー</v>
      </c>
      <c r="C64" s="129"/>
      <c r="D64" s="139" t="str">
        <f>IF($A64="","",VLOOKUP($A64,ｽｲｯﾁﾍﾟﾝ!$A$5:$L$550,6))</f>
        <v>EA</v>
      </c>
      <c r="E64" s="139">
        <f>IF($A64="","",VLOOKUP($A64,ｽｲｯﾁﾍﾟﾝ!$A$5:$L$550,7))</f>
        <v>2</v>
      </c>
      <c r="F64" s="130"/>
      <c r="G64" s="131"/>
      <c r="H64" s="132"/>
      <c r="J64" s="145" t="s">
        <v>126</v>
      </c>
      <c r="K64" s="142"/>
    </row>
    <row r="65" spans="1:11" s="119" customFormat="1" ht="30" customHeight="1">
      <c r="A65" s="126">
        <v>54</v>
      </c>
      <c r="B65" s="187" t="str">
        <f>IF($A65="","",VLOOKUP($A65,ｽｲｯﾁﾍﾟﾝ!$A$5:$L$550,4))</f>
        <v>ＶＡロッキングスクリュー</v>
      </c>
      <c r="C65" s="129"/>
      <c r="D65" s="139" t="str">
        <f>IF($A65="","",VLOOKUP($A65,ｽｲｯﾁﾍﾟﾝ!$A$5:$L$550,6))</f>
        <v>EA</v>
      </c>
      <c r="E65" s="139">
        <f>IF($A65="","",VLOOKUP($A65,ｽｲｯﾁﾍﾟﾝ!$A$5:$L$550,7))</f>
        <v>2</v>
      </c>
      <c r="F65" s="130"/>
      <c r="G65" s="131"/>
      <c r="H65" s="132"/>
      <c r="J65" s="145" t="s">
        <v>119</v>
      </c>
      <c r="K65" s="142"/>
    </row>
    <row r="66" spans="1:11" s="119" customFormat="1" ht="30" customHeight="1">
      <c r="A66" s="126">
        <v>55</v>
      </c>
      <c r="B66" s="187" t="str">
        <f>IF($A66="","",VLOOKUP($A66,ｽｲｯﾁﾍﾟﾝ!$A$5:$L$550,4))</f>
        <v>ＶＡロッキングスクリュー</v>
      </c>
      <c r="C66" s="129"/>
      <c r="D66" s="139" t="str">
        <f>IF($A66="","",VLOOKUP($A66,ｽｲｯﾁﾍﾟﾝ!$A$5:$L$550,6))</f>
        <v>EA</v>
      </c>
      <c r="E66" s="139">
        <f>IF($A66="","",VLOOKUP($A66,ｽｲｯﾁﾍﾟﾝ!$A$5:$L$550,7))</f>
        <v>2</v>
      </c>
      <c r="F66" s="130"/>
      <c r="G66" s="131"/>
      <c r="H66" s="132"/>
    </row>
    <row r="67" spans="1:11" s="119" customFormat="1" ht="30" customHeight="1">
      <c r="A67" s="126">
        <v>56</v>
      </c>
      <c r="B67" s="187" t="str">
        <f>IF($A67="","",VLOOKUP($A67,ｽｲｯﾁﾍﾟﾝ!$A$5:$L$550,4))</f>
        <v>ＶＡロッキングスクリュー</v>
      </c>
      <c r="C67" s="129"/>
      <c r="D67" s="139" t="str">
        <f>IF($A67="","",VLOOKUP($A67,ｽｲｯﾁﾍﾟﾝ!$A$5:$L$550,6))</f>
        <v>EA</v>
      </c>
      <c r="E67" s="139">
        <f>IF($A67="","",VLOOKUP($A67,ｽｲｯﾁﾍﾟﾝ!$A$5:$L$550,7))</f>
        <v>2</v>
      </c>
      <c r="F67" s="130"/>
      <c r="G67" s="131"/>
      <c r="H67" s="132"/>
    </row>
    <row r="68" spans="1:11" s="119" customFormat="1" ht="30" customHeight="1">
      <c r="A68" s="126">
        <v>57</v>
      </c>
      <c r="B68" s="187" t="str">
        <f>IF($A68="","",VLOOKUP($A68,ｽｲｯﾁﾍﾟﾝ!$A$5:$L$550,4))</f>
        <v>ＶＡロッキングスクリュー</v>
      </c>
      <c r="C68" s="129"/>
      <c r="D68" s="139" t="str">
        <f>IF($A68="","",VLOOKUP($A68,ｽｲｯﾁﾍﾟﾝ!$A$5:$L$550,6))</f>
        <v>EA</v>
      </c>
      <c r="E68" s="139">
        <f>IF($A68="","",VLOOKUP($A68,ｽｲｯﾁﾍﾟﾝ!$A$5:$L$550,7))</f>
        <v>2</v>
      </c>
      <c r="F68" s="130"/>
      <c r="G68" s="131"/>
      <c r="H68" s="132"/>
    </row>
    <row r="69" spans="1:11" s="119" customFormat="1" ht="30" customHeight="1">
      <c r="A69" s="126">
        <v>58</v>
      </c>
      <c r="B69" s="187" t="str">
        <f>IF($A69="","",VLOOKUP($A69,ｽｲｯﾁﾍﾟﾝ!$A$5:$L$550,4))</f>
        <v>ＶＡロッキングスクリュー　２．７</v>
      </c>
      <c r="C69" s="129"/>
      <c r="D69" s="139" t="str">
        <f>IF($A69="","",VLOOKUP($A69,ｽｲｯﾁﾍﾟﾝ!$A$5:$L$550,6))</f>
        <v>EA</v>
      </c>
      <c r="E69" s="139">
        <f>IF($A69="","",VLOOKUP($A69,ｽｲｯﾁﾍﾟﾝ!$A$5:$L$550,7))</f>
        <v>2</v>
      </c>
      <c r="F69" s="130"/>
      <c r="G69" s="131"/>
      <c r="H69" s="132"/>
    </row>
    <row r="70" spans="1:11" s="119" customFormat="1" ht="30" customHeight="1">
      <c r="A70" s="126">
        <v>59</v>
      </c>
      <c r="B70" s="187" t="str">
        <f>IF($A70="","",VLOOKUP($A70,ｽｲｯﾁﾍﾟﾝ!$A$5:$L$550,4))</f>
        <v>ＶＡロッキングスクリュー　２．７</v>
      </c>
      <c r="C70" s="129"/>
      <c r="D70" s="139" t="str">
        <f>IF($A70="","",VLOOKUP($A70,ｽｲｯﾁﾍﾟﾝ!$A$5:$L$550,6))</f>
        <v>EA</v>
      </c>
      <c r="E70" s="139">
        <f>IF($A70="","",VLOOKUP($A70,ｽｲｯﾁﾍﾟﾝ!$A$5:$L$550,7))</f>
        <v>2</v>
      </c>
      <c r="F70" s="130"/>
      <c r="G70" s="131"/>
      <c r="H70" s="132"/>
    </row>
    <row r="71" spans="1:11" s="119" customFormat="1" ht="30" customHeight="1">
      <c r="A71" s="126">
        <v>60</v>
      </c>
      <c r="B71" s="187" t="str">
        <f>IF($A71="","",VLOOKUP($A71,ｽｲｯﾁﾍﾟﾝ!$A$5:$L$550,4))</f>
        <v>ＶＡロッキングスクリュー　２．７</v>
      </c>
      <c r="C71" s="129"/>
      <c r="D71" s="139" t="str">
        <f>IF($A71="","",VLOOKUP($A71,ｽｲｯﾁﾍﾟﾝ!$A$5:$L$550,6))</f>
        <v>EA</v>
      </c>
      <c r="E71" s="139">
        <f>IF($A71="","",VLOOKUP($A71,ｽｲｯﾁﾍﾟﾝ!$A$5:$L$550,7))</f>
        <v>2</v>
      </c>
      <c r="F71" s="130"/>
      <c r="G71" s="131"/>
      <c r="H71" s="132"/>
    </row>
    <row r="72" spans="1:11" s="119" customFormat="1" ht="30" customHeight="1">
      <c r="A72" s="126">
        <v>61</v>
      </c>
      <c r="B72" s="187" t="str">
        <f>IF($A72="","",VLOOKUP($A72,ｽｲｯﾁﾍﾟﾝ!$A$5:$L$550,4))</f>
        <v>ＶＡロッキングスクリュー　２．７</v>
      </c>
      <c r="C72" s="129"/>
      <c r="D72" s="139" t="str">
        <f>IF($A72="","",VLOOKUP($A72,ｽｲｯﾁﾍﾟﾝ!$A$5:$L$550,6))</f>
        <v>EA</v>
      </c>
      <c r="E72" s="139">
        <f>IF($A72="","",VLOOKUP($A72,ｽｲｯﾁﾍﾟﾝ!$A$5:$L$550,7))</f>
        <v>2</v>
      </c>
      <c r="F72" s="130"/>
      <c r="G72" s="131"/>
      <c r="H72" s="132"/>
    </row>
    <row r="73" spans="1:11" s="119" customFormat="1" ht="30" customHeight="1">
      <c r="A73" s="126">
        <v>62</v>
      </c>
      <c r="B73" s="187" t="str">
        <f>IF($A73="","",VLOOKUP($A73,ｽｲｯﾁﾍﾟﾝ!$A$5:$L$550,4))</f>
        <v>ＶＡロッキングスクリュー　２．７</v>
      </c>
      <c r="C73" s="129"/>
      <c r="D73" s="139" t="str">
        <f>IF($A73="","",VLOOKUP($A73,ｽｲｯﾁﾍﾟﾝ!$A$5:$L$550,6))</f>
        <v>EA</v>
      </c>
      <c r="E73" s="139">
        <f>IF($A73="","",VLOOKUP($A73,ｽｲｯﾁﾍﾟﾝ!$A$5:$L$550,7))</f>
        <v>2</v>
      </c>
      <c r="F73" s="130"/>
      <c r="G73" s="131"/>
      <c r="H73" s="132"/>
    </row>
    <row r="74" spans="1:11" s="119" customFormat="1" ht="30" customHeight="1">
      <c r="A74" s="126">
        <v>63</v>
      </c>
      <c r="B74" s="187" t="str">
        <f>IF($A74="","",VLOOKUP($A74,ｽｲｯﾁﾍﾟﾝ!$A$5:$L$550,4))</f>
        <v>ＶＡロッキングスクリュー　２．７</v>
      </c>
      <c r="C74" s="129"/>
      <c r="D74" s="139" t="str">
        <f>IF($A74="","",VLOOKUP($A74,ｽｲｯﾁﾍﾟﾝ!$A$5:$L$550,6))</f>
        <v>EA</v>
      </c>
      <c r="E74" s="139">
        <f>IF($A74="","",VLOOKUP($A74,ｽｲｯﾁﾍﾟﾝ!$A$5:$L$550,7))</f>
        <v>2</v>
      </c>
      <c r="F74" s="130"/>
      <c r="G74" s="131"/>
      <c r="H74" s="132"/>
    </row>
    <row r="75" spans="1:11" s="119" customFormat="1" ht="30" customHeight="1">
      <c r="A75" s="126">
        <v>64</v>
      </c>
      <c r="B75" s="187" t="str">
        <f>IF($A75="","",VLOOKUP($A75,ｽｲｯﾁﾍﾟﾝ!$A$5:$L$550,4))</f>
        <v>ＶＡロッキングストレートプレート</v>
      </c>
      <c r="C75" s="129"/>
      <c r="D75" s="139" t="str">
        <f>IF($A75="","",VLOOKUP($A75,ｽｲｯﾁﾍﾟﾝ!$A$5:$L$550,6))</f>
        <v>EA</v>
      </c>
      <c r="E75" s="139">
        <f>IF($A75="","",VLOOKUP($A75,ｽｲｯﾁﾍﾟﾝ!$A$5:$L$550,7))</f>
        <v>2</v>
      </c>
      <c r="F75" s="130"/>
      <c r="G75" s="131"/>
      <c r="H75" s="132"/>
    </row>
    <row r="76" spans="1:11" s="119" customFormat="1" ht="30" customHeight="1">
      <c r="A76" s="126">
        <v>65</v>
      </c>
      <c r="B76" s="187" t="str">
        <f>IF($A76="","",VLOOKUP($A76,ｽｲｯﾁﾍﾟﾝ!$A$5:$L$550,4))</f>
        <v>ＶＡロッキングストレートプレート</v>
      </c>
      <c r="C76" s="129"/>
      <c r="D76" s="139" t="str">
        <f>IF($A76="","",VLOOKUP($A76,ｽｲｯﾁﾍﾟﾝ!$A$5:$L$550,6))</f>
        <v>EA</v>
      </c>
      <c r="E76" s="139">
        <f>IF($A76="","",VLOOKUP($A76,ｽｲｯﾁﾍﾟﾝ!$A$5:$L$550,7))</f>
        <v>2</v>
      </c>
      <c r="F76" s="130"/>
      <c r="G76" s="131"/>
      <c r="H76" s="132"/>
    </row>
    <row r="77" spans="1:11" s="119" customFormat="1" ht="30" customHeight="1">
      <c r="A77" s="126">
        <v>66</v>
      </c>
      <c r="B77" s="187" t="str">
        <f>IF($A77="","",VLOOKUP($A77,ｽｲｯﾁﾍﾟﾝ!$A$5:$L$550,4))</f>
        <v>ＶＡロッキング指骨基部用プレート</v>
      </c>
      <c r="C77" s="129"/>
      <c r="D77" s="139" t="str">
        <f>IF($A77="","",VLOOKUP($A77,ｽｲｯﾁﾍﾟﾝ!$A$5:$L$550,6))</f>
        <v>EA</v>
      </c>
      <c r="E77" s="139">
        <f>IF($A77="","",VLOOKUP($A77,ｽｲｯﾁﾍﾟﾝ!$A$5:$L$550,7))</f>
        <v>2</v>
      </c>
      <c r="F77" s="130"/>
      <c r="G77" s="131"/>
      <c r="H77" s="132"/>
    </row>
    <row r="78" spans="1:11" s="119" customFormat="1" ht="30" customHeight="1">
      <c r="A78" s="126">
        <v>67</v>
      </c>
      <c r="B78" s="187" t="str">
        <f>IF($A78="","",VLOOKUP($A78,ｽｲｯﾁﾍﾟﾝ!$A$5:$L$550,4))</f>
        <v>ＶＡロッキング指骨基部用プレート</v>
      </c>
      <c r="C78" s="129"/>
      <c r="D78" s="139" t="str">
        <f>IF($A78="","",VLOOKUP($A78,ｽｲｯﾁﾍﾟﾝ!$A$5:$L$550,6))</f>
        <v>EA</v>
      </c>
      <c r="E78" s="139">
        <f>IF($A78="","",VLOOKUP($A78,ｽｲｯﾁﾍﾟﾝ!$A$5:$L$550,7))</f>
        <v>2</v>
      </c>
      <c r="F78" s="130"/>
      <c r="G78" s="131"/>
      <c r="H78" s="132"/>
    </row>
    <row r="79" spans="1:11" s="119" customFormat="1" ht="30" customHeight="1">
      <c r="A79" s="126">
        <v>68</v>
      </c>
      <c r="B79" s="187" t="str">
        <f>IF($A79="","",VLOOKUP($A79,ｽｲｯﾁﾍﾟﾝ!$A$5:$L$550,4))</f>
        <v>ＶＡロッキング指骨骨頭用プレート</v>
      </c>
      <c r="C79" s="129"/>
      <c r="D79" s="139" t="str">
        <f>IF($A79="","",VLOOKUP($A79,ｽｲｯﾁﾍﾟﾝ!$A$5:$L$550,6))</f>
        <v>EA</v>
      </c>
      <c r="E79" s="139">
        <f>IF($A79="","",VLOOKUP($A79,ｽｲｯﾁﾍﾟﾝ!$A$5:$L$550,7))</f>
        <v>2</v>
      </c>
      <c r="F79" s="130"/>
      <c r="G79" s="131"/>
      <c r="H79" s="132"/>
    </row>
    <row r="80" spans="1:11" s="119" customFormat="1" ht="30" customHeight="1">
      <c r="A80" s="126">
        <v>69</v>
      </c>
      <c r="B80" s="187" t="str">
        <f>IF($A80="","",VLOOKUP($A80,ｽｲｯﾁﾍﾟﾝ!$A$5:$L$550,4))</f>
        <v>ＶＡロッキング指骨骨頭用プレート</v>
      </c>
      <c r="C80" s="129"/>
      <c r="D80" s="139" t="str">
        <f>IF($A80="","",VLOOKUP($A80,ｽｲｯﾁﾍﾟﾝ!$A$5:$L$550,6))</f>
        <v>EA</v>
      </c>
      <c r="E80" s="139">
        <f>IF($A80="","",VLOOKUP($A80,ｽｲｯﾁﾍﾟﾝ!$A$5:$L$550,7))</f>
        <v>2</v>
      </c>
      <c r="F80" s="130"/>
      <c r="G80" s="131"/>
      <c r="H80" s="132"/>
    </row>
    <row r="81" spans="1:11" s="119" customFormat="1" ht="30" customHeight="1">
      <c r="A81" s="126">
        <v>70</v>
      </c>
      <c r="B81" s="187" t="str">
        <f>IF($A81="","",VLOOKUP($A81,ｽｲｯﾁﾍﾟﾝ!$A$5:$L$550,4))</f>
        <v>ＶＡロッキング第１中手骨用プレート</v>
      </c>
      <c r="C81" s="129"/>
      <c r="D81" s="139" t="str">
        <f>IF($A81="","",VLOOKUP($A81,ｽｲｯﾁﾍﾟﾝ!$A$5:$L$550,6))</f>
        <v>EA</v>
      </c>
      <c r="E81" s="139">
        <f>IF($A81="","",VLOOKUP($A81,ｽｲｯﾁﾍﾟﾝ!$A$5:$L$550,7))</f>
        <v>2</v>
      </c>
      <c r="F81" s="130"/>
      <c r="G81" s="131"/>
      <c r="H81" s="132"/>
    </row>
    <row r="82" spans="1:11" s="119" customFormat="1" ht="30" customHeight="1">
      <c r="A82" s="126">
        <v>71</v>
      </c>
      <c r="B82" s="187" t="str">
        <f>IF($A82="","",VLOOKUP($A82,ｽｲｯﾁﾍﾟﾝ!$A$5:$L$550,4))</f>
        <v>ＶＡロッキング第１中手骨用プレート</v>
      </c>
      <c r="C82" s="129"/>
      <c r="D82" s="139" t="str">
        <f>IF($A82="","",VLOOKUP($A82,ｽｲｯﾁﾍﾟﾝ!$A$5:$L$550,6))</f>
        <v>EA</v>
      </c>
      <c r="E82" s="139">
        <f>IF($A82="","",VLOOKUP($A82,ｽｲｯﾁﾍﾟﾝ!$A$5:$L$550,7))</f>
        <v>2</v>
      </c>
      <c r="F82" s="130"/>
      <c r="G82" s="131"/>
      <c r="H82" s="132"/>
    </row>
    <row r="83" spans="1:11" s="119" customFormat="1" ht="30" customHeight="1">
      <c r="A83" s="126">
        <v>72</v>
      </c>
      <c r="B83" s="187" t="str">
        <f>IF($A83="","",VLOOKUP($A83,ｽｲｯﾁﾍﾟﾝ!$A$5:$L$550,4))</f>
        <v>エスマルヒ駆血帯
エスマーク　バンデージＭ</v>
      </c>
      <c r="C83" s="129"/>
      <c r="D83" s="139" t="str">
        <f>IF($A83="","",VLOOKUP($A83,ｽｲｯﾁﾍﾟﾝ!$A$5:$L$550,6))</f>
        <v>EA</v>
      </c>
      <c r="E83" s="139">
        <f>IF($A83="","",VLOOKUP($A83,ｽｲｯﾁﾍﾟﾝ!$A$5:$L$550,7))</f>
        <v>2</v>
      </c>
      <c r="F83" s="130"/>
      <c r="G83" s="131"/>
      <c r="H83" s="132"/>
    </row>
    <row r="84" spans="1:11" s="119" customFormat="1" ht="30" customHeight="1">
      <c r="A84" s="126">
        <v>73</v>
      </c>
      <c r="B84" s="187" t="str">
        <f>IF($A84="","",VLOOKUP($A84,ｽｲｯﾁﾍﾟﾝ!$A$5:$L$550,4))</f>
        <v>コーテックススクリュー　</v>
      </c>
      <c r="C84" s="129"/>
      <c r="D84" s="139" t="str">
        <f>IF($A84="","",VLOOKUP($A84,ｽｲｯﾁﾍﾟﾝ!$A$5:$L$550,6))</f>
        <v>EA</v>
      </c>
      <c r="E84" s="139">
        <f>IF($A84="","",VLOOKUP($A84,ｽｲｯﾁﾍﾟﾝ!$A$5:$L$550,7))</f>
        <v>2</v>
      </c>
      <c r="F84" s="130"/>
      <c r="G84" s="131"/>
      <c r="H84" s="132"/>
    </row>
    <row r="85" spans="1:11" s="119" customFormat="1" ht="30" customHeight="1">
      <c r="A85" s="126">
        <v>74</v>
      </c>
      <c r="B85" s="187" t="str">
        <f>IF($A85="","",VLOOKUP($A85,ｽｲｯﾁﾍﾟﾝ!$A$5:$L$550,4))</f>
        <v>コーテックススクリュー　</v>
      </c>
      <c r="C85" s="129"/>
      <c r="D85" s="139" t="str">
        <f>IF($A85="","",VLOOKUP($A85,ｽｲｯﾁﾍﾟﾝ!$A$5:$L$550,6))</f>
        <v>EA</v>
      </c>
      <c r="E85" s="139">
        <f>IF($A85="","",VLOOKUP($A85,ｽｲｯﾁﾍﾟﾝ!$A$5:$L$550,7))</f>
        <v>2</v>
      </c>
      <c r="F85" s="130"/>
      <c r="G85" s="131"/>
      <c r="H85" s="132"/>
    </row>
    <row r="86" spans="1:11" s="119" customFormat="1" ht="30" customHeight="1">
      <c r="A86" s="126">
        <v>75</v>
      </c>
      <c r="B86" s="188" t="str">
        <f>IF($A86="","",VLOOKUP($A86,ｽｲｯﾁﾍﾟﾝ!$A$5:$L$550,4))</f>
        <v>コーテックススクリュー　</v>
      </c>
      <c r="C86" s="129"/>
      <c r="D86" s="140" t="str">
        <f>IF($A86="","",VLOOKUP($A86,ｽｲｯﾁﾍﾟﾝ!$A$5:$L$550,6))</f>
        <v>EA</v>
      </c>
      <c r="E86" s="140">
        <f>IF($A86="","",VLOOKUP($A86,ｽｲｯﾁﾍﾟﾝ!$A$5:$L$550,7))</f>
        <v>2</v>
      </c>
      <c r="F86" s="130"/>
      <c r="G86" s="131"/>
      <c r="H86" s="132"/>
    </row>
    <row r="88" spans="1:11" s="119" customFormat="1" ht="45" customHeight="1">
      <c r="A88" s="118"/>
      <c r="B88" s="383" t="s">
        <v>111</v>
      </c>
      <c r="C88" s="383"/>
      <c r="D88" s="383"/>
      <c r="E88" s="383"/>
      <c r="F88" s="383"/>
      <c r="G88" s="383"/>
      <c r="H88" s="383"/>
    </row>
    <row r="89" spans="1:11" s="121" customFormat="1" ht="18" customHeight="1">
      <c r="A89" s="120"/>
      <c r="B89" s="284"/>
      <c r="D89" s="122"/>
      <c r="E89" s="123"/>
      <c r="F89" s="124"/>
    </row>
    <row r="90" spans="1:11" s="118" customFormat="1" ht="30" customHeight="1">
      <c r="A90" s="125" t="s">
        <v>112</v>
      </c>
      <c r="B90" s="384" t="s">
        <v>113</v>
      </c>
      <c r="C90" s="385"/>
      <c r="D90" s="126" t="s">
        <v>114</v>
      </c>
      <c r="E90" s="127" t="s">
        <v>115</v>
      </c>
      <c r="F90" s="128" t="s">
        <v>116</v>
      </c>
      <c r="G90" s="125" t="s">
        <v>117</v>
      </c>
      <c r="H90" s="126" t="s">
        <v>118</v>
      </c>
    </row>
    <row r="91" spans="1:11" ht="30" customHeight="1">
      <c r="A91" s="126">
        <v>76</v>
      </c>
      <c r="B91" s="187" t="str">
        <f>IF($A91="","",VLOOKUP($A91,ｽｲｯﾁﾍﾟﾝ!$A$5:$L$550,4))</f>
        <v>コーテックススクリュー　</v>
      </c>
      <c r="C91" s="129"/>
      <c r="D91" s="139" t="str">
        <f>IF($A91="","",VLOOKUP($A91,ｽｲｯﾁﾍﾟﾝ!$A$5:$L$550,6))</f>
        <v>EA</v>
      </c>
      <c r="E91" s="139">
        <f>IF($A91="","",VLOOKUP($A91,ｽｲｯﾁﾍﾟﾝ!$A$5:$L$550,7))</f>
        <v>2</v>
      </c>
      <c r="F91" s="130"/>
      <c r="G91" s="131"/>
      <c r="H91" s="132"/>
      <c r="J91" s="145" t="s">
        <v>120</v>
      </c>
      <c r="K91" s="142"/>
    </row>
    <row r="92" spans="1:11" ht="30" customHeight="1">
      <c r="A92" s="126">
        <v>77</v>
      </c>
      <c r="B92" s="187" t="str">
        <f>IF($A92="","",VLOOKUP($A92,ｽｲｯﾁﾍﾟﾝ!$A$5:$L$550,4))</f>
        <v>コーテックススクリュー　</v>
      </c>
      <c r="C92" s="129"/>
      <c r="D92" s="139" t="str">
        <f>IF($A92="","",VLOOKUP($A92,ｽｲｯﾁﾍﾟﾝ!$A$5:$L$550,6))</f>
        <v>EA</v>
      </c>
      <c r="E92" s="139">
        <f>IF($A92="","",VLOOKUP($A92,ｽｲｯﾁﾍﾟﾝ!$A$5:$L$550,7))</f>
        <v>2</v>
      </c>
      <c r="F92" s="130"/>
      <c r="G92" s="131"/>
      <c r="H92" s="132"/>
      <c r="J92" s="145" t="s">
        <v>128</v>
      </c>
      <c r="K92" s="142"/>
    </row>
    <row r="93" spans="1:11" ht="30" customHeight="1">
      <c r="A93" s="126">
        <v>78</v>
      </c>
      <c r="B93" s="187" t="str">
        <f>IF($A93="","",VLOOKUP($A93,ｽｲｯﾁﾍﾟﾝ!$A$5:$L$550,4))</f>
        <v>コーテックススクリュー　</v>
      </c>
      <c r="C93" s="129"/>
      <c r="D93" s="139" t="str">
        <f>IF($A93="","",VLOOKUP($A93,ｽｲｯﾁﾍﾟﾝ!$A$5:$L$550,6))</f>
        <v>EA</v>
      </c>
      <c r="E93" s="139">
        <f>IF($A93="","",VLOOKUP($A93,ｽｲｯﾁﾍﾟﾝ!$A$5:$L$550,7))</f>
        <v>2</v>
      </c>
      <c r="F93" s="130"/>
      <c r="G93" s="131"/>
      <c r="H93" s="132"/>
      <c r="J93" s="145" t="s">
        <v>126</v>
      </c>
      <c r="K93" s="142"/>
    </row>
    <row r="94" spans="1:11" s="119" customFormat="1" ht="30" customHeight="1">
      <c r="A94" s="126">
        <v>79</v>
      </c>
      <c r="B94" s="187" t="str">
        <f>IF($A94="","",VLOOKUP($A94,ｽｲｯﾁﾍﾟﾝ!$A$5:$L$550,4))</f>
        <v>コーテックススクリュー　２．７ＭＭ</v>
      </c>
      <c r="C94" s="129"/>
      <c r="D94" s="139" t="str">
        <f>IF($A94="","",VLOOKUP($A94,ｽｲｯﾁﾍﾟﾝ!$A$5:$L$550,6))</f>
        <v>EA</v>
      </c>
      <c r="E94" s="139">
        <f>IF($A94="","",VLOOKUP($A94,ｽｲｯﾁﾍﾟﾝ!$A$5:$L$550,7))</f>
        <v>2</v>
      </c>
      <c r="F94" s="130"/>
      <c r="G94" s="131"/>
      <c r="H94" s="132"/>
      <c r="J94" s="145" t="s">
        <v>119</v>
      </c>
      <c r="K94" s="142"/>
    </row>
    <row r="95" spans="1:11" s="119" customFormat="1" ht="30" customHeight="1">
      <c r="A95" s="126">
        <v>80</v>
      </c>
      <c r="B95" s="187" t="str">
        <f>IF($A95="","",VLOOKUP($A95,ｽｲｯﾁﾍﾟﾝ!$A$5:$L$550,4))</f>
        <v>コーテックススクリュー　２．７ＭＭ</v>
      </c>
      <c r="C95" s="129"/>
      <c r="D95" s="139" t="str">
        <f>IF($A95="","",VLOOKUP($A95,ｽｲｯﾁﾍﾟﾝ!$A$5:$L$550,6))</f>
        <v>EA</v>
      </c>
      <c r="E95" s="139">
        <f>IF($A95="","",VLOOKUP($A95,ｽｲｯﾁﾍﾟﾝ!$A$5:$L$550,7))</f>
        <v>2</v>
      </c>
      <c r="F95" s="130"/>
      <c r="G95" s="131"/>
      <c r="H95" s="132"/>
    </row>
    <row r="96" spans="1:11" s="119" customFormat="1" ht="30" customHeight="1">
      <c r="A96" s="126">
        <v>81</v>
      </c>
      <c r="B96" s="187" t="str">
        <f>IF($A96="","",VLOOKUP($A96,ｽｲｯﾁﾍﾟﾝ!$A$5:$L$550,4))</f>
        <v>コーテックススクリュー　２．７ＭＭ</v>
      </c>
      <c r="C96" s="129"/>
      <c r="D96" s="139" t="str">
        <f>IF($A96="","",VLOOKUP($A96,ｽｲｯﾁﾍﾟﾝ!$A$5:$L$550,6))</f>
        <v>EA</v>
      </c>
      <c r="E96" s="139">
        <f>IF($A96="","",VLOOKUP($A96,ｽｲｯﾁﾍﾟﾝ!$A$5:$L$550,7))</f>
        <v>2</v>
      </c>
      <c r="F96" s="130"/>
      <c r="G96" s="131"/>
      <c r="H96" s="132"/>
    </row>
    <row r="97" spans="1:8" s="119" customFormat="1" ht="30" customHeight="1">
      <c r="A97" s="126">
        <v>82</v>
      </c>
      <c r="B97" s="187" t="str">
        <f>IF($A97="","",VLOOKUP($A97,ｽｲｯﾁﾍﾟﾝ!$A$5:$L$550,4))</f>
        <v>コーテックススクリュー　２．７ＭＭ</v>
      </c>
      <c r="C97" s="129"/>
      <c r="D97" s="139" t="str">
        <f>IF($A97="","",VLOOKUP($A97,ｽｲｯﾁﾍﾟﾝ!$A$5:$L$550,6))</f>
        <v>EA</v>
      </c>
      <c r="E97" s="139">
        <f>IF($A97="","",VLOOKUP($A97,ｽｲｯﾁﾍﾟﾝ!$A$5:$L$550,7))</f>
        <v>2</v>
      </c>
      <c r="F97" s="130"/>
      <c r="G97" s="131"/>
      <c r="H97" s="132"/>
    </row>
    <row r="98" spans="1:8" s="119" customFormat="1" ht="30" customHeight="1">
      <c r="A98" s="126">
        <v>83</v>
      </c>
      <c r="B98" s="187" t="str">
        <f>IF($A98="","",VLOOKUP($A98,ｽｲｯﾁﾍﾟﾝ!$A$5:$L$550,4))</f>
        <v>コーテックススクリュー　２．７ＭＭ</v>
      </c>
      <c r="C98" s="129"/>
      <c r="D98" s="139" t="str">
        <f>IF($A98="","",VLOOKUP($A98,ｽｲｯﾁﾍﾟﾝ!$A$5:$L$550,6))</f>
        <v>EA</v>
      </c>
      <c r="E98" s="139">
        <f>IF($A98="","",VLOOKUP($A98,ｽｲｯﾁﾍﾟﾝ!$A$5:$L$550,7))</f>
        <v>2</v>
      </c>
      <c r="F98" s="130"/>
      <c r="G98" s="131"/>
      <c r="H98" s="132"/>
    </row>
    <row r="99" spans="1:8" s="119" customFormat="1" ht="30" customHeight="1">
      <c r="A99" s="126">
        <v>84</v>
      </c>
      <c r="B99" s="187" t="str">
        <f>IF($A99="","",VLOOKUP($A99,ｽｲｯﾁﾍﾟﾝ!$A$5:$L$550,4))</f>
        <v>コーテックススクリュー　２．７ＭＭ</v>
      </c>
      <c r="C99" s="129"/>
      <c r="D99" s="139" t="str">
        <f>IF($A99="","",VLOOKUP($A99,ｽｲｯﾁﾍﾟﾝ!$A$5:$L$550,6))</f>
        <v>EA</v>
      </c>
      <c r="E99" s="139">
        <f>IF($A99="","",VLOOKUP($A99,ｽｲｯﾁﾍﾟﾝ!$A$5:$L$550,7))</f>
        <v>2</v>
      </c>
      <c r="F99" s="130"/>
      <c r="G99" s="131"/>
      <c r="H99" s="132"/>
    </row>
    <row r="100" spans="1:8" s="119" customFormat="1" ht="30" customHeight="1">
      <c r="A100" s="126">
        <v>85</v>
      </c>
      <c r="B100" s="187" t="str">
        <f>IF($A100="","",VLOOKUP($A100,ｽｲｯﾁﾍﾟﾝ!$A$5:$L$550,4))</f>
        <v>コーテックススクリュー　２．７ＭＭ</v>
      </c>
      <c r="C100" s="129"/>
      <c r="D100" s="139" t="str">
        <f>IF($A100="","",VLOOKUP($A100,ｽｲｯﾁﾍﾟﾝ!$A$5:$L$550,6))</f>
        <v>EA</v>
      </c>
      <c r="E100" s="139">
        <f>IF($A100="","",VLOOKUP($A100,ｽｲｯﾁﾍﾟﾝ!$A$5:$L$550,7))</f>
        <v>2</v>
      </c>
      <c r="F100" s="130"/>
      <c r="G100" s="131"/>
      <c r="H100" s="132"/>
    </row>
    <row r="101" spans="1:8" s="119" customFormat="1" ht="30" customHeight="1">
      <c r="A101" s="126">
        <v>86</v>
      </c>
      <c r="B101" s="187" t="str">
        <f>IF($A101="","",VLOOKUP($A101,ｽｲｯﾁﾍﾟﾝ!$A$5:$L$550,4))</f>
        <v>コーテックススクリュー　２．７ＭＭ</v>
      </c>
      <c r="C101" s="129"/>
      <c r="D101" s="139" t="str">
        <f>IF($A101="","",VLOOKUP($A101,ｽｲｯﾁﾍﾟﾝ!$A$5:$L$550,6))</f>
        <v>EA</v>
      </c>
      <c r="E101" s="139">
        <f>IF($A101="","",VLOOKUP($A101,ｽｲｯﾁﾍﾟﾝ!$A$5:$L$550,7))</f>
        <v>2</v>
      </c>
      <c r="F101" s="130"/>
      <c r="G101" s="131"/>
      <c r="H101" s="132"/>
    </row>
    <row r="102" spans="1:8" s="119" customFormat="1" ht="30" customHeight="1">
      <c r="A102" s="126">
        <v>87</v>
      </c>
      <c r="B102" s="187" t="str">
        <f>IF($A102="","",VLOOKUP($A102,ｽｲｯﾁﾍﾟﾝ!$A$5:$L$550,4))</f>
        <v>コーテックススクリュー　２．７ＭＭ</v>
      </c>
      <c r="C102" s="129"/>
      <c r="D102" s="139" t="str">
        <f>IF($A102="","",VLOOKUP($A102,ｽｲｯﾁﾍﾟﾝ!$A$5:$L$550,6))</f>
        <v>EA</v>
      </c>
      <c r="E102" s="139">
        <f>IF($A102="","",VLOOKUP($A102,ｽｲｯﾁﾍﾟﾝ!$A$5:$L$550,7))</f>
        <v>2</v>
      </c>
      <c r="F102" s="130"/>
      <c r="G102" s="131"/>
      <c r="H102" s="132"/>
    </row>
    <row r="103" spans="1:8" s="119" customFormat="1" ht="30" customHeight="1">
      <c r="A103" s="126">
        <v>88</v>
      </c>
      <c r="B103" s="187" t="str">
        <f>IF($A103="","",VLOOKUP($A103,ｽｲｯﾁﾍﾟﾝ!$A$5:$L$550,4))</f>
        <v>コーテックススクリュー　２．７ＭＭ</v>
      </c>
      <c r="C103" s="129"/>
      <c r="D103" s="139" t="str">
        <f>IF($A103="","",VLOOKUP($A103,ｽｲｯﾁﾍﾟﾝ!$A$5:$L$550,6))</f>
        <v>BX</v>
      </c>
      <c r="E103" s="139">
        <f>IF($A103="","",VLOOKUP($A103,ｽｲｯﾁﾍﾟﾝ!$A$5:$L$550,7))</f>
        <v>2</v>
      </c>
      <c r="F103" s="130"/>
      <c r="G103" s="131"/>
      <c r="H103" s="132"/>
    </row>
    <row r="104" spans="1:8" s="119" customFormat="1" ht="30" customHeight="1">
      <c r="A104" s="126">
        <v>89</v>
      </c>
      <c r="B104" s="187" t="str">
        <f>IF($A104="","",VLOOKUP($A104,ｽｲｯﾁﾍﾟﾝ!$A$5:$L$550,4))</f>
        <v>コーテックススクリュー　３．５ＭＭ</v>
      </c>
      <c r="C104" s="129"/>
      <c r="D104" s="139" t="str">
        <f>IF($A104="","",VLOOKUP($A104,ｽｲｯﾁﾍﾟﾝ!$A$5:$L$550,6))</f>
        <v>EA</v>
      </c>
      <c r="E104" s="139">
        <f>IF($A104="","",VLOOKUP($A104,ｽｲｯﾁﾍﾟﾝ!$A$5:$L$550,7))</f>
        <v>2</v>
      </c>
      <c r="F104" s="130"/>
      <c r="G104" s="131"/>
      <c r="H104" s="132"/>
    </row>
    <row r="105" spans="1:8" s="119" customFormat="1" ht="30" customHeight="1">
      <c r="A105" s="126">
        <v>90</v>
      </c>
      <c r="B105" s="187" t="str">
        <f>IF($A105="","",VLOOKUP($A105,ｽｲｯﾁﾍﾟﾝ!$A$5:$L$550,4))</f>
        <v>コーテックススクリュー　３．５ＭＭ</v>
      </c>
      <c r="C105" s="129"/>
      <c r="D105" s="139" t="str">
        <f>IF($A105="","",VLOOKUP($A105,ｽｲｯﾁﾍﾟﾝ!$A$5:$L$550,6))</f>
        <v>EA</v>
      </c>
      <c r="E105" s="139">
        <f>IF($A105="","",VLOOKUP($A105,ｽｲｯﾁﾍﾟﾝ!$A$5:$L$550,7))</f>
        <v>2</v>
      </c>
      <c r="F105" s="130"/>
      <c r="G105" s="131"/>
      <c r="H105" s="132"/>
    </row>
    <row r="106" spans="1:8" s="119" customFormat="1" ht="30" customHeight="1">
      <c r="A106" s="126">
        <v>91</v>
      </c>
      <c r="B106" s="187" t="str">
        <f>IF($A106="","",VLOOKUP($A106,ｽｲｯﾁﾍﾟﾝ!$A$5:$L$550,4))</f>
        <v>コーテックススクリュー　３．５ＭＭ</v>
      </c>
      <c r="C106" s="129"/>
      <c r="D106" s="139" t="str">
        <f>IF($A106="","",VLOOKUP($A106,ｽｲｯﾁﾍﾟﾝ!$A$5:$L$550,6))</f>
        <v>EA</v>
      </c>
      <c r="E106" s="139">
        <f>IF($A106="","",VLOOKUP($A106,ｽｲｯﾁﾍﾟﾝ!$A$5:$L$550,7))</f>
        <v>2</v>
      </c>
      <c r="F106" s="130"/>
      <c r="G106" s="131"/>
      <c r="H106" s="132"/>
    </row>
    <row r="107" spans="1:8" s="119" customFormat="1" ht="30" customHeight="1">
      <c r="A107" s="126">
        <v>92</v>
      </c>
      <c r="B107" s="187" t="str">
        <f>IF($A107="","",VLOOKUP($A107,ｽｲｯﾁﾍﾟﾝ!$A$5:$L$550,4))</f>
        <v>コーテックススクリュー　３．５ＭＭ</v>
      </c>
      <c r="C107" s="129"/>
      <c r="D107" s="139" t="str">
        <f>IF($A107="","",VLOOKUP($A107,ｽｲｯﾁﾍﾟﾝ!$A$5:$L$550,6))</f>
        <v>EA</v>
      </c>
      <c r="E107" s="139">
        <f>IF($A107="","",VLOOKUP($A107,ｽｲｯﾁﾍﾟﾝ!$A$5:$L$550,7))</f>
        <v>2</v>
      </c>
      <c r="F107" s="130"/>
      <c r="G107" s="131"/>
      <c r="H107" s="132"/>
    </row>
    <row r="108" spans="1:8" s="119" customFormat="1" ht="30" customHeight="1">
      <c r="A108" s="126">
        <v>93</v>
      </c>
      <c r="B108" s="187" t="str">
        <f>IF($A108="","",VLOOKUP($A108,ｽｲｯﾁﾍﾟﾝ!$A$5:$L$550,4))</f>
        <v>コーテックススクリュー　３．５ＭＭ</v>
      </c>
      <c r="C108" s="129"/>
      <c r="D108" s="139" t="str">
        <f>IF($A108="","",VLOOKUP($A108,ｽｲｯﾁﾍﾟﾝ!$A$5:$L$550,6))</f>
        <v>EA</v>
      </c>
      <c r="E108" s="139">
        <f>IF($A108="","",VLOOKUP($A108,ｽｲｯﾁﾍﾟﾝ!$A$5:$L$550,7))</f>
        <v>2</v>
      </c>
      <c r="F108" s="130"/>
      <c r="G108" s="131"/>
      <c r="H108" s="132"/>
    </row>
    <row r="109" spans="1:8" s="119" customFormat="1" ht="30" customHeight="1">
      <c r="A109" s="126">
        <v>94</v>
      </c>
      <c r="B109" s="187" t="str">
        <f>IF($A109="","",VLOOKUP($A109,ｽｲｯﾁﾍﾟﾝ!$A$5:$L$550,4))</f>
        <v>コーテックススクリュー　３．５ＭＭ</v>
      </c>
      <c r="C109" s="129"/>
      <c r="D109" s="139" t="str">
        <f>IF($A109="","",VLOOKUP($A109,ｽｲｯﾁﾍﾟﾝ!$A$5:$L$550,6))</f>
        <v>EA</v>
      </c>
      <c r="E109" s="139">
        <f>IF($A109="","",VLOOKUP($A109,ｽｲｯﾁﾍﾟﾝ!$A$5:$L$550,7))</f>
        <v>2</v>
      </c>
      <c r="F109" s="130"/>
      <c r="G109" s="131"/>
      <c r="H109" s="132"/>
    </row>
    <row r="110" spans="1:8" s="119" customFormat="1" ht="30" customHeight="1">
      <c r="A110" s="126">
        <v>95</v>
      </c>
      <c r="B110" s="187" t="str">
        <f>IF($A110="","",VLOOKUP($A110,ｽｲｯﾁﾍﾟﾝ!$A$5:$L$550,4))</f>
        <v>コーテックススクリュー１．３＊１０ＭＭ</v>
      </c>
      <c r="C110" s="129"/>
      <c r="D110" s="139" t="str">
        <f>IF($A110="","",VLOOKUP($A110,ｽｲｯﾁﾍﾟﾝ!$A$5:$L$550,6))</f>
        <v>EA</v>
      </c>
      <c r="E110" s="139">
        <f>IF($A110="","",VLOOKUP($A110,ｽｲｯﾁﾍﾟﾝ!$A$5:$L$550,7))</f>
        <v>2</v>
      </c>
      <c r="F110" s="130"/>
      <c r="G110" s="131"/>
      <c r="H110" s="132"/>
    </row>
    <row r="111" spans="1:8" s="119" customFormat="1" ht="30" customHeight="1">
      <c r="A111" s="126">
        <v>96</v>
      </c>
      <c r="B111" s="187" t="str">
        <f>IF($A111="","",VLOOKUP($A111,ｽｲｯﾁﾍﾟﾝ!$A$5:$L$550,4))</f>
        <v>コーテックススクリュー１．３＊１１ＭＭ</v>
      </c>
      <c r="C111" s="129"/>
      <c r="D111" s="139" t="str">
        <f>IF($A111="","",VLOOKUP($A111,ｽｲｯﾁﾍﾟﾝ!$A$5:$L$550,6))</f>
        <v>EA</v>
      </c>
      <c r="E111" s="139">
        <f>IF($A111="","",VLOOKUP($A111,ｽｲｯﾁﾍﾟﾝ!$A$5:$L$550,7))</f>
        <v>2</v>
      </c>
      <c r="F111" s="130"/>
      <c r="G111" s="131"/>
      <c r="H111" s="132"/>
    </row>
    <row r="112" spans="1:8" s="119" customFormat="1" ht="30" customHeight="1">
      <c r="A112" s="126">
        <v>97</v>
      </c>
      <c r="B112" s="187" t="str">
        <f>IF($A112="","",VLOOKUP($A112,ｽｲｯﾁﾍﾟﾝ!$A$5:$L$550,4))</f>
        <v>コーテックススクリュー１．３＊１２ＭＭ</v>
      </c>
      <c r="C112" s="129"/>
      <c r="D112" s="139" t="str">
        <f>IF($A112="","",VLOOKUP($A112,ｽｲｯﾁﾍﾟﾝ!$A$5:$L$550,6))</f>
        <v>EA</v>
      </c>
      <c r="E112" s="139">
        <f>IF($A112="","",VLOOKUP($A112,ｽｲｯﾁﾍﾟﾝ!$A$5:$L$550,7))</f>
        <v>2</v>
      </c>
      <c r="F112" s="130"/>
      <c r="G112" s="131"/>
      <c r="H112" s="132"/>
    </row>
    <row r="113" spans="1:11" s="119" customFormat="1" ht="30" customHeight="1">
      <c r="A113" s="126">
        <v>98</v>
      </c>
      <c r="B113" s="187" t="str">
        <f>IF($A113="","",VLOOKUP($A113,ｽｲｯﾁﾍﾟﾝ!$A$5:$L$550,4))</f>
        <v>コーテックススクリュー１．３＊１４ＭＭ</v>
      </c>
      <c r="C113" s="129"/>
      <c r="D113" s="139" t="str">
        <f>IF($A113="","",VLOOKUP($A113,ｽｲｯﾁﾍﾟﾝ!$A$5:$L$550,6))</f>
        <v>EA</v>
      </c>
      <c r="E113" s="139">
        <f>IF($A113="","",VLOOKUP($A113,ｽｲｯﾁﾍﾟﾝ!$A$5:$L$550,7))</f>
        <v>2</v>
      </c>
      <c r="F113" s="130"/>
      <c r="G113" s="131"/>
      <c r="H113" s="132"/>
    </row>
    <row r="114" spans="1:11" s="119" customFormat="1" ht="30" customHeight="1">
      <c r="A114" s="126">
        <v>99</v>
      </c>
      <c r="B114" s="187" t="str">
        <f>IF($A114="","",VLOOKUP($A114,ｽｲｯﾁﾍﾟﾝ!$A$5:$L$550,4))</f>
        <v>コーテックススクリュー１．３＊６ＭＭ</v>
      </c>
      <c r="C114" s="129"/>
      <c r="D114" s="139" t="str">
        <f>IF($A114="","",VLOOKUP($A114,ｽｲｯﾁﾍﾟﾝ!$A$5:$L$550,6))</f>
        <v>EA</v>
      </c>
      <c r="E114" s="139">
        <f>IF($A114="","",VLOOKUP($A114,ｽｲｯﾁﾍﾟﾝ!$A$5:$L$550,7))</f>
        <v>2</v>
      </c>
      <c r="F114" s="130"/>
      <c r="G114" s="131"/>
      <c r="H114" s="132"/>
    </row>
    <row r="115" spans="1:11" s="119" customFormat="1" ht="30" customHeight="1">
      <c r="A115" s="126">
        <v>100</v>
      </c>
      <c r="B115" s="188" t="str">
        <f>IF($A115="","",VLOOKUP($A115,ｽｲｯﾁﾍﾟﾝ!$A$5:$L$550,4))</f>
        <v>コーテックススクリュー１．３＊７ＭＭ</v>
      </c>
      <c r="C115" s="129"/>
      <c r="D115" s="140" t="str">
        <f>IF($A115="","",VLOOKUP($A115,ｽｲｯﾁﾍﾟﾝ!$A$5:$L$550,6))</f>
        <v>EA</v>
      </c>
      <c r="E115" s="140">
        <f>IF($A115="","",VLOOKUP($A115,ｽｲｯﾁﾍﾟﾝ!$A$5:$L$550,7))</f>
        <v>2</v>
      </c>
      <c r="F115" s="130"/>
      <c r="G115" s="131"/>
      <c r="H115" s="132"/>
    </row>
    <row r="117" spans="1:11" s="119" customFormat="1" ht="45" customHeight="1">
      <c r="A117" s="118"/>
      <c r="B117" s="383" t="s">
        <v>111</v>
      </c>
      <c r="C117" s="383"/>
      <c r="D117" s="383"/>
      <c r="E117" s="383"/>
      <c r="F117" s="383"/>
      <c r="G117" s="383"/>
      <c r="H117" s="383"/>
    </row>
    <row r="118" spans="1:11" s="121" customFormat="1" ht="18" customHeight="1">
      <c r="A118" s="120"/>
      <c r="B118" s="284"/>
      <c r="D118" s="122"/>
      <c r="E118" s="123"/>
      <c r="F118" s="124"/>
    </row>
    <row r="119" spans="1:11" s="118" customFormat="1" ht="30" customHeight="1">
      <c r="A119" s="125" t="s">
        <v>112</v>
      </c>
      <c r="B119" s="384" t="s">
        <v>113</v>
      </c>
      <c r="C119" s="385"/>
      <c r="D119" s="126" t="s">
        <v>114</v>
      </c>
      <c r="E119" s="127" t="s">
        <v>115</v>
      </c>
      <c r="F119" s="128" t="s">
        <v>116</v>
      </c>
      <c r="G119" s="125" t="s">
        <v>117</v>
      </c>
      <c r="H119" s="126" t="s">
        <v>118</v>
      </c>
    </row>
    <row r="120" spans="1:11" ht="30" customHeight="1">
      <c r="A120" s="126">
        <v>101</v>
      </c>
      <c r="B120" s="187" t="str">
        <f>IF($A120="","",VLOOKUP($A120,ｽｲｯﾁﾍﾟﾝ!$A$5:$L$550,4))</f>
        <v>コーテックススクリュー１．３＊８ＭＭ</v>
      </c>
      <c r="C120" s="129"/>
      <c r="D120" s="139" t="str">
        <f>IF($A120="","",VLOOKUP($A120,ｽｲｯﾁﾍﾟﾝ!$A$5:$L$550,6))</f>
        <v>EA</v>
      </c>
      <c r="E120" s="139">
        <f>IF($A120="","",VLOOKUP($A120,ｽｲｯﾁﾍﾟﾝ!$A$5:$L$550,7))</f>
        <v>2</v>
      </c>
      <c r="F120" s="130"/>
      <c r="G120" s="131"/>
      <c r="H120" s="132"/>
      <c r="J120" s="145" t="s">
        <v>120</v>
      </c>
      <c r="K120" s="142"/>
    </row>
    <row r="121" spans="1:11" ht="30" customHeight="1">
      <c r="A121" s="126">
        <v>102</v>
      </c>
      <c r="B121" s="187" t="str">
        <f>IF($A121="","",VLOOKUP($A121,ｽｲｯﾁﾍﾟﾝ!$A$5:$L$550,4))</f>
        <v>コーテックススクリュー１．３＊９ＭＭ</v>
      </c>
      <c r="C121" s="129"/>
      <c r="D121" s="139" t="str">
        <f>IF($A121="","",VLOOKUP($A121,ｽｲｯﾁﾍﾟﾝ!$A$5:$L$550,6))</f>
        <v>EA</v>
      </c>
      <c r="E121" s="139">
        <f>IF($A121="","",VLOOKUP($A121,ｽｲｯﾁﾍﾟﾝ!$A$5:$L$550,7))</f>
        <v>2</v>
      </c>
      <c r="F121" s="130"/>
      <c r="G121" s="131"/>
      <c r="H121" s="132"/>
      <c r="J121" s="145" t="s">
        <v>128</v>
      </c>
      <c r="K121" s="142"/>
    </row>
    <row r="122" spans="1:11" ht="30" customHeight="1">
      <c r="A122" s="126">
        <v>103</v>
      </c>
      <c r="B122" s="187" t="str">
        <f>IF($A122="","",VLOOKUP($A122,ｽｲｯﾁﾍﾟﾝ!$A$5:$L$550,4))</f>
        <v>コーテックススクリュー１．５＊１０ＭＭ</v>
      </c>
      <c r="C122" s="129"/>
      <c r="D122" s="139" t="str">
        <f>IF($A122="","",VLOOKUP($A122,ｽｲｯﾁﾍﾟﾝ!$A$5:$L$550,6))</f>
        <v>EA</v>
      </c>
      <c r="E122" s="139">
        <f>IF($A122="","",VLOOKUP($A122,ｽｲｯﾁﾍﾟﾝ!$A$5:$L$550,7))</f>
        <v>2</v>
      </c>
      <c r="F122" s="130"/>
      <c r="G122" s="131"/>
      <c r="H122" s="132"/>
      <c r="J122" s="145" t="s">
        <v>126</v>
      </c>
      <c r="K122" s="142"/>
    </row>
    <row r="123" spans="1:11" s="119" customFormat="1" ht="30" customHeight="1">
      <c r="A123" s="126">
        <v>104</v>
      </c>
      <c r="B123" s="187" t="str">
        <f>IF($A123="","",VLOOKUP($A123,ｽｲｯﾁﾍﾟﾝ!$A$5:$L$550,4))</f>
        <v>コーテックススクリュー１．５＊１２ＭＭ</v>
      </c>
      <c r="C123" s="129"/>
      <c r="D123" s="139" t="str">
        <f>IF($A123="","",VLOOKUP($A123,ｽｲｯﾁﾍﾟﾝ!$A$5:$L$550,6))</f>
        <v>EA</v>
      </c>
      <c r="E123" s="139">
        <f>IF($A123="","",VLOOKUP($A123,ｽｲｯﾁﾍﾟﾝ!$A$5:$L$550,7))</f>
        <v>2</v>
      </c>
      <c r="F123" s="130"/>
      <c r="G123" s="131"/>
      <c r="H123" s="132"/>
      <c r="J123" s="145" t="s">
        <v>119</v>
      </c>
      <c r="K123" s="142"/>
    </row>
    <row r="124" spans="1:11" s="119" customFormat="1" ht="30" customHeight="1">
      <c r="A124" s="126">
        <v>105</v>
      </c>
      <c r="B124" s="187" t="str">
        <f>IF($A124="","",VLOOKUP($A124,ｽｲｯﾁﾍﾟﾝ!$A$5:$L$550,4))</f>
        <v>コーテックススクリュー１．５＊１４ＭＭ</v>
      </c>
      <c r="C124" s="129"/>
      <c r="D124" s="139" t="str">
        <f>IF($A124="","",VLOOKUP($A124,ｽｲｯﾁﾍﾟﾝ!$A$5:$L$550,6))</f>
        <v>EA</v>
      </c>
      <c r="E124" s="139">
        <f>IF($A124="","",VLOOKUP($A124,ｽｲｯﾁﾍﾟﾝ!$A$5:$L$550,7))</f>
        <v>2</v>
      </c>
      <c r="F124" s="130"/>
      <c r="G124" s="131"/>
      <c r="H124" s="132"/>
    </row>
    <row r="125" spans="1:11" s="119" customFormat="1" ht="30" customHeight="1">
      <c r="A125" s="126">
        <v>106</v>
      </c>
      <c r="B125" s="187" t="str">
        <f>IF($A125="","",VLOOKUP($A125,ｽｲｯﾁﾍﾟﾝ!$A$5:$L$550,4))</f>
        <v>コーティックススクリュー１．５ＭＭ</v>
      </c>
      <c r="C125" s="129"/>
      <c r="D125" s="139" t="str">
        <f>IF($A125="","",VLOOKUP($A125,ｽｲｯﾁﾍﾟﾝ!$A$5:$L$550,6))</f>
        <v>EA</v>
      </c>
      <c r="E125" s="139">
        <f>IF($A125="","",VLOOKUP($A125,ｽｲｯﾁﾍﾟﾝ!$A$5:$L$550,7))</f>
        <v>2</v>
      </c>
      <c r="F125" s="130"/>
      <c r="G125" s="131"/>
      <c r="H125" s="132"/>
    </row>
    <row r="126" spans="1:11" s="119" customFormat="1" ht="30" customHeight="1">
      <c r="A126" s="126">
        <v>107</v>
      </c>
      <c r="B126" s="187" t="str">
        <f>IF($A126="","",VLOOKUP($A126,ｽｲｯﾁﾍﾟﾝ!$A$5:$L$550,4))</f>
        <v>コーティックススクリュー１．５ＭＭ</v>
      </c>
      <c r="C126" s="129"/>
      <c r="D126" s="139" t="str">
        <f>IF($A126="","",VLOOKUP($A126,ｽｲｯﾁﾍﾟﾝ!$A$5:$L$550,6))</f>
        <v>EA</v>
      </c>
      <c r="E126" s="139">
        <f>IF($A126="","",VLOOKUP($A126,ｽｲｯﾁﾍﾟﾝ!$A$5:$L$550,7))</f>
        <v>2</v>
      </c>
      <c r="F126" s="130"/>
      <c r="G126" s="131"/>
      <c r="H126" s="132"/>
    </row>
    <row r="127" spans="1:11" s="119" customFormat="1" ht="30" customHeight="1">
      <c r="A127" s="126">
        <v>108</v>
      </c>
      <c r="B127" s="187" t="str">
        <f>IF($A127="","",VLOOKUP($A127,ｽｲｯﾁﾍﾟﾝ!$A$5:$L$550,4))</f>
        <v>コーティックススクリュー１．５ＭＭ</v>
      </c>
      <c r="C127" s="129"/>
      <c r="D127" s="139" t="str">
        <f>IF($A127="","",VLOOKUP($A127,ｽｲｯﾁﾍﾟﾝ!$A$5:$L$550,6))</f>
        <v>EA</v>
      </c>
      <c r="E127" s="139">
        <f>IF($A127="","",VLOOKUP($A127,ｽｲｯﾁﾍﾟﾝ!$A$5:$L$550,7))</f>
        <v>2</v>
      </c>
      <c r="F127" s="130"/>
      <c r="G127" s="131"/>
      <c r="H127" s="132"/>
    </row>
    <row r="128" spans="1:11" s="119" customFormat="1" ht="30" customHeight="1">
      <c r="A128" s="126">
        <v>109</v>
      </c>
      <c r="B128" s="187" t="str">
        <f>IF($A128="","",VLOOKUP($A128,ｽｲｯﾁﾍﾟﾝ!$A$5:$L$550,4))</f>
        <v>コーテックススクリュー１．５＊６ＭＭ</v>
      </c>
      <c r="C128" s="129"/>
      <c r="D128" s="139" t="str">
        <f>IF($A128="","",VLOOKUP($A128,ｽｲｯﾁﾍﾟﾝ!$A$5:$L$550,6))</f>
        <v>EA</v>
      </c>
      <c r="E128" s="139">
        <f>IF($A128="","",VLOOKUP($A128,ｽｲｯﾁﾍﾟﾝ!$A$5:$L$550,7))</f>
        <v>2</v>
      </c>
      <c r="F128" s="130"/>
      <c r="G128" s="131"/>
      <c r="H128" s="132"/>
    </row>
    <row r="129" spans="1:8" s="119" customFormat="1" ht="30" customHeight="1">
      <c r="A129" s="126">
        <v>110</v>
      </c>
      <c r="B129" s="187" t="str">
        <f>IF($A129="","",VLOOKUP($A129,ｽｲｯﾁﾍﾟﾝ!$A$5:$L$550,4))</f>
        <v>コーテックススクリュー１．５＊７ＭＭ</v>
      </c>
      <c r="C129" s="129"/>
      <c r="D129" s="139" t="str">
        <f>IF($A129="","",VLOOKUP($A129,ｽｲｯﾁﾍﾟﾝ!$A$5:$L$550,6))</f>
        <v>EA</v>
      </c>
      <c r="E129" s="139">
        <f>IF($A129="","",VLOOKUP($A129,ｽｲｯﾁﾍﾟﾝ!$A$5:$L$550,7))</f>
        <v>2</v>
      </c>
      <c r="F129" s="130"/>
      <c r="G129" s="131"/>
      <c r="H129" s="132"/>
    </row>
    <row r="130" spans="1:8" s="119" customFormat="1" ht="30" customHeight="1">
      <c r="A130" s="126">
        <v>111</v>
      </c>
      <c r="B130" s="187" t="str">
        <f>IF($A130="","",VLOOKUP($A130,ｽｲｯﾁﾍﾟﾝ!$A$5:$L$550,4))</f>
        <v>コーテックススクリュー１．５＊８ＭＭ</v>
      </c>
      <c r="C130" s="129"/>
      <c r="D130" s="139" t="str">
        <f>IF($A130="","",VLOOKUP($A130,ｽｲｯﾁﾍﾟﾝ!$A$5:$L$550,6))</f>
        <v>EA</v>
      </c>
      <c r="E130" s="139">
        <f>IF($A130="","",VLOOKUP($A130,ｽｲｯﾁﾍﾟﾝ!$A$5:$L$550,7))</f>
        <v>2</v>
      </c>
      <c r="F130" s="130"/>
      <c r="G130" s="131"/>
      <c r="H130" s="132"/>
    </row>
    <row r="131" spans="1:8" s="119" customFormat="1" ht="30" customHeight="1">
      <c r="A131" s="126">
        <v>112</v>
      </c>
      <c r="B131" s="187" t="str">
        <f>IF($A131="","",VLOOKUP($A131,ｽｲｯﾁﾍﾟﾝ!$A$5:$L$550,4))</f>
        <v>コーテックススクリュー１．５＊９ＭＭ</v>
      </c>
      <c r="C131" s="129"/>
      <c r="D131" s="139" t="str">
        <f>IF($A131="","",VLOOKUP($A131,ｽｲｯﾁﾍﾟﾝ!$A$5:$L$550,6))</f>
        <v>EA</v>
      </c>
      <c r="E131" s="139">
        <f>IF($A131="","",VLOOKUP($A131,ｽｲｯﾁﾍﾟﾝ!$A$5:$L$550,7))</f>
        <v>2</v>
      </c>
      <c r="F131" s="130"/>
      <c r="G131" s="131"/>
      <c r="H131" s="132"/>
    </row>
    <row r="132" spans="1:8" s="119" customFormat="1" ht="30" customHeight="1">
      <c r="A132" s="126">
        <v>113</v>
      </c>
      <c r="B132" s="187" t="str">
        <f>IF($A132="","",VLOOKUP($A132,ｽｲｯﾁﾍﾟﾝ!$A$5:$L$550,4))</f>
        <v>コーテックススクリュー２．０＊１０ＭＭ</v>
      </c>
      <c r="C132" s="129"/>
      <c r="D132" s="139" t="str">
        <f>IF($A132="","",VLOOKUP($A132,ｽｲｯﾁﾍﾟﾝ!$A$5:$L$550,6))</f>
        <v>EA</v>
      </c>
      <c r="E132" s="139">
        <f>IF($A132="","",VLOOKUP($A132,ｽｲｯﾁﾍﾟﾝ!$A$5:$L$550,7))</f>
        <v>2</v>
      </c>
      <c r="F132" s="130"/>
      <c r="G132" s="131"/>
      <c r="H132" s="132"/>
    </row>
    <row r="133" spans="1:8" s="119" customFormat="1" ht="30" customHeight="1">
      <c r="A133" s="126">
        <v>114</v>
      </c>
      <c r="B133" s="187" t="str">
        <f>IF($A133="","",VLOOKUP($A133,ｽｲｯﾁﾍﾟﾝ!$A$5:$L$550,4))</f>
        <v>コーテックススクリュー２．０＊１２ＭＭ</v>
      </c>
      <c r="C133" s="129"/>
      <c r="D133" s="139" t="str">
        <f>IF($A133="","",VLOOKUP($A133,ｽｲｯﾁﾍﾟﾝ!$A$5:$L$550,6))</f>
        <v>EA</v>
      </c>
      <c r="E133" s="139">
        <f>IF($A133="","",VLOOKUP($A133,ｽｲｯﾁﾍﾟﾝ!$A$5:$L$550,7))</f>
        <v>2</v>
      </c>
      <c r="F133" s="130"/>
      <c r="G133" s="131"/>
      <c r="H133" s="132"/>
    </row>
    <row r="134" spans="1:8" s="119" customFormat="1" ht="30" customHeight="1">
      <c r="A134" s="126">
        <v>115</v>
      </c>
      <c r="B134" s="187" t="str">
        <f>IF($A134="","",VLOOKUP($A134,ｽｲｯﾁﾍﾟﾝ!$A$5:$L$550,4))</f>
        <v>コーテックススクリュー２．０＊１４ＭＭ</v>
      </c>
      <c r="C134" s="129"/>
      <c r="D134" s="139" t="str">
        <f>IF($A134="","",VLOOKUP($A134,ｽｲｯﾁﾍﾟﾝ!$A$5:$L$550,6))</f>
        <v>EA</v>
      </c>
      <c r="E134" s="139">
        <f>IF($A134="","",VLOOKUP($A134,ｽｲｯﾁﾍﾟﾝ!$A$5:$L$550,7))</f>
        <v>2</v>
      </c>
      <c r="F134" s="130"/>
      <c r="G134" s="131"/>
      <c r="H134" s="132"/>
    </row>
    <row r="135" spans="1:8" s="119" customFormat="1" ht="30" customHeight="1">
      <c r="A135" s="126">
        <v>116</v>
      </c>
      <c r="B135" s="187" t="str">
        <f>IF($A135="","",VLOOKUP($A135,ｽｲｯﾁﾍﾟﾝ!$A$5:$L$550,4))</f>
        <v>コーテックススクリュー２．０＊１６ＭＭ</v>
      </c>
      <c r="C135" s="129"/>
      <c r="D135" s="139" t="str">
        <f>IF($A135="","",VLOOKUP($A135,ｽｲｯﾁﾍﾟﾝ!$A$5:$L$550,6))</f>
        <v>EA</v>
      </c>
      <c r="E135" s="139">
        <f>IF($A135="","",VLOOKUP($A135,ｽｲｯﾁﾍﾟﾝ!$A$5:$L$550,7))</f>
        <v>2</v>
      </c>
      <c r="F135" s="130"/>
      <c r="G135" s="131"/>
      <c r="H135" s="132"/>
    </row>
    <row r="136" spans="1:8" s="119" customFormat="1" ht="30" customHeight="1">
      <c r="A136" s="126">
        <v>117</v>
      </c>
      <c r="B136" s="187" t="str">
        <f>IF($A136="","",VLOOKUP($A136,ｽｲｯﾁﾍﾟﾝ!$A$5:$L$550,4))</f>
        <v>コーテックススクリュー２．０＊１８ＭＭ</v>
      </c>
      <c r="C136" s="129"/>
      <c r="D136" s="139" t="str">
        <f>IF($A136="","",VLOOKUP($A136,ｽｲｯﾁﾍﾟﾝ!$A$5:$L$550,6))</f>
        <v>EA</v>
      </c>
      <c r="E136" s="139">
        <f>IF($A136="","",VLOOKUP($A136,ｽｲｯﾁﾍﾟﾝ!$A$5:$L$550,7))</f>
        <v>2</v>
      </c>
      <c r="F136" s="130"/>
      <c r="G136" s="131"/>
      <c r="H136" s="132"/>
    </row>
    <row r="137" spans="1:8" s="119" customFormat="1" ht="30" customHeight="1">
      <c r="A137" s="126">
        <v>118</v>
      </c>
      <c r="B137" s="187" t="str">
        <f>IF($A137="","",VLOOKUP($A137,ｽｲｯﾁﾍﾟﾝ!$A$5:$L$550,4))</f>
        <v>コーテックススクリュー２．０＊２０ＭＭ</v>
      </c>
      <c r="C137" s="129"/>
      <c r="D137" s="139" t="str">
        <f>IF($A137="","",VLOOKUP($A137,ｽｲｯﾁﾍﾟﾝ!$A$5:$L$550,6))</f>
        <v>EA</v>
      </c>
      <c r="E137" s="139">
        <f>IF($A137="","",VLOOKUP($A137,ｽｲｯﾁﾍﾟﾝ!$A$5:$L$550,7))</f>
        <v>2</v>
      </c>
      <c r="F137" s="130"/>
      <c r="G137" s="131"/>
      <c r="H137" s="132"/>
    </row>
    <row r="138" spans="1:8" s="119" customFormat="1" ht="30" customHeight="1">
      <c r="A138" s="126">
        <v>119</v>
      </c>
      <c r="B138" s="187" t="str">
        <f>IF($A138="","",VLOOKUP($A138,ｽｲｯﾁﾍﾟﾝ!$A$5:$L$550,4))</f>
        <v>コーテックススクリュー２．０＊２２ＭＭ</v>
      </c>
      <c r="C138" s="129"/>
      <c r="D138" s="139" t="str">
        <f>IF($A138="","",VLOOKUP($A138,ｽｲｯﾁﾍﾟﾝ!$A$5:$L$550,6))</f>
        <v>EA</v>
      </c>
      <c r="E138" s="139">
        <f>IF($A138="","",VLOOKUP($A138,ｽｲｯﾁﾍﾟﾝ!$A$5:$L$550,7))</f>
        <v>2</v>
      </c>
      <c r="F138" s="130"/>
      <c r="G138" s="131"/>
      <c r="H138" s="132"/>
    </row>
    <row r="139" spans="1:8" s="119" customFormat="1" ht="30" customHeight="1">
      <c r="A139" s="126">
        <v>120</v>
      </c>
      <c r="B139" s="187" t="str">
        <f>IF($A139="","",VLOOKUP($A139,ｽｲｯﾁﾍﾟﾝ!$A$5:$L$550,4))</f>
        <v>コーテックススクリュー２．０＊２４ＭＭ</v>
      </c>
      <c r="C139" s="129"/>
      <c r="D139" s="139" t="str">
        <f>IF($A139="","",VLOOKUP($A139,ｽｲｯﾁﾍﾟﾝ!$A$5:$L$550,6))</f>
        <v>EA</v>
      </c>
      <c r="E139" s="139">
        <f>IF($A139="","",VLOOKUP($A139,ｽｲｯﾁﾍﾟﾝ!$A$5:$L$550,7))</f>
        <v>2</v>
      </c>
      <c r="F139" s="130"/>
      <c r="G139" s="131"/>
      <c r="H139" s="132"/>
    </row>
    <row r="140" spans="1:8" s="119" customFormat="1" ht="30" customHeight="1">
      <c r="A140" s="126">
        <v>121</v>
      </c>
      <c r="B140" s="187" t="str">
        <f>IF($A140="","",VLOOKUP($A140,ｽｲｯﾁﾍﾟﾝ!$A$5:$L$550,4))</f>
        <v>コーテックススクリュー２．０＊６ＭＭ</v>
      </c>
      <c r="C140" s="129"/>
      <c r="D140" s="139" t="str">
        <f>IF($A140="","",VLOOKUP($A140,ｽｲｯﾁﾍﾟﾝ!$A$5:$L$550,6))</f>
        <v>EA</v>
      </c>
      <c r="E140" s="139">
        <f>IF($A140="","",VLOOKUP($A140,ｽｲｯﾁﾍﾟﾝ!$A$5:$L$550,7))</f>
        <v>2</v>
      </c>
      <c r="F140" s="130"/>
      <c r="G140" s="131"/>
      <c r="H140" s="132"/>
    </row>
    <row r="141" spans="1:8" s="119" customFormat="1" ht="30" customHeight="1">
      <c r="A141" s="126">
        <v>122</v>
      </c>
      <c r="B141" s="187" t="str">
        <f>IF($A141="","",VLOOKUP($A141,ｽｲｯﾁﾍﾟﾝ!$A$5:$L$550,4))</f>
        <v>コーテックススクリュー２．０＊８ＭＭ</v>
      </c>
      <c r="C141" s="129"/>
      <c r="D141" s="139" t="str">
        <f>IF($A141="","",VLOOKUP($A141,ｽｲｯﾁﾍﾟﾝ!$A$5:$L$550,6))</f>
        <v>EA</v>
      </c>
      <c r="E141" s="139">
        <f>IF($A141="","",VLOOKUP($A141,ｽｲｯﾁﾍﾟﾝ!$A$5:$L$550,7))</f>
        <v>2</v>
      </c>
      <c r="F141" s="130"/>
      <c r="G141" s="131"/>
      <c r="H141" s="132"/>
    </row>
    <row r="142" spans="1:8" s="119" customFormat="1" ht="30" customHeight="1">
      <c r="A142" s="126">
        <v>123</v>
      </c>
      <c r="B142" s="187" t="str">
        <f>IF($A142="","",VLOOKUP($A142,ｽｲｯﾁﾍﾟﾝ!$A$5:$L$550,4))</f>
        <v>ドリル先ミニクイック型　１．０＊６１ＭＭ</v>
      </c>
      <c r="C142" s="129"/>
      <c r="D142" s="139" t="str">
        <f>IF($A142="","",VLOOKUP($A142,ｽｲｯﾁﾍﾟﾝ!$A$5:$L$550,6))</f>
        <v>EA</v>
      </c>
      <c r="E142" s="139">
        <f>IF($A142="","",VLOOKUP($A142,ｽｲｯﾁﾍﾟﾝ!$A$5:$L$550,7))</f>
        <v>2</v>
      </c>
      <c r="F142" s="130"/>
      <c r="G142" s="131"/>
      <c r="H142" s="132"/>
    </row>
    <row r="143" spans="1:8" s="119" customFormat="1" ht="30" customHeight="1">
      <c r="A143" s="126">
        <v>124</v>
      </c>
      <c r="B143" s="187" t="str">
        <f>IF($A143="","",VLOOKUP($A143,ｽｲｯﾁﾍﾟﾝ!$A$5:$L$550,4))</f>
        <v>ドリル先ミニクイック型　１．３＊４６ＭＭ</v>
      </c>
      <c r="C143" s="129"/>
      <c r="D143" s="139" t="str">
        <f>IF($A143="","",VLOOKUP($A143,ｽｲｯﾁﾍﾟﾝ!$A$5:$L$550,6))</f>
        <v>EA</v>
      </c>
      <c r="E143" s="139">
        <f>IF($A143="","",VLOOKUP($A143,ｽｲｯﾁﾍﾟﾝ!$A$5:$L$550,7))</f>
        <v>2</v>
      </c>
      <c r="F143" s="130"/>
      <c r="G143" s="131"/>
      <c r="H143" s="132"/>
    </row>
    <row r="144" spans="1:8" s="119" customFormat="1" ht="30" customHeight="1">
      <c r="A144" s="126">
        <v>125</v>
      </c>
      <c r="B144" s="188" t="str">
        <f>IF($A144="","",VLOOKUP($A144,ｽｲｯﾁﾍﾟﾝ!$A$5:$L$550,4))</f>
        <v>ドリル先ミニクイック型</v>
      </c>
      <c r="C144" s="129"/>
      <c r="D144" s="140" t="str">
        <f>IF($A144="","",VLOOKUP($A144,ｽｲｯﾁﾍﾟﾝ!$A$5:$L$550,6))</f>
        <v>EA</v>
      </c>
      <c r="E144" s="140">
        <f>IF($A144="","",VLOOKUP($A144,ｽｲｯﾁﾍﾟﾝ!$A$5:$L$550,7))</f>
        <v>2</v>
      </c>
      <c r="F144" s="130"/>
      <c r="G144" s="131"/>
      <c r="H144" s="132"/>
    </row>
    <row r="146" spans="1:11" s="119" customFormat="1" ht="45" customHeight="1">
      <c r="A146" s="118"/>
      <c r="B146" s="383" t="s">
        <v>111</v>
      </c>
      <c r="C146" s="383"/>
      <c r="D146" s="383"/>
      <c r="E146" s="383"/>
      <c r="F146" s="383"/>
      <c r="G146" s="383"/>
      <c r="H146" s="383"/>
    </row>
    <row r="147" spans="1:11" s="121" customFormat="1" ht="18" customHeight="1">
      <c r="A147" s="120"/>
      <c r="B147" s="284"/>
      <c r="D147" s="122"/>
      <c r="E147" s="123"/>
      <c r="F147" s="124"/>
    </row>
    <row r="148" spans="1:11" s="118" customFormat="1" ht="30" customHeight="1">
      <c r="A148" s="125" t="s">
        <v>112</v>
      </c>
      <c r="B148" s="384" t="s">
        <v>113</v>
      </c>
      <c r="C148" s="385"/>
      <c r="D148" s="126" t="s">
        <v>114</v>
      </c>
      <c r="E148" s="127" t="s">
        <v>115</v>
      </c>
      <c r="F148" s="128" t="s">
        <v>116</v>
      </c>
      <c r="G148" s="125" t="s">
        <v>117</v>
      </c>
      <c r="H148" s="126" t="s">
        <v>118</v>
      </c>
    </row>
    <row r="149" spans="1:11" ht="30" customHeight="1">
      <c r="A149" s="126">
        <v>126</v>
      </c>
      <c r="B149" s="187" t="str">
        <f>IF($A149="","",VLOOKUP($A149,ｽｲｯﾁﾍﾟﾝ!$A$5:$L$550,4))</f>
        <v>ドリル先ミニクイック型１．５＊４８ＭＭ</v>
      </c>
      <c r="C149" s="129"/>
      <c r="D149" s="139" t="str">
        <f>IF($A149="","",VLOOKUP($A149,ｽｲｯﾁﾍﾟﾝ!$A$5:$L$550,6))</f>
        <v>EA</v>
      </c>
      <c r="E149" s="139">
        <f>IF($A149="","",VLOOKUP($A149,ｽｲｯﾁﾍﾟﾝ!$A$5:$L$550,7))</f>
        <v>2</v>
      </c>
      <c r="F149" s="130"/>
      <c r="G149" s="131"/>
      <c r="H149" s="132"/>
      <c r="J149" s="145" t="s">
        <v>120</v>
      </c>
      <c r="K149" s="142"/>
    </row>
    <row r="150" spans="1:11" ht="30" customHeight="1">
      <c r="A150" s="126">
        <v>127</v>
      </c>
      <c r="B150" s="187" t="str">
        <f>IF($A150="","",VLOOKUP($A150,ｽｲｯﾁﾍﾟﾝ!$A$5:$L$550,4))</f>
        <v>ドリル先ミニクイック型１．５＊７４ＭＭ</v>
      </c>
      <c r="C150" s="129"/>
      <c r="D150" s="139" t="str">
        <f>IF($A150="","",VLOOKUP($A150,ｽｲｯﾁﾍﾟﾝ!$A$5:$L$550,6))</f>
        <v>EA</v>
      </c>
      <c r="E150" s="139">
        <f>IF($A150="","",VLOOKUP($A150,ｽｲｯﾁﾍﾟﾝ!$A$5:$L$550,7))</f>
        <v>2</v>
      </c>
      <c r="F150" s="130"/>
      <c r="G150" s="131"/>
      <c r="H150" s="132"/>
      <c r="J150" s="145" t="s">
        <v>128</v>
      </c>
      <c r="K150" s="142"/>
    </row>
    <row r="151" spans="1:11" ht="30" customHeight="1">
      <c r="A151" s="126">
        <v>128</v>
      </c>
      <c r="B151" s="187" t="str">
        <f>IF($A151="","",VLOOKUP($A151,ｽｲｯﾁﾍﾟﾝ!$A$5:$L$550,4))</f>
        <v>ドリル先ミニクイック型２．０＊５７ＭＭ</v>
      </c>
      <c r="C151" s="129"/>
      <c r="D151" s="139" t="str">
        <f>IF($A151="","",VLOOKUP($A151,ｽｲｯﾁﾍﾟﾝ!$A$5:$L$550,6))</f>
        <v>EA</v>
      </c>
      <c r="E151" s="139">
        <f>IF($A151="","",VLOOKUP($A151,ｽｲｯﾁﾍﾟﾝ!$A$5:$L$550,7))</f>
        <v>2</v>
      </c>
      <c r="F151" s="130"/>
      <c r="G151" s="131"/>
      <c r="H151" s="132"/>
      <c r="J151" s="145" t="s">
        <v>126</v>
      </c>
      <c r="K151" s="142"/>
    </row>
    <row r="152" spans="1:11" s="119" customFormat="1" ht="30" customHeight="1">
      <c r="A152" s="126">
        <v>129</v>
      </c>
      <c r="B152" s="187" t="str">
        <f>IF($A152="","",VLOOKUP($A152,ｽｲｯﾁﾍﾟﾝ!$A$5:$L$550,4))</f>
        <v>フォーミュラ　トムキャットカッター</v>
      </c>
      <c r="C152" s="129"/>
      <c r="D152" s="139" t="str">
        <f>IF($A152="","",VLOOKUP($A152,ｽｲｯﾁﾍﾟﾝ!$A$5:$L$550,6))</f>
        <v>EA</v>
      </c>
      <c r="E152" s="139">
        <f>IF($A152="","",VLOOKUP($A152,ｽｲｯﾁﾍﾟﾝ!$A$5:$L$550,7))</f>
        <v>2</v>
      </c>
      <c r="F152" s="130"/>
      <c r="G152" s="131"/>
      <c r="H152" s="132"/>
      <c r="J152" s="145" t="s">
        <v>119</v>
      </c>
      <c r="K152" s="142"/>
    </row>
    <row r="153" spans="1:11" s="119" customFormat="1" ht="30" customHeight="1">
      <c r="A153" s="126">
        <v>130</v>
      </c>
      <c r="B153" s="187" t="str">
        <f>IF($A153="","",VLOOKUP($A153,ｽｲｯﾁﾍﾟﾝ!$A$5:$L$550,4))</f>
        <v>マイクロ　クイックアンカー　プラス</v>
      </c>
      <c r="C153" s="129"/>
      <c r="D153" s="139" t="str">
        <f>IF($A153="","",VLOOKUP($A153,ｽｲｯﾁﾍﾟﾝ!$A$5:$L$550,6))</f>
        <v>EA</v>
      </c>
      <c r="E153" s="139">
        <f>IF($A153="","",VLOOKUP($A153,ｽｲｯﾁﾍﾟﾝ!$A$5:$L$550,7))</f>
        <v>2</v>
      </c>
      <c r="F153" s="130"/>
      <c r="G153" s="131"/>
      <c r="H153" s="132"/>
    </row>
    <row r="154" spans="1:11" s="119" customFormat="1" ht="30" customHeight="1">
      <c r="A154" s="126">
        <v>131</v>
      </c>
      <c r="B154" s="187" t="str">
        <f>IF($A154="","",VLOOKUP($A154,ｽｲｯﾁﾍﾟﾝ!$A$5:$L$550,4))</f>
        <v>ロープ　ロファイルメタフィジアルスクリュー</v>
      </c>
      <c r="C154" s="129"/>
      <c r="D154" s="139" t="str">
        <f>IF($A154="","",VLOOKUP($A154,ｽｲｯﾁﾍﾟﾝ!$A$5:$L$550,6))</f>
        <v>EA</v>
      </c>
      <c r="E154" s="139">
        <f>IF($A154="","",VLOOKUP($A154,ｽｲｯﾁﾍﾟﾝ!$A$5:$L$550,7))</f>
        <v>2</v>
      </c>
      <c r="F154" s="130"/>
      <c r="G154" s="131"/>
      <c r="H154" s="132"/>
    </row>
    <row r="155" spans="1:11" s="119" customFormat="1" ht="30" customHeight="1">
      <c r="A155" s="126">
        <v>132</v>
      </c>
      <c r="B155" s="187" t="str">
        <f>IF($A155="","",VLOOKUP($A155,ｽｲｯﾁﾍﾟﾝ!$A$5:$L$550,4))</f>
        <v>ロープ　ロファイルメタフィジアルスクリュー</v>
      </c>
      <c r="C155" s="129"/>
      <c r="D155" s="139" t="str">
        <f>IF($A155="","",VLOOKUP($A155,ｽｲｯﾁﾍﾟﾝ!$A$5:$L$550,6))</f>
        <v>EA</v>
      </c>
      <c r="E155" s="139">
        <f>IF($A155="","",VLOOKUP($A155,ｽｲｯﾁﾍﾟﾝ!$A$5:$L$550,7))</f>
        <v>2</v>
      </c>
      <c r="F155" s="130"/>
      <c r="G155" s="131"/>
      <c r="H155" s="132"/>
    </row>
    <row r="156" spans="1:11" s="119" customFormat="1" ht="30" customHeight="1">
      <c r="A156" s="126">
        <v>133</v>
      </c>
      <c r="B156" s="187" t="str">
        <f>IF($A156="","",VLOOKUP($A156,ｽｲｯﾁﾍﾟﾝ!$A$5:$L$550,4))</f>
        <v>ロープ　ロファイルメタフィジアルスクリュー</v>
      </c>
      <c r="C156" s="129"/>
      <c r="D156" s="139" t="str">
        <f>IF($A156="","",VLOOKUP($A156,ｽｲｯﾁﾍﾟﾝ!$A$5:$L$550,6))</f>
        <v>EA</v>
      </c>
      <c r="E156" s="139">
        <f>IF($A156="","",VLOOKUP($A156,ｽｲｯﾁﾍﾟﾝ!$A$5:$L$550,7))</f>
        <v>2</v>
      </c>
      <c r="F156" s="130"/>
      <c r="G156" s="131"/>
      <c r="H156" s="132"/>
    </row>
    <row r="157" spans="1:11" s="119" customFormat="1" ht="30" customHeight="1">
      <c r="A157" s="126">
        <v>134</v>
      </c>
      <c r="B157" s="187" t="str">
        <f>IF($A157="","",VLOOKUP($A157,ｽｲｯﾁﾍﾟﾝ!$A$5:$L$550,4))</f>
        <v>ロープ　ロファイルメタフィジアルスクリュー</v>
      </c>
      <c r="C157" s="129"/>
      <c r="D157" s="139" t="str">
        <f>IF($A157="","",VLOOKUP($A157,ｽｲｯﾁﾍﾟﾝ!$A$5:$L$550,6))</f>
        <v>EA</v>
      </c>
      <c r="E157" s="139">
        <f>IF($A157="","",VLOOKUP($A157,ｽｲｯﾁﾍﾟﾝ!$A$5:$L$550,7))</f>
        <v>2</v>
      </c>
      <c r="F157" s="130"/>
      <c r="G157" s="131"/>
      <c r="H157" s="132"/>
    </row>
    <row r="158" spans="1:11" s="119" customFormat="1" ht="30" customHeight="1">
      <c r="A158" s="126">
        <v>135</v>
      </c>
      <c r="B158" s="187" t="str">
        <f>IF($A158="","",VLOOKUP($A158,ｽｲｯﾁﾍﾟﾝ!$A$5:$L$550,4))</f>
        <v>ロープ　ロファイルメタフィジアルスクリュー</v>
      </c>
      <c r="C158" s="129"/>
      <c r="D158" s="139" t="str">
        <f>IF($A158="","",VLOOKUP($A158,ｽｲｯﾁﾍﾟﾝ!$A$5:$L$550,6))</f>
        <v>EA</v>
      </c>
      <c r="E158" s="139">
        <f>IF($A158="","",VLOOKUP($A158,ｽｲｯﾁﾍﾟﾝ!$A$5:$L$550,7))</f>
        <v>2</v>
      </c>
      <c r="F158" s="130"/>
      <c r="G158" s="131"/>
      <c r="H158" s="132"/>
    </row>
    <row r="159" spans="1:11" s="119" customFormat="1" ht="30" customHeight="1">
      <c r="A159" s="126">
        <v>136</v>
      </c>
      <c r="B159" s="187" t="str">
        <f>IF($A159="","",VLOOKUP($A159,ｽｲｯﾁﾍﾟﾝ!$A$5:$L$550,4))</f>
        <v>ロッキングＴ型プレート１．３</v>
      </c>
      <c r="C159" s="129"/>
      <c r="D159" s="139" t="str">
        <f>IF($A159="","",VLOOKUP($A159,ｽｲｯﾁﾍﾟﾝ!$A$5:$L$550,6))</f>
        <v>EA</v>
      </c>
      <c r="E159" s="139">
        <f>IF($A159="","",VLOOKUP($A159,ｽｲｯﾁﾍﾟﾝ!$A$5:$L$550,7))</f>
        <v>2</v>
      </c>
      <c r="F159" s="130"/>
      <c r="G159" s="131"/>
      <c r="H159" s="132"/>
    </row>
    <row r="160" spans="1:11" s="119" customFormat="1" ht="30" customHeight="1">
      <c r="A160" s="126">
        <v>137</v>
      </c>
      <c r="B160" s="187" t="str">
        <f>IF($A160="","",VLOOKUP($A160,ｽｲｯﾁﾍﾟﾝ!$A$5:$L$550,4))</f>
        <v>ロッキングＷＥＢプレート</v>
      </c>
      <c r="C160" s="129"/>
      <c r="D160" s="139" t="str">
        <f>IF($A160="","",VLOOKUP($A160,ｽｲｯﾁﾍﾟﾝ!$A$5:$L$550,6))</f>
        <v>EA</v>
      </c>
      <c r="E160" s="139">
        <f>IF($A160="","",VLOOKUP($A160,ｽｲｯﾁﾍﾟﾝ!$A$5:$L$550,7))</f>
        <v>2</v>
      </c>
      <c r="F160" s="130"/>
      <c r="G160" s="131"/>
      <c r="H160" s="132"/>
    </row>
    <row r="161" spans="1:8" s="119" customFormat="1" ht="30" customHeight="1">
      <c r="A161" s="126">
        <v>138</v>
      </c>
      <c r="B161" s="187" t="str">
        <f>IF($A161="","",VLOOKUP($A161,ｽｲｯﾁﾍﾟﾝ!$A$5:$L$550,4))</f>
        <v>ロッキングＹ型プレート１．３</v>
      </c>
      <c r="C161" s="129"/>
      <c r="D161" s="139" t="str">
        <f>IF($A161="","",VLOOKUP($A161,ｽｲｯﾁﾍﾟﾝ!$A$5:$L$550,6))</f>
        <v>EA</v>
      </c>
      <c r="E161" s="139">
        <f>IF($A161="","",VLOOKUP($A161,ｽｲｯﾁﾍﾟﾝ!$A$5:$L$550,7))</f>
        <v>2</v>
      </c>
      <c r="F161" s="130"/>
      <c r="G161" s="131"/>
      <c r="H161" s="132"/>
    </row>
    <row r="162" spans="1:8" s="119" customFormat="1" ht="30" customHeight="1">
      <c r="A162" s="126">
        <v>139</v>
      </c>
      <c r="B162" s="187" t="str">
        <f>IF($A162="","",VLOOKUP($A162,ｽｲｯﾁﾍﾟﾝ!$A$5:$L$550,4))</f>
        <v>ロッキングスクリュー</v>
      </c>
      <c r="C162" s="129"/>
      <c r="D162" s="139" t="str">
        <f>IF($A162="","",VLOOKUP($A162,ｽｲｯﾁﾍﾟﾝ!$A$5:$L$550,6))</f>
        <v>EA</v>
      </c>
      <c r="E162" s="139">
        <f>IF($A162="","",VLOOKUP($A162,ｽｲｯﾁﾍﾟﾝ!$A$5:$L$550,7))</f>
        <v>2</v>
      </c>
      <c r="F162" s="130"/>
      <c r="G162" s="131"/>
      <c r="H162" s="132"/>
    </row>
    <row r="163" spans="1:8" s="119" customFormat="1" ht="30" customHeight="1">
      <c r="A163" s="126">
        <v>140</v>
      </c>
      <c r="B163" s="187" t="str">
        <f>IF($A163="","",VLOOKUP($A163,ｽｲｯﾁﾍﾟﾝ!$A$5:$L$550,4))</f>
        <v>ロッキングスクリュー</v>
      </c>
      <c r="C163" s="129"/>
      <c r="D163" s="139" t="str">
        <f>IF($A163="","",VLOOKUP($A163,ｽｲｯﾁﾍﾟﾝ!$A$5:$L$550,6))</f>
        <v>EA</v>
      </c>
      <c r="E163" s="139">
        <f>IF($A163="","",VLOOKUP($A163,ｽｲｯﾁﾍﾟﾝ!$A$5:$L$550,7))</f>
        <v>2</v>
      </c>
      <c r="F163" s="130"/>
      <c r="G163" s="131"/>
      <c r="H163" s="132"/>
    </row>
    <row r="164" spans="1:8" s="119" customFormat="1" ht="30" customHeight="1">
      <c r="A164" s="126">
        <v>141</v>
      </c>
      <c r="B164" s="187" t="str">
        <f>IF($A164="","",VLOOKUP($A164,ｽｲｯﾁﾍﾟﾝ!$A$5:$L$550,4))</f>
        <v>ロッキングスクリュー</v>
      </c>
      <c r="C164" s="129"/>
      <c r="D164" s="139" t="str">
        <f>IF($A164="","",VLOOKUP($A164,ｽｲｯﾁﾍﾟﾝ!$A$5:$L$550,6))</f>
        <v>EA</v>
      </c>
      <c r="E164" s="139">
        <f>IF($A164="","",VLOOKUP($A164,ｽｲｯﾁﾍﾟﾝ!$A$5:$L$550,7))</f>
        <v>2</v>
      </c>
      <c r="F164" s="130"/>
      <c r="G164" s="131"/>
      <c r="H164" s="132"/>
    </row>
    <row r="165" spans="1:8" s="119" customFormat="1" ht="30" customHeight="1">
      <c r="A165" s="126">
        <v>142</v>
      </c>
      <c r="B165" s="187" t="str">
        <f>IF($A165="","",VLOOKUP($A165,ｽｲｯﾁﾍﾟﾝ!$A$5:$L$550,4))</f>
        <v>ロッキングスクリュー</v>
      </c>
      <c r="C165" s="129"/>
      <c r="D165" s="139" t="str">
        <f>IF($A165="","",VLOOKUP($A165,ｽｲｯﾁﾍﾟﾝ!$A$5:$L$550,6))</f>
        <v>EA</v>
      </c>
      <c r="E165" s="139">
        <f>IF($A165="","",VLOOKUP($A165,ｽｲｯﾁﾍﾟﾝ!$A$5:$L$550,7))</f>
        <v>2</v>
      </c>
      <c r="F165" s="130"/>
      <c r="G165" s="131"/>
      <c r="H165" s="132"/>
    </row>
    <row r="166" spans="1:8" s="119" customFormat="1" ht="30" customHeight="1">
      <c r="A166" s="126">
        <v>143</v>
      </c>
      <c r="B166" s="187" t="str">
        <f>IF($A166="","",VLOOKUP($A166,ｽｲｯﾁﾍﾟﾝ!$A$5:$L$550,4))</f>
        <v>ロッキングスクリュー</v>
      </c>
      <c r="C166" s="129"/>
      <c r="D166" s="139" t="str">
        <f>IF($A166="","",VLOOKUP($A166,ｽｲｯﾁﾍﾟﾝ!$A$5:$L$550,6))</f>
        <v>EA</v>
      </c>
      <c r="E166" s="139">
        <f>IF($A166="","",VLOOKUP($A166,ｽｲｯﾁﾍﾟﾝ!$A$5:$L$550,7))</f>
        <v>2</v>
      </c>
      <c r="F166" s="130"/>
      <c r="G166" s="131"/>
      <c r="H166" s="132"/>
    </row>
    <row r="167" spans="1:8" s="119" customFormat="1" ht="30" customHeight="1">
      <c r="A167" s="126">
        <v>144</v>
      </c>
      <c r="B167" s="187" t="str">
        <f>IF($A167="","",VLOOKUP($A167,ｽｲｯﾁﾍﾟﾝ!$A$5:$L$550,4))</f>
        <v>ロッキングスクリュー</v>
      </c>
      <c r="C167" s="129"/>
      <c r="D167" s="139" t="str">
        <f>IF($A167="","",VLOOKUP($A167,ｽｲｯﾁﾍﾟﾝ!$A$5:$L$550,6))</f>
        <v>EA</v>
      </c>
      <c r="E167" s="139">
        <f>IF($A167="","",VLOOKUP($A167,ｽｲｯﾁﾍﾟﾝ!$A$5:$L$550,7))</f>
        <v>2</v>
      </c>
      <c r="F167" s="130"/>
      <c r="G167" s="131"/>
      <c r="H167" s="132"/>
    </row>
    <row r="168" spans="1:8" s="119" customFormat="1" ht="30" customHeight="1">
      <c r="A168" s="126">
        <v>145</v>
      </c>
      <c r="B168" s="187" t="str">
        <f>IF($A168="","",VLOOKUP($A168,ｽｲｯﾁﾍﾟﾝ!$A$5:$L$550,4))</f>
        <v>ロッキングスクリュー</v>
      </c>
      <c r="C168" s="129"/>
      <c r="D168" s="139" t="str">
        <f>IF($A168="","",VLOOKUP($A168,ｽｲｯﾁﾍﾟﾝ!$A$5:$L$550,6))</f>
        <v>EA</v>
      </c>
      <c r="E168" s="139">
        <f>IF($A168="","",VLOOKUP($A168,ｽｲｯﾁﾍﾟﾝ!$A$5:$L$550,7))</f>
        <v>2</v>
      </c>
      <c r="F168" s="130"/>
      <c r="G168" s="131"/>
      <c r="H168" s="132"/>
    </row>
    <row r="169" spans="1:8" s="119" customFormat="1" ht="30" customHeight="1">
      <c r="A169" s="126">
        <v>146</v>
      </c>
      <c r="B169" s="187" t="str">
        <f>IF($A169="","",VLOOKUP($A169,ｽｲｯﾁﾍﾟﾝ!$A$5:$L$550,4))</f>
        <v>ロッキングスクリュー</v>
      </c>
      <c r="C169" s="129"/>
      <c r="D169" s="139" t="str">
        <f>IF($A169="","",VLOOKUP($A169,ｽｲｯﾁﾍﾟﾝ!$A$5:$L$550,6))</f>
        <v>EA</v>
      </c>
      <c r="E169" s="139">
        <f>IF($A169="","",VLOOKUP($A169,ｽｲｯﾁﾍﾟﾝ!$A$5:$L$550,7))</f>
        <v>2</v>
      </c>
      <c r="F169" s="130"/>
      <c r="G169" s="131"/>
      <c r="H169" s="132"/>
    </row>
    <row r="170" spans="1:8" s="119" customFormat="1" ht="30" customHeight="1">
      <c r="A170" s="126">
        <v>147</v>
      </c>
      <c r="B170" s="187" t="str">
        <f>IF($A170="","",VLOOKUP($A170,ｽｲｯﾁﾍﾟﾝ!$A$5:$L$550,4))</f>
        <v>ロッキングストレートプレート</v>
      </c>
      <c r="C170" s="129"/>
      <c r="D170" s="139" t="str">
        <f>IF($A170="","",VLOOKUP($A170,ｽｲｯﾁﾍﾟﾝ!$A$5:$L$550,6))</f>
        <v>EA</v>
      </c>
      <c r="E170" s="139">
        <f>IF($A170="","",VLOOKUP($A170,ｽｲｯﾁﾍﾟﾝ!$A$5:$L$550,7))</f>
        <v>2</v>
      </c>
      <c r="F170" s="130"/>
      <c r="G170" s="131"/>
      <c r="H170" s="132"/>
    </row>
    <row r="171" spans="1:8" s="119" customFormat="1" ht="30" customHeight="1">
      <c r="A171" s="126">
        <v>148</v>
      </c>
      <c r="B171" s="187" t="str">
        <f>IF($A171="","",VLOOKUP($A171,ｽｲｯﾁﾍﾟﾝ!$A$5:$L$550,4))</f>
        <v>ロッキング指骨骨頭用プレート</v>
      </c>
      <c r="C171" s="129"/>
      <c r="D171" s="139" t="str">
        <f>IF($A171="","",VLOOKUP($A171,ｽｲｯﾁﾍﾟﾝ!$A$5:$L$550,6))</f>
        <v>EA</v>
      </c>
      <c r="E171" s="139">
        <f>IF($A171="","",VLOOKUP($A171,ｽｲｯﾁﾍﾟﾝ!$A$5:$L$550,7))</f>
        <v>2</v>
      </c>
      <c r="F171" s="130"/>
      <c r="G171" s="131"/>
      <c r="H171" s="132"/>
    </row>
    <row r="172" spans="1:8" s="119" customFormat="1" ht="30" customHeight="1">
      <c r="A172" s="126">
        <v>149</v>
      </c>
      <c r="B172" s="187" t="str">
        <f>IF($A172="","",VLOOKUP($A172,ｽｲｯﾁﾍﾟﾝ!$A$5:$L$550,4))</f>
        <v>ロッキング指骨骨頭用プレート</v>
      </c>
      <c r="C172" s="129"/>
      <c r="D172" s="139" t="str">
        <f>IF($A172="","",VLOOKUP($A172,ｽｲｯﾁﾍﾟﾝ!$A$5:$L$550,6))</f>
        <v>EA</v>
      </c>
      <c r="E172" s="139">
        <f>IF($A172="","",VLOOKUP($A172,ｽｲｯﾁﾍﾟﾝ!$A$5:$L$550,7))</f>
        <v>2</v>
      </c>
      <c r="F172" s="130"/>
      <c r="G172" s="131"/>
      <c r="H172" s="132"/>
    </row>
    <row r="173" spans="1:8" s="119" customFormat="1" ht="30" customHeight="1">
      <c r="A173" s="126">
        <v>150</v>
      </c>
      <c r="B173" s="188" t="str">
        <f>IF($A173="","",VLOOKUP($A173,ｽｲｯﾁﾍﾟﾝ!$A$5:$L$550,4))</f>
        <v>３．５ＭＭ　ドリル先クイック型　長　１５０ＭＭ（滅菌）</v>
      </c>
      <c r="C173" s="129"/>
      <c r="D173" s="140" t="str">
        <f>IF($A173="","",VLOOKUP($A173,ｽｲｯﾁﾍﾟﾝ!$A$5:$L$550,6))</f>
        <v>EA</v>
      </c>
      <c r="E173" s="140">
        <f>IF($A173="","",VLOOKUP($A173,ｽｲｯﾁﾍﾟﾝ!$A$5:$L$550,7))</f>
        <v>2</v>
      </c>
      <c r="F173" s="130"/>
      <c r="G173" s="131"/>
      <c r="H173" s="132"/>
    </row>
    <row r="175" spans="1:8" s="119" customFormat="1" ht="45" customHeight="1">
      <c r="A175" s="118"/>
      <c r="B175" s="383" t="s">
        <v>111</v>
      </c>
      <c r="C175" s="383"/>
      <c r="D175" s="383"/>
      <c r="E175" s="383"/>
      <c r="F175" s="383"/>
      <c r="G175" s="383"/>
      <c r="H175" s="383"/>
    </row>
    <row r="176" spans="1:8" s="121" customFormat="1" ht="18" customHeight="1">
      <c r="A176" s="120"/>
      <c r="B176" s="284"/>
      <c r="D176" s="122"/>
      <c r="E176" s="123"/>
      <c r="F176" s="124"/>
    </row>
    <row r="177" spans="1:11" s="118" customFormat="1" ht="30" customHeight="1">
      <c r="A177" s="125" t="s">
        <v>112</v>
      </c>
      <c r="B177" s="384" t="s">
        <v>113</v>
      </c>
      <c r="C177" s="385"/>
      <c r="D177" s="126" t="s">
        <v>114</v>
      </c>
      <c r="E177" s="127" t="s">
        <v>115</v>
      </c>
      <c r="F177" s="128" t="s">
        <v>116</v>
      </c>
      <c r="G177" s="125" t="s">
        <v>117</v>
      </c>
      <c r="H177" s="126" t="s">
        <v>118</v>
      </c>
    </row>
    <row r="178" spans="1:11" ht="30" customHeight="1">
      <c r="A178" s="126">
        <v>151</v>
      </c>
      <c r="B178" s="187" t="str">
        <f>IF($A178="","",VLOOKUP($A178,ｽｲｯﾁﾍﾟﾝ!$A$5:$L$550,4))</f>
        <v>２．５ＭＭ　ドリル先クイック型　長　１７０／８０ＭＭ（滅菌）</v>
      </c>
      <c r="C178" s="129"/>
      <c r="D178" s="139" t="str">
        <f>IF($A178="","",VLOOKUP($A178,ｽｲｯﾁﾍﾟﾝ!$A$5:$L$550,6))</f>
        <v>EA</v>
      </c>
      <c r="E178" s="139">
        <f>IF($A178="","",VLOOKUP($A178,ｽｲｯﾁﾍﾟﾝ!$A$5:$L$550,7))</f>
        <v>2</v>
      </c>
      <c r="F178" s="130"/>
      <c r="G178" s="131"/>
      <c r="H178" s="132"/>
      <c r="J178" s="145" t="s">
        <v>120</v>
      </c>
      <c r="K178" s="142"/>
    </row>
    <row r="179" spans="1:11" ht="30" customHeight="1">
      <c r="A179" s="126">
        <v>152</v>
      </c>
      <c r="B179" s="187" t="str">
        <f>IF($A179="","",VLOOKUP($A179,ｽｲｯﾁﾍﾟﾝ!$A$5:$L$550,4))</f>
        <v>２．８ＭＭ　ドリル先クイック型　長　１７０／８０ＭＭ（滅菌）</v>
      </c>
      <c r="C179" s="129"/>
      <c r="D179" s="139" t="str">
        <f>IF($A179="","",VLOOKUP($A179,ｽｲｯﾁﾍﾟﾝ!$A$5:$L$550,6))</f>
        <v>EA</v>
      </c>
      <c r="E179" s="139">
        <f>IF($A179="","",VLOOKUP($A179,ｽｲｯﾁﾍﾟﾝ!$A$5:$L$550,7))</f>
        <v>2</v>
      </c>
      <c r="F179" s="130"/>
      <c r="G179" s="131"/>
      <c r="H179" s="132"/>
      <c r="J179" s="145" t="s">
        <v>128</v>
      </c>
      <c r="K179" s="142"/>
    </row>
    <row r="180" spans="1:11" ht="30" customHeight="1">
      <c r="A180" s="126">
        <v>153</v>
      </c>
      <c r="B180" s="187" t="str">
        <f>IF($A180="","",VLOOKUP($A180,ｽｲｯﾁﾍﾟﾝ!$A$5:$L$550,4))</f>
        <v>２．０ＭＭ　ドリル先クイック型　長　１４０／６０ＭＭ（滅菌）</v>
      </c>
      <c r="C180" s="129"/>
      <c r="D180" s="139" t="str">
        <f>IF($A180="","",VLOOKUP($A180,ｽｲｯﾁﾍﾟﾝ!$A$5:$L$550,6))</f>
        <v>EA</v>
      </c>
      <c r="E180" s="139">
        <f>IF($A180="","",VLOOKUP($A180,ｽｲｯﾁﾍﾟﾝ!$A$5:$L$550,7))</f>
        <v>2</v>
      </c>
      <c r="F180" s="130"/>
      <c r="G180" s="131"/>
      <c r="H180" s="132"/>
      <c r="J180" s="145" t="s">
        <v>126</v>
      </c>
      <c r="K180" s="142"/>
    </row>
    <row r="181" spans="1:11" s="119" customFormat="1" ht="30" customHeight="1">
      <c r="A181" s="126">
        <v>154</v>
      </c>
      <c r="B181" s="187" t="str">
        <f>IF($A181="","",VLOOKUP($A181,ｽｲｯﾁﾍﾟﾝ!$A$5:$L$550,4))</f>
        <v>ＤＲＳＫ　ＣＯＲＥ　ＫＩＴエクストラスモール　３穴　右</v>
      </c>
      <c r="C181" s="129"/>
      <c r="D181" s="139" t="str">
        <f>IF($A181="","",VLOOKUP($A181,ｽｲｯﾁﾍﾟﾝ!$A$5:$L$550,6))</f>
        <v>EA</v>
      </c>
      <c r="E181" s="139">
        <f>IF($A181="","",VLOOKUP($A181,ｽｲｯﾁﾍﾟﾝ!$A$5:$L$550,7))</f>
        <v>2</v>
      </c>
      <c r="F181" s="130"/>
      <c r="G181" s="131"/>
      <c r="H181" s="132"/>
      <c r="J181" s="145" t="s">
        <v>119</v>
      </c>
      <c r="K181" s="142"/>
    </row>
    <row r="182" spans="1:11" s="119" customFormat="1" ht="30" customHeight="1">
      <c r="A182" s="126">
        <v>155</v>
      </c>
      <c r="B182" s="187" t="str">
        <f>IF($A182="","",VLOOKUP($A182,ｽｲｯﾁﾍﾟﾝ!$A$5:$L$550,4))</f>
        <v>ＤＲＳＫ　ＣＯＲＥ　ＫＩＴエクストラスモール　３穴　左</v>
      </c>
      <c r="C182" s="129"/>
      <c r="D182" s="139" t="str">
        <f>IF($A182="","",VLOOKUP($A182,ｽｲｯﾁﾍﾟﾝ!$A$5:$L$550,6))</f>
        <v>EA</v>
      </c>
      <c r="E182" s="139">
        <f>IF($A182="","",VLOOKUP($A182,ｽｲｯﾁﾍﾟﾝ!$A$5:$L$550,7))</f>
        <v>2</v>
      </c>
      <c r="F182" s="130"/>
      <c r="G182" s="131"/>
      <c r="H182" s="132"/>
    </row>
    <row r="183" spans="1:11" s="119" customFormat="1" ht="30" customHeight="1">
      <c r="A183" s="126">
        <v>156</v>
      </c>
      <c r="B183" s="187" t="str">
        <f>IF($A183="","",VLOOKUP($A183,ｽｲｯﾁﾍﾟﾝ!$A$5:$L$550,4))</f>
        <v>ＤＲＳＫ　ＣＯＲＥ　ＫＩＴスモール　３穴　右</v>
      </c>
      <c r="C183" s="129"/>
      <c r="D183" s="139" t="str">
        <f>IF($A183="","",VLOOKUP($A183,ｽｲｯﾁﾍﾟﾝ!$A$5:$L$550,6))</f>
        <v>EA</v>
      </c>
      <c r="E183" s="139">
        <f>IF($A183="","",VLOOKUP($A183,ｽｲｯﾁﾍﾟﾝ!$A$5:$L$550,7))</f>
        <v>2</v>
      </c>
      <c r="F183" s="130"/>
      <c r="G183" s="131"/>
      <c r="H183" s="132"/>
    </row>
    <row r="184" spans="1:11" s="119" customFormat="1" ht="30" customHeight="1">
      <c r="A184" s="126">
        <v>157</v>
      </c>
      <c r="B184" s="187" t="str">
        <f>IF($A184="","",VLOOKUP($A184,ｽｲｯﾁﾍﾟﾝ!$A$5:$L$550,4))</f>
        <v>ＤＲＳＫ　ＣＯＲＥ　ＫＩＴスモール　３穴　左</v>
      </c>
      <c r="C184" s="129"/>
      <c r="D184" s="139" t="str">
        <f>IF($A184="","",VLOOKUP($A184,ｽｲｯﾁﾍﾟﾝ!$A$5:$L$550,6))</f>
        <v>EA</v>
      </c>
      <c r="E184" s="139">
        <f>IF($A184="","",VLOOKUP($A184,ｽｲｯﾁﾍﾟﾝ!$A$5:$L$550,7))</f>
        <v>2</v>
      </c>
      <c r="F184" s="130"/>
      <c r="G184" s="131"/>
      <c r="H184" s="132"/>
    </row>
    <row r="185" spans="1:11" s="119" customFormat="1" ht="30" customHeight="1">
      <c r="A185" s="126">
        <v>158</v>
      </c>
      <c r="B185" s="187" t="str">
        <f>IF($A185="","",VLOOKUP($A185,ｽｲｯﾁﾍﾟﾝ!$A$5:$L$550,4))</f>
        <v>ＤＲＳＫ　ＣＯＲＥ　ＫＩＴスタンダード　３穴　右</v>
      </c>
      <c r="C185" s="129"/>
      <c r="D185" s="139" t="str">
        <f>IF($A185="","",VLOOKUP($A185,ｽｲｯﾁﾍﾟﾝ!$A$5:$L$550,6))</f>
        <v>EA</v>
      </c>
      <c r="E185" s="139">
        <f>IF($A185="","",VLOOKUP($A185,ｽｲｯﾁﾍﾟﾝ!$A$5:$L$550,7))</f>
        <v>2</v>
      </c>
      <c r="F185" s="130"/>
      <c r="G185" s="131"/>
      <c r="H185" s="132"/>
    </row>
    <row r="186" spans="1:11" s="119" customFormat="1" ht="30" customHeight="1">
      <c r="A186" s="126">
        <v>159</v>
      </c>
      <c r="B186" s="187" t="str">
        <f>IF($A186="","",VLOOKUP($A186,ｽｲｯﾁﾍﾟﾝ!$A$5:$L$550,4))</f>
        <v>ＤＲＳＫ　ＣＯＲＥ　ＫＩＴスタンダード　３穴　左</v>
      </c>
      <c r="C186" s="129"/>
      <c r="D186" s="139" t="str">
        <f>IF($A186="","",VLOOKUP($A186,ｽｲｯﾁﾍﾟﾝ!$A$5:$L$550,6))</f>
        <v>EA</v>
      </c>
      <c r="E186" s="139">
        <f>IF($A186="","",VLOOKUP($A186,ｽｲｯﾁﾍﾟﾝ!$A$5:$L$550,7))</f>
        <v>2</v>
      </c>
      <c r="F186" s="130"/>
      <c r="G186" s="131"/>
      <c r="H186" s="132"/>
    </row>
    <row r="187" spans="1:11" s="119" customFormat="1" ht="30" customHeight="1">
      <c r="A187" s="126"/>
      <c r="B187" s="187" t="str">
        <f>IF($A187="","",VLOOKUP($A187,ｽｲｯﾁﾍﾟﾝ!$A$5:$L$550,4))</f>
        <v/>
      </c>
      <c r="C187" s="129"/>
      <c r="D187" s="139" t="str">
        <f>IF($A187="","",VLOOKUP($A187,ｽｲｯﾁﾍﾟﾝ!$A$5:$L$550,6))</f>
        <v/>
      </c>
      <c r="E187" s="139" t="str">
        <f>IF($A187="","",VLOOKUP($A187,ｽｲｯﾁﾍﾟﾝ!$A$5:$L$550,7))</f>
        <v/>
      </c>
      <c r="F187" s="130"/>
      <c r="G187" s="131"/>
      <c r="H187" s="132"/>
    </row>
    <row r="188" spans="1:11" s="119" customFormat="1" ht="30" customHeight="1">
      <c r="A188" s="126"/>
      <c r="B188" s="187" t="str">
        <f>IF($A188="","",VLOOKUP($A188,ｽｲｯﾁﾍﾟﾝ!$A$5:$L$550,4))</f>
        <v/>
      </c>
      <c r="C188" s="129"/>
      <c r="D188" s="139" t="str">
        <f>IF($A188="","",VLOOKUP($A188,ｽｲｯﾁﾍﾟﾝ!$A$5:$L$550,6))</f>
        <v/>
      </c>
      <c r="E188" s="139" t="str">
        <f>IF($A188="","",VLOOKUP($A188,ｽｲｯﾁﾍﾟﾝ!$A$5:$L$550,7))</f>
        <v/>
      </c>
      <c r="F188" s="130"/>
      <c r="G188" s="131"/>
      <c r="H188" s="132"/>
    </row>
    <row r="189" spans="1:11" s="119" customFormat="1" ht="30" customHeight="1">
      <c r="A189" s="126"/>
      <c r="B189" s="187" t="str">
        <f>IF($A189="","",VLOOKUP($A189,ｽｲｯﾁﾍﾟﾝ!$A$5:$L$550,4))</f>
        <v/>
      </c>
      <c r="C189" s="129"/>
      <c r="D189" s="139" t="str">
        <f>IF($A189="","",VLOOKUP($A189,ｽｲｯﾁﾍﾟﾝ!$A$5:$L$550,6))</f>
        <v/>
      </c>
      <c r="E189" s="139" t="str">
        <f>IF($A189="","",VLOOKUP($A189,ｽｲｯﾁﾍﾟﾝ!$A$5:$L$550,7))</f>
        <v/>
      </c>
      <c r="F189" s="130"/>
      <c r="G189" s="131"/>
      <c r="H189" s="132"/>
    </row>
    <row r="190" spans="1:11" s="119" customFormat="1" ht="30" customHeight="1">
      <c r="A190" s="126"/>
      <c r="B190" s="187" t="str">
        <f>IF($A190="","",VLOOKUP($A190,ｽｲｯﾁﾍﾟﾝ!$A$5:$L$550,4))</f>
        <v/>
      </c>
      <c r="C190" s="129"/>
      <c r="D190" s="139" t="str">
        <f>IF($A190="","",VLOOKUP($A190,ｽｲｯﾁﾍﾟﾝ!$A$5:$L$550,6))</f>
        <v/>
      </c>
      <c r="E190" s="139" t="str">
        <f>IF($A190="","",VLOOKUP($A190,ｽｲｯﾁﾍﾟﾝ!$A$5:$L$550,7))</f>
        <v/>
      </c>
      <c r="F190" s="130"/>
      <c r="G190" s="131"/>
      <c r="H190" s="132"/>
    </row>
    <row r="191" spans="1:11" s="119" customFormat="1" ht="30" customHeight="1">
      <c r="A191" s="126"/>
      <c r="B191" s="187" t="str">
        <f>IF($A191="","",VLOOKUP($A191,ｽｲｯﾁﾍﾟﾝ!$A$5:$L$550,4))</f>
        <v/>
      </c>
      <c r="C191" s="129"/>
      <c r="D191" s="139" t="str">
        <f>IF($A191="","",VLOOKUP($A191,ｽｲｯﾁﾍﾟﾝ!$A$5:$L$550,6))</f>
        <v/>
      </c>
      <c r="E191" s="139" t="str">
        <f>IF($A191="","",VLOOKUP($A191,ｽｲｯﾁﾍﾟﾝ!$A$5:$L$550,7))</f>
        <v/>
      </c>
      <c r="F191" s="130"/>
      <c r="G191" s="131"/>
      <c r="H191" s="132"/>
    </row>
    <row r="192" spans="1:11" s="119" customFormat="1" ht="30" customHeight="1">
      <c r="A192" s="126"/>
      <c r="B192" s="187" t="str">
        <f>IF($A192="","",VLOOKUP($A192,ｽｲｯﾁﾍﾟﾝ!$A$5:$L$550,4))</f>
        <v/>
      </c>
      <c r="C192" s="129"/>
      <c r="D192" s="139" t="str">
        <f>IF($A192="","",VLOOKUP($A192,ｽｲｯﾁﾍﾟﾝ!$A$5:$L$550,6))</f>
        <v/>
      </c>
      <c r="E192" s="139" t="str">
        <f>IF($A192="","",VLOOKUP($A192,ｽｲｯﾁﾍﾟﾝ!$A$5:$L$550,7))</f>
        <v/>
      </c>
      <c r="F192" s="130"/>
      <c r="G192" s="131"/>
      <c r="H192" s="132"/>
    </row>
    <row r="193" spans="1:8" s="119" customFormat="1" ht="30" customHeight="1">
      <c r="A193" s="126"/>
      <c r="B193" s="187" t="str">
        <f>IF($A193="","",VLOOKUP($A193,ｽｲｯﾁﾍﾟﾝ!$A$5:$L$550,4))</f>
        <v/>
      </c>
      <c r="C193" s="129"/>
      <c r="D193" s="139" t="str">
        <f>IF($A193="","",VLOOKUP($A193,ｽｲｯﾁﾍﾟﾝ!$A$5:$L$550,6))</f>
        <v/>
      </c>
      <c r="E193" s="139" t="str">
        <f>IF($A193="","",VLOOKUP($A193,ｽｲｯﾁﾍﾟﾝ!$A$5:$L$550,7))</f>
        <v/>
      </c>
      <c r="F193" s="130"/>
      <c r="G193" s="131"/>
      <c r="H193" s="132"/>
    </row>
    <row r="194" spans="1:8" s="119" customFormat="1" ht="30" customHeight="1">
      <c r="A194" s="126"/>
      <c r="B194" s="187" t="str">
        <f>IF($A194="","",VLOOKUP($A194,ｽｲｯﾁﾍﾟﾝ!$A$5:$L$550,4))</f>
        <v/>
      </c>
      <c r="C194" s="129"/>
      <c r="D194" s="139" t="str">
        <f>IF($A194="","",VLOOKUP($A194,ｽｲｯﾁﾍﾟﾝ!$A$5:$L$550,6))</f>
        <v/>
      </c>
      <c r="E194" s="139" t="str">
        <f>IF($A194="","",VLOOKUP($A194,ｽｲｯﾁﾍﾟﾝ!$A$5:$L$550,7))</f>
        <v/>
      </c>
      <c r="F194" s="130"/>
      <c r="G194" s="131"/>
      <c r="H194" s="132"/>
    </row>
    <row r="195" spans="1:8" s="119" customFormat="1" ht="30" customHeight="1">
      <c r="A195" s="126"/>
      <c r="B195" s="187" t="str">
        <f>IF($A195="","",VLOOKUP($A195,ｽｲｯﾁﾍﾟﾝ!$A$5:$L$550,4))</f>
        <v/>
      </c>
      <c r="C195" s="129"/>
      <c r="D195" s="139" t="str">
        <f>IF($A195="","",VLOOKUP($A195,ｽｲｯﾁﾍﾟﾝ!$A$5:$L$550,6))</f>
        <v/>
      </c>
      <c r="E195" s="139" t="str">
        <f>IF($A195="","",VLOOKUP($A195,ｽｲｯﾁﾍﾟﾝ!$A$5:$L$550,7))</f>
        <v/>
      </c>
      <c r="F195" s="130"/>
      <c r="G195" s="131"/>
      <c r="H195" s="132"/>
    </row>
    <row r="196" spans="1:8" s="119" customFormat="1" ht="30" customHeight="1">
      <c r="A196" s="126"/>
      <c r="B196" s="187" t="str">
        <f>IF($A196="","",VLOOKUP($A196,ｽｲｯﾁﾍﾟﾝ!$A$5:$L$550,4))</f>
        <v/>
      </c>
      <c r="C196" s="129"/>
      <c r="D196" s="139" t="str">
        <f>IF($A196="","",VLOOKUP($A196,ｽｲｯﾁﾍﾟﾝ!$A$5:$L$550,6))</f>
        <v/>
      </c>
      <c r="E196" s="139" t="str">
        <f>IF($A196="","",VLOOKUP($A196,ｽｲｯﾁﾍﾟﾝ!$A$5:$L$550,7))</f>
        <v/>
      </c>
      <c r="F196" s="130"/>
      <c r="G196" s="131"/>
      <c r="H196" s="132"/>
    </row>
    <row r="197" spans="1:8" s="119" customFormat="1" ht="30" customHeight="1">
      <c r="A197" s="126"/>
      <c r="B197" s="187" t="str">
        <f>IF($A197="","",VLOOKUP($A197,ｽｲｯﾁﾍﾟﾝ!$A$5:$L$550,4))</f>
        <v/>
      </c>
      <c r="C197" s="129"/>
      <c r="D197" s="139" t="str">
        <f>IF($A197="","",VLOOKUP($A197,ｽｲｯﾁﾍﾟﾝ!$A$5:$L$550,6))</f>
        <v/>
      </c>
      <c r="E197" s="139" t="str">
        <f>IF($A197="","",VLOOKUP($A197,ｽｲｯﾁﾍﾟﾝ!$A$5:$L$550,7))</f>
        <v/>
      </c>
      <c r="F197" s="130"/>
      <c r="G197" s="131"/>
      <c r="H197" s="132"/>
    </row>
    <row r="198" spans="1:8" s="119" customFormat="1" ht="30" customHeight="1">
      <c r="A198" s="126"/>
      <c r="B198" s="187" t="str">
        <f>IF($A198="","",VLOOKUP($A198,ｽｲｯﾁﾍﾟﾝ!$A$5:$L$550,4))</f>
        <v/>
      </c>
      <c r="C198" s="129"/>
      <c r="D198" s="139" t="str">
        <f>IF($A198="","",VLOOKUP($A198,ｽｲｯﾁﾍﾟﾝ!$A$5:$L$550,6))</f>
        <v/>
      </c>
      <c r="E198" s="139" t="str">
        <f>IF($A198="","",VLOOKUP($A198,ｽｲｯﾁﾍﾟﾝ!$A$5:$L$550,7))</f>
        <v/>
      </c>
      <c r="F198" s="130"/>
      <c r="G198" s="131"/>
      <c r="H198" s="132"/>
    </row>
    <row r="199" spans="1:8" s="119" customFormat="1" ht="30" customHeight="1">
      <c r="A199" s="126"/>
      <c r="B199" s="187" t="str">
        <f>IF($A199="","",VLOOKUP($A199,ｽｲｯﾁﾍﾟﾝ!$A$5:$L$550,4))</f>
        <v/>
      </c>
      <c r="C199" s="129"/>
      <c r="D199" s="139" t="str">
        <f>IF($A199="","",VLOOKUP($A199,ｽｲｯﾁﾍﾟﾝ!$A$5:$L$550,6))</f>
        <v/>
      </c>
      <c r="E199" s="139" t="str">
        <f>IF($A199="","",VLOOKUP($A199,ｽｲｯﾁﾍﾟﾝ!$A$5:$L$550,7))</f>
        <v/>
      </c>
      <c r="F199" s="130"/>
      <c r="G199" s="131"/>
      <c r="H199" s="132"/>
    </row>
    <row r="200" spans="1:8" s="119" customFormat="1" ht="30" customHeight="1">
      <c r="A200" s="126"/>
      <c r="B200" s="187" t="str">
        <f>IF($A200="","",VLOOKUP($A200,ｽｲｯﾁﾍﾟﾝ!$A$5:$L$550,4))</f>
        <v/>
      </c>
      <c r="C200" s="129"/>
      <c r="D200" s="139" t="str">
        <f>IF($A200="","",VLOOKUP($A200,ｽｲｯﾁﾍﾟﾝ!$A$5:$L$550,6))</f>
        <v/>
      </c>
      <c r="E200" s="139" t="str">
        <f>IF($A200="","",VLOOKUP($A200,ｽｲｯﾁﾍﾟﾝ!$A$5:$L$550,7))</f>
        <v/>
      </c>
      <c r="F200" s="130"/>
      <c r="G200" s="131"/>
      <c r="H200" s="132"/>
    </row>
    <row r="201" spans="1:8" s="119" customFormat="1" ht="30" customHeight="1">
      <c r="A201" s="126"/>
      <c r="B201" s="187" t="str">
        <f>IF($A201="","",VLOOKUP($A201,ｽｲｯﾁﾍﾟﾝ!$A$5:$L$550,4))</f>
        <v/>
      </c>
      <c r="C201" s="129"/>
      <c r="D201" s="139" t="str">
        <f>IF($A201="","",VLOOKUP($A201,ｽｲｯﾁﾍﾟﾝ!$A$5:$L$550,6))</f>
        <v/>
      </c>
      <c r="E201" s="139" t="str">
        <f>IF($A201="","",VLOOKUP($A201,ｽｲｯﾁﾍﾟﾝ!$A$5:$L$550,7))</f>
        <v/>
      </c>
      <c r="F201" s="130"/>
      <c r="G201" s="131"/>
      <c r="H201" s="132"/>
    </row>
    <row r="202" spans="1:8" s="119" customFormat="1" ht="30" customHeight="1">
      <c r="A202" s="126"/>
      <c r="B202" s="188" t="str">
        <f>IF($A202="","",VLOOKUP($A202,ｽｲｯﾁﾍﾟﾝ!$A$5:$L$550,4))</f>
        <v/>
      </c>
      <c r="C202" s="129"/>
      <c r="D202" s="140" t="str">
        <f>IF($A202="","",VLOOKUP($A202,ｽｲｯﾁﾍﾟﾝ!$A$5:$L$550,6))</f>
        <v/>
      </c>
      <c r="E202" s="140" t="str">
        <f>IF($A202="","",VLOOKUP($A202,ｽｲｯﾁﾍﾟﾝ!$A$5:$L$550,7))</f>
        <v/>
      </c>
      <c r="F202" s="130"/>
      <c r="G202" s="131"/>
      <c r="H202" s="132"/>
    </row>
  </sheetData>
  <mergeCells count="14">
    <mergeCell ref="B148:C148"/>
    <mergeCell ref="B1:H1"/>
    <mergeCell ref="B3:C3"/>
    <mergeCell ref="B30:H30"/>
    <mergeCell ref="B32:C32"/>
    <mergeCell ref="B59:H59"/>
    <mergeCell ref="B61:C61"/>
    <mergeCell ref="B88:H88"/>
    <mergeCell ref="B90:C90"/>
    <mergeCell ref="B117:H117"/>
    <mergeCell ref="B119:C119"/>
    <mergeCell ref="B146:H146"/>
    <mergeCell ref="B175:H175"/>
    <mergeCell ref="B177:C177"/>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C1B0-87A8-4D7A-A70D-4AEBBD42555A}">
  <sheetPr>
    <tabColor rgb="FFC00000"/>
  </sheetPr>
  <dimension ref="A1:M50"/>
  <sheetViews>
    <sheetView showZeros="0" view="pageBreakPreview" zoomScaleNormal="100" zoomScaleSheetLayoutView="100" workbookViewId="0">
      <selection activeCell="D9" sqref="D9"/>
    </sheetView>
  </sheetViews>
  <sheetFormatPr defaultRowHeight="13.5"/>
  <cols>
    <col min="1" max="1" width="5.5" style="31" bestFit="1" customWidth="1"/>
    <col min="2" max="2" width="3.125" style="31" customWidth="1"/>
    <col min="3" max="3" width="16.625" style="31" customWidth="1"/>
    <col min="4" max="4" width="30.625" style="31" customWidth="1"/>
    <col min="5" max="5" width="10.625" style="31" customWidth="1"/>
    <col min="6" max="6" width="40.625" style="31" customWidth="1"/>
    <col min="7" max="7" width="5.625" style="52" customWidth="1"/>
    <col min="8" max="8" width="7.625" style="31" customWidth="1"/>
    <col min="9" max="9" width="11.625" style="50" bestFit="1" customWidth="1"/>
    <col min="10" max="10" width="16.125" style="50" customWidth="1"/>
    <col min="11" max="11" width="13.125" style="31" customWidth="1"/>
    <col min="12" max="16384" width="9" style="31"/>
  </cols>
  <sheetData>
    <row r="1" spans="1:13" ht="24">
      <c r="A1" s="386" t="s">
        <v>23</v>
      </c>
      <c r="B1" s="386"/>
      <c r="C1" s="386"/>
      <c r="D1" s="386"/>
      <c r="E1" s="386"/>
      <c r="F1" s="386"/>
      <c r="G1" s="386"/>
      <c r="H1" s="386"/>
      <c r="I1" s="386"/>
      <c r="J1" s="386"/>
      <c r="K1" s="386"/>
    </row>
    <row r="2" spans="1:13" s="33" customFormat="1" ht="13.5" customHeight="1">
      <c r="A2" s="221"/>
      <c r="B2" s="310"/>
      <c r="C2" s="221"/>
      <c r="D2" s="298"/>
      <c r="E2" s="221"/>
      <c r="F2" s="221"/>
      <c r="G2" s="221"/>
      <c r="H2" s="221"/>
      <c r="I2" s="221"/>
      <c r="J2" s="387" t="s">
        <v>24</v>
      </c>
      <c r="K2" s="387"/>
    </row>
    <row r="3" spans="1:13" s="33" customFormat="1" ht="5.0999999999999996" customHeight="1">
      <c r="A3" s="34"/>
      <c r="B3" s="34"/>
      <c r="C3" s="34"/>
      <c r="D3" s="34"/>
      <c r="E3" s="34"/>
      <c r="F3" s="34"/>
      <c r="G3" s="34"/>
      <c r="H3" s="34"/>
      <c r="I3" s="34"/>
      <c r="J3" s="34"/>
      <c r="K3" s="35"/>
    </row>
    <row r="4" spans="1:13" ht="30" customHeight="1">
      <c r="A4" s="36" t="s">
        <v>25</v>
      </c>
      <c r="B4" s="448" t="s">
        <v>26</v>
      </c>
      <c r="C4" s="449"/>
      <c r="D4" s="433" t="s">
        <v>27</v>
      </c>
      <c r="E4" s="434"/>
      <c r="F4" s="38" t="s">
        <v>9</v>
      </c>
      <c r="G4" s="37" t="s">
        <v>7</v>
      </c>
      <c r="H4" s="37" t="s">
        <v>8</v>
      </c>
      <c r="I4" s="39" t="s">
        <v>3</v>
      </c>
      <c r="J4" s="40" t="s">
        <v>4</v>
      </c>
      <c r="K4" s="41" t="s">
        <v>28</v>
      </c>
      <c r="M4" s="83" t="s">
        <v>97</v>
      </c>
    </row>
    <row r="5" spans="1:13" ht="27.95" customHeight="1">
      <c r="A5" s="42">
        <v>6</v>
      </c>
      <c r="B5" s="313" t="str">
        <f>IF($A5="","",VLOOKUP($A5,ｽｲｯﾁﾍﾟﾝ!$A$5:$L$500,2))</f>
        <v>QL</v>
      </c>
      <c r="C5" s="314">
        <f>IF($A5="","",VLOOKUP($A5,ｽｲｯﾁﾍﾟﾝ!$A$5:$L$500,3))</f>
        <v>7611819381681</v>
      </c>
      <c r="D5" s="300" t="str">
        <f>IF($A5="","",VLOOKUP($A5,ｽｲｯﾁﾍﾟﾝ!$A$5:$L$500,8))</f>
        <v>04-112-137S 外側用3穴左</v>
      </c>
      <c r="E5" s="306" t="str">
        <f>IF($A5="","",VLOOKUP($A5,ｽｲｯﾁﾍﾟﾝ!$A$5:$L$500,9))</f>
        <v>ジョンソン・エンド・ジョンソン</v>
      </c>
      <c r="F5" s="165" t="str">
        <f>IF($A5="","",VLOOKUP($A5,ｽｲｯﾁﾍﾟﾝ!$A$5:$L$500,4))</f>
        <v>ＬＣＰ　ディスタルフィブラプレート</v>
      </c>
      <c r="G5" s="44" t="str">
        <f>IF($A5="","",VLOOKUP($A5,ｽｲｯﾁﾍﾟﾝ!$A$5:$L$500,6))</f>
        <v>EA</v>
      </c>
      <c r="H5" s="151">
        <f>IF($A5="","",VLOOKUP($A5,ｽｲｯﾁﾍﾟﾝ!$A$5:$L$500,12))</f>
        <v>0</v>
      </c>
      <c r="I5" s="151">
        <f>IF($A5="","",VLOOKUP($A5,ｽｲｯﾁﾍﾟﾝ!$A$5:$L$500,11))</f>
        <v>6</v>
      </c>
      <c r="J5" s="46">
        <f>IFERROR(INT(H5*I5),"")</f>
        <v>0</v>
      </c>
      <c r="K5" s="42"/>
      <c r="M5" s="83" t="s">
        <v>98</v>
      </c>
    </row>
    <row r="6" spans="1:13" ht="27.95" customHeight="1">
      <c r="A6" s="42"/>
      <c r="B6" s="313" t="str">
        <f>IF($A6="","",VLOOKUP($A6,ｽｲｯﾁﾍﾟﾝ!$A$5:$L$500,2))</f>
        <v/>
      </c>
      <c r="C6" s="314" t="str">
        <f>IF($A6="","",VLOOKUP($A6,ｽｲｯﾁﾍﾟﾝ!$A$5:$L$500,3))</f>
        <v/>
      </c>
      <c r="D6" s="300" t="str">
        <f>IF($A6="","",VLOOKUP($A6,ｽｲｯﾁﾍﾟﾝ!$A$5:$L$500,8))</f>
        <v/>
      </c>
      <c r="E6" s="306" t="str">
        <f>IF($A6="","",VLOOKUP($A6,ｽｲｯﾁﾍﾟﾝ!$A$5:$L$500,9))</f>
        <v/>
      </c>
      <c r="F6" s="165" t="str">
        <f>IF($A6="","",VLOOKUP($A6,ｽｲｯﾁﾍﾟﾝ!$A$5:$L$500,4))</f>
        <v/>
      </c>
      <c r="G6" s="44" t="str">
        <f>IF($A6="","",VLOOKUP($A6,ｽｲｯﾁﾍﾟﾝ!$A$5:$L$500,6))</f>
        <v/>
      </c>
      <c r="H6" s="151" t="str">
        <f>IF($A6="","",VLOOKUP($A6,ｽｲｯﾁﾍﾟﾝ!$A$5:$L$500,12))</f>
        <v/>
      </c>
      <c r="I6" s="151" t="str">
        <f>IF($A6="","",VLOOKUP($A6,ｽｲｯﾁﾍﾟﾝ!$A$5:$L$500,11))</f>
        <v/>
      </c>
      <c r="J6" s="46" t="str">
        <f t="shared" ref="J6:J24" si="0">IFERROR(INT(H6*I6),"")</f>
        <v/>
      </c>
      <c r="K6" s="42"/>
      <c r="M6" s="83" t="s">
        <v>94</v>
      </c>
    </row>
    <row r="7" spans="1:13" ht="27.95" customHeight="1">
      <c r="A7" s="42"/>
      <c r="B7" s="313" t="str">
        <f>IF($A7="","",VLOOKUP($A7,ｽｲｯﾁﾍﾟﾝ!$A$5:$L$500,2))</f>
        <v/>
      </c>
      <c r="C7" s="314" t="str">
        <f>IF($A7="","",VLOOKUP($A7,ｽｲｯﾁﾍﾟﾝ!$A$5:$L$500,3))</f>
        <v/>
      </c>
      <c r="D7" s="300" t="str">
        <f>IF($A7="","",VLOOKUP($A7,ｽｲｯﾁﾍﾟﾝ!$A$5:$L$500,8))</f>
        <v/>
      </c>
      <c r="E7" s="306" t="str">
        <f>IF($A7="","",VLOOKUP($A7,ｽｲｯﾁﾍﾟﾝ!$A$5:$L$500,9))</f>
        <v/>
      </c>
      <c r="F7" s="165" t="str">
        <f>IF($A7="","",VLOOKUP($A7,ｽｲｯﾁﾍﾟﾝ!$A$5:$L$500,4))</f>
        <v/>
      </c>
      <c r="G7" s="44" t="str">
        <f>IF($A7="","",VLOOKUP($A7,ｽｲｯﾁﾍﾟﾝ!$A$5:$L$500,6))</f>
        <v/>
      </c>
      <c r="H7" s="151" t="str">
        <f>IF($A7="","",VLOOKUP($A7,ｽｲｯﾁﾍﾟﾝ!$A$5:$L$500,12))</f>
        <v/>
      </c>
      <c r="I7" s="151" t="str">
        <f>IF($A7="","",VLOOKUP($A7,ｽｲｯﾁﾍﾟﾝ!$A$5:$L$500,11))</f>
        <v/>
      </c>
      <c r="J7" s="46" t="str">
        <f t="shared" si="0"/>
        <v/>
      </c>
      <c r="K7" s="42"/>
      <c r="M7" s="83" t="s">
        <v>131</v>
      </c>
    </row>
    <row r="8" spans="1:13" ht="27.95" customHeight="1">
      <c r="A8" s="42"/>
      <c r="B8" s="313" t="str">
        <f>IF($A8="","",VLOOKUP($A8,ｽｲｯﾁﾍﾟﾝ!$A$5:$L$500,2))</f>
        <v/>
      </c>
      <c r="C8" s="314" t="str">
        <f>IF($A8="","",VLOOKUP($A8,ｽｲｯﾁﾍﾟﾝ!$A$5:$L$500,3))</f>
        <v/>
      </c>
      <c r="D8" s="300" t="str">
        <f>IF($A8="","",VLOOKUP($A8,ｽｲｯﾁﾍﾟﾝ!$A$5:$L$500,8))</f>
        <v/>
      </c>
      <c r="E8" s="306" t="str">
        <f>IF($A8="","",VLOOKUP($A8,ｽｲｯﾁﾍﾟﾝ!$A$5:$L$500,9))</f>
        <v/>
      </c>
      <c r="F8" s="165" t="str">
        <f>IF($A8="","",VLOOKUP($A8,ｽｲｯﾁﾍﾟﾝ!$A$5:$L$500,4))</f>
        <v/>
      </c>
      <c r="G8" s="44" t="str">
        <f>IF($A8="","",VLOOKUP($A8,ｽｲｯﾁﾍﾟﾝ!$A$5:$L$500,6))</f>
        <v/>
      </c>
      <c r="H8" s="151" t="str">
        <f>IF($A8="","",VLOOKUP($A8,ｽｲｯﾁﾍﾟﾝ!$A$5:$L$500,12))</f>
        <v/>
      </c>
      <c r="I8" s="151" t="str">
        <f>IF($A8="","",VLOOKUP($A8,ｽｲｯﾁﾍﾟﾝ!$A$5:$L$500,11))</f>
        <v/>
      </c>
      <c r="J8" s="46" t="str">
        <f t="shared" si="0"/>
        <v/>
      </c>
      <c r="K8" s="42"/>
      <c r="M8" s="83" t="s">
        <v>150</v>
      </c>
    </row>
    <row r="9" spans="1:13" ht="27.95" customHeight="1">
      <c r="A9" s="42"/>
      <c r="B9" s="313" t="str">
        <f>IF($A9="","",VLOOKUP($A9,ｽｲｯﾁﾍﾟﾝ!$A$5:$L$500,2))</f>
        <v/>
      </c>
      <c r="C9" s="314" t="str">
        <f>IF($A9="","",VLOOKUP($A9,ｽｲｯﾁﾍﾟﾝ!$A$5:$L$500,3))</f>
        <v/>
      </c>
      <c r="D9" s="300" t="str">
        <f>IF($A9="","",VLOOKUP($A9,ｽｲｯﾁﾍﾟﾝ!$A$5:$L$500,8))</f>
        <v/>
      </c>
      <c r="E9" s="306" t="str">
        <f>IF($A9="","",VLOOKUP($A9,ｽｲｯﾁﾍﾟﾝ!$A$5:$L$500,9))</f>
        <v/>
      </c>
      <c r="F9" s="165" t="str">
        <f>IF($A9="","",VLOOKUP($A9,ｽｲｯﾁﾍﾟﾝ!$A$5:$L$500,4))</f>
        <v/>
      </c>
      <c r="G9" s="44" t="str">
        <f>IF($A9="","",VLOOKUP($A9,ｽｲｯﾁﾍﾟﾝ!$A$5:$L$500,6))</f>
        <v/>
      </c>
      <c r="H9" s="151" t="str">
        <f>IF($A9="","",VLOOKUP($A9,ｽｲｯﾁﾍﾟﾝ!$A$5:$L$500,12))</f>
        <v/>
      </c>
      <c r="I9" s="151" t="str">
        <f>IF($A9="","",VLOOKUP($A9,ｽｲｯﾁﾍﾟﾝ!$A$5:$L$500,11))</f>
        <v/>
      </c>
      <c r="J9" s="46" t="str">
        <f t="shared" si="0"/>
        <v/>
      </c>
      <c r="K9" s="42"/>
      <c r="M9" s="83" t="s">
        <v>95</v>
      </c>
    </row>
    <row r="10" spans="1:13" ht="27.95" customHeight="1">
      <c r="A10" s="42"/>
      <c r="B10" s="313" t="str">
        <f>IF($A10="","",VLOOKUP($A10,ｽｲｯﾁﾍﾟﾝ!$A$5:$L$500,2))</f>
        <v/>
      </c>
      <c r="C10" s="314" t="str">
        <f>IF($A10="","",VLOOKUP($A10,ｽｲｯﾁﾍﾟﾝ!$A$5:$L$500,3))</f>
        <v/>
      </c>
      <c r="D10" s="300" t="str">
        <f>IF($A10="","",VLOOKUP($A10,ｽｲｯﾁﾍﾟﾝ!$A$5:$L$500,8))</f>
        <v/>
      </c>
      <c r="E10" s="306" t="str">
        <f>IF($A10="","",VLOOKUP($A10,ｽｲｯﾁﾍﾟﾝ!$A$5:$L$500,9))</f>
        <v/>
      </c>
      <c r="F10" s="165" t="str">
        <f>IF($A10="","",VLOOKUP($A10,ｽｲｯﾁﾍﾟﾝ!$A$5:$L$500,4))</f>
        <v/>
      </c>
      <c r="G10" s="44" t="str">
        <f>IF($A10="","",VLOOKUP($A10,ｽｲｯﾁﾍﾟﾝ!$A$5:$L$500,6))</f>
        <v/>
      </c>
      <c r="H10" s="151" t="str">
        <f>IF($A10="","",VLOOKUP($A10,ｽｲｯﾁﾍﾟﾝ!$A$5:$L$500,12))</f>
        <v/>
      </c>
      <c r="I10" s="151" t="str">
        <f>IF($A10="","",VLOOKUP($A10,ｽｲｯﾁﾍﾟﾝ!$A$5:$L$500,11))</f>
        <v/>
      </c>
      <c r="J10" s="46" t="str">
        <f t="shared" si="0"/>
        <v/>
      </c>
      <c r="K10" s="42"/>
      <c r="M10" s="83" t="s">
        <v>127</v>
      </c>
    </row>
    <row r="11" spans="1:13" ht="27.95" customHeight="1">
      <c r="A11" s="42"/>
      <c r="B11" s="313" t="str">
        <f>IF($A11="","",VLOOKUP($A11,ｽｲｯﾁﾍﾟﾝ!$A$5:$L$500,2))</f>
        <v/>
      </c>
      <c r="C11" s="314" t="str">
        <f>IF($A11="","",VLOOKUP($A11,ｽｲｯﾁﾍﾟﾝ!$A$5:$L$500,3))</f>
        <v/>
      </c>
      <c r="D11" s="300" t="str">
        <f>IF($A11="","",VLOOKUP($A11,ｽｲｯﾁﾍﾟﾝ!$A$5:$L$500,8))</f>
        <v/>
      </c>
      <c r="E11" s="306" t="str">
        <f>IF($A11="","",VLOOKUP($A11,ｽｲｯﾁﾍﾟﾝ!$A$5:$L$500,9))</f>
        <v/>
      </c>
      <c r="F11" s="165" t="str">
        <f>IF($A11="","",VLOOKUP($A11,ｽｲｯﾁﾍﾟﾝ!$A$5:$L$500,4))</f>
        <v/>
      </c>
      <c r="G11" s="44" t="str">
        <f>IF($A11="","",VLOOKUP($A11,ｽｲｯﾁﾍﾟﾝ!$A$5:$L$500,6))</f>
        <v/>
      </c>
      <c r="H11" s="151" t="str">
        <f>IF($A11="","",VLOOKUP($A11,ｽｲｯﾁﾍﾟﾝ!$A$5:$L$500,12))</f>
        <v/>
      </c>
      <c r="I11" s="151" t="str">
        <f>IF($A11="","",VLOOKUP($A11,ｽｲｯﾁﾍﾟﾝ!$A$5:$L$500,11))</f>
        <v/>
      </c>
      <c r="J11" s="46" t="str">
        <f t="shared" si="0"/>
        <v/>
      </c>
      <c r="K11" s="42"/>
      <c r="M11" s="83" t="s">
        <v>143</v>
      </c>
    </row>
    <row r="12" spans="1:13" ht="27.95" customHeight="1">
      <c r="A12" s="42"/>
      <c r="B12" s="313" t="str">
        <f>IF($A12="","",VLOOKUP($A12,ｽｲｯﾁﾍﾟﾝ!$A$5:$L$500,2))</f>
        <v/>
      </c>
      <c r="C12" s="314" t="str">
        <f>IF($A12="","",VLOOKUP($A12,ｽｲｯﾁﾍﾟﾝ!$A$5:$L$500,3))</f>
        <v/>
      </c>
      <c r="D12" s="300" t="str">
        <f>IF($A12="","",VLOOKUP($A12,ｽｲｯﾁﾍﾟﾝ!$A$5:$L$500,8))</f>
        <v/>
      </c>
      <c r="E12" s="306" t="str">
        <f>IF($A12="","",VLOOKUP($A12,ｽｲｯﾁﾍﾟﾝ!$A$5:$L$500,9))</f>
        <v/>
      </c>
      <c r="F12" s="165" t="str">
        <f>IF($A12="","",VLOOKUP($A12,ｽｲｯﾁﾍﾟﾝ!$A$5:$L$500,4))</f>
        <v/>
      </c>
      <c r="G12" s="44" t="str">
        <f>IF($A12="","",VLOOKUP($A12,ｽｲｯﾁﾍﾟﾝ!$A$5:$L$500,6))</f>
        <v/>
      </c>
      <c r="H12" s="151" t="str">
        <f>IF($A12="","",VLOOKUP($A12,ｽｲｯﾁﾍﾟﾝ!$A$5:$L$500,12))</f>
        <v/>
      </c>
      <c r="I12" s="151" t="str">
        <f>IF($A12="","",VLOOKUP($A12,ｽｲｯﾁﾍﾟﾝ!$A$5:$L$500,11))</f>
        <v/>
      </c>
      <c r="J12" s="46" t="str">
        <f t="shared" si="0"/>
        <v/>
      </c>
      <c r="K12" s="42"/>
      <c r="M12" s="83"/>
    </row>
    <row r="13" spans="1:13" ht="27.95" customHeight="1">
      <c r="A13" s="42"/>
      <c r="B13" s="313" t="str">
        <f>IF($A13="","",VLOOKUP($A13,ｽｲｯﾁﾍﾟﾝ!$A$5:$L$500,2))</f>
        <v/>
      </c>
      <c r="C13" s="314" t="str">
        <f>IF($A13="","",VLOOKUP($A13,ｽｲｯﾁﾍﾟﾝ!$A$5:$L$500,3))</f>
        <v/>
      </c>
      <c r="D13" s="300" t="str">
        <f>IF($A13="","",VLOOKUP($A13,ｽｲｯﾁﾍﾟﾝ!$A$5:$L$500,8))</f>
        <v/>
      </c>
      <c r="E13" s="306" t="str">
        <f>IF($A13="","",VLOOKUP($A13,ｽｲｯﾁﾍﾟﾝ!$A$5:$L$500,9))</f>
        <v/>
      </c>
      <c r="F13" s="165" t="str">
        <f>IF($A13="","",VLOOKUP($A13,ｽｲｯﾁﾍﾟﾝ!$A$5:$L$500,4))</f>
        <v/>
      </c>
      <c r="G13" s="44" t="str">
        <f>IF($A13="","",VLOOKUP($A13,ｽｲｯﾁﾍﾟﾝ!$A$5:$L$500,6))</f>
        <v/>
      </c>
      <c r="H13" s="151" t="str">
        <f>IF($A13="","",VLOOKUP($A13,ｽｲｯﾁﾍﾟﾝ!$A$5:$L$500,12))</f>
        <v/>
      </c>
      <c r="I13" s="151" t="str">
        <f>IF($A13="","",VLOOKUP($A13,ｽｲｯﾁﾍﾟﾝ!$A$5:$L$500,11))</f>
        <v/>
      </c>
      <c r="J13" s="46" t="str">
        <f t="shared" si="0"/>
        <v/>
      </c>
      <c r="K13" s="42"/>
    </row>
    <row r="14" spans="1:13" ht="27.95" customHeight="1">
      <c r="A14" s="42"/>
      <c r="B14" s="313" t="str">
        <f>IF($A14="","",VLOOKUP($A14,ｽｲｯﾁﾍﾟﾝ!$A$5:$L$500,2))</f>
        <v/>
      </c>
      <c r="C14" s="314" t="str">
        <f>IF($A14="","",VLOOKUP($A14,ｽｲｯﾁﾍﾟﾝ!$A$5:$L$500,3))</f>
        <v/>
      </c>
      <c r="D14" s="300" t="str">
        <f>IF($A14="","",VLOOKUP($A14,ｽｲｯﾁﾍﾟﾝ!$A$5:$L$500,8))</f>
        <v/>
      </c>
      <c r="E14" s="306" t="str">
        <f>IF($A14="","",VLOOKUP($A14,ｽｲｯﾁﾍﾟﾝ!$A$5:$L$500,9))</f>
        <v/>
      </c>
      <c r="F14" s="165" t="str">
        <f>IF($A14="","",VLOOKUP($A14,ｽｲｯﾁﾍﾟﾝ!$A$5:$L$500,4))</f>
        <v/>
      </c>
      <c r="G14" s="44" t="str">
        <f>IF($A14="","",VLOOKUP($A14,ｽｲｯﾁﾍﾟﾝ!$A$5:$L$500,6))</f>
        <v/>
      </c>
      <c r="H14" s="151" t="str">
        <f>IF($A14="","",VLOOKUP($A14,ｽｲｯﾁﾍﾟﾝ!$A$5:$L$500,12))</f>
        <v/>
      </c>
      <c r="I14" s="151" t="str">
        <f>IF($A14="","",VLOOKUP($A14,ｽｲｯﾁﾍﾟﾝ!$A$5:$L$500,11))</f>
        <v/>
      </c>
      <c r="J14" s="46" t="str">
        <f t="shared" si="0"/>
        <v/>
      </c>
      <c r="K14" s="42"/>
    </row>
    <row r="15" spans="1:13" ht="27.95" customHeight="1">
      <c r="A15" s="42"/>
      <c r="B15" s="313" t="str">
        <f>IF($A15="","",VLOOKUP($A15,ｽｲｯﾁﾍﾟﾝ!$A$5:$L$500,2))</f>
        <v/>
      </c>
      <c r="C15" s="314" t="str">
        <f>IF($A15="","",VLOOKUP($A15,ｽｲｯﾁﾍﾟﾝ!$A$5:$L$500,3))</f>
        <v/>
      </c>
      <c r="D15" s="300" t="str">
        <f>IF($A15="","",VLOOKUP($A15,ｽｲｯﾁﾍﾟﾝ!$A$5:$L$500,8))</f>
        <v/>
      </c>
      <c r="E15" s="306" t="str">
        <f>IF($A15="","",VLOOKUP($A15,ｽｲｯﾁﾍﾟﾝ!$A$5:$L$500,9))</f>
        <v/>
      </c>
      <c r="F15" s="165" t="str">
        <f>IF($A15="","",VLOOKUP($A15,ｽｲｯﾁﾍﾟﾝ!$A$5:$L$500,4))</f>
        <v/>
      </c>
      <c r="G15" s="44" t="str">
        <f>IF($A15="","",VLOOKUP($A15,ｽｲｯﾁﾍﾟﾝ!$A$5:$L$500,6))</f>
        <v/>
      </c>
      <c r="H15" s="151" t="str">
        <f>IF($A15="","",VLOOKUP($A15,ｽｲｯﾁﾍﾟﾝ!$A$5:$L$500,12))</f>
        <v/>
      </c>
      <c r="I15" s="151" t="str">
        <f>IF($A15="","",VLOOKUP($A15,ｽｲｯﾁﾍﾟﾝ!$A$5:$L$500,11))</f>
        <v/>
      </c>
      <c r="J15" s="46" t="str">
        <f t="shared" si="0"/>
        <v/>
      </c>
      <c r="K15" s="42"/>
    </row>
    <row r="16" spans="1:13" ht="27.95" customHeight="1">
      <c r="A16" s="42"/>
      <c r="B16" s="313" t="str">
        <f>IF($A16="","",VLOOKUP($A16,ｽｲｯﾁﾍﾟﾝ!$A$5:$L$500,2))</f>
        <v/>
      </c>
      <c r="C16" s="314" t="str">
        <f>IF($A16="","",VLOOKUP($A16,ｽｲｯﾁﾍﾟﾝ!$A$5:$L$500,3))</f>
        <v/>
      </c>
      <c r="D16" s="300" t="str">
        <f>IF($A16="","",VLOOKUP($A16,ｽｲｯﾁﾍﾟﾝ!$A$5:$L$500,8))</f>
        <v/>
      </c>
      <c r="E16" s="306" t="str">
        <f>IF($A16="","",VLOOKUP($A16,ｽｲｯﾁﾍﾟﾝ!$A$5:$L$500,9))</f>
        <v/>
      </c>
      <c r="F16" s="165" t="str">
        <f>IF($A16="","",VLOOKUP($A16,ｽｲｯﾁﾍﾟﾝ!$A$5:$L$500,4))</f>
        <v/>
      </c>
      <c r="G16" s="44" t="str">
        <f>IF($A16="","",VLOOKUP($A16,ｽｲｯﾁﾍﾟﾝ!$A$5:$L$500,6))</f>
        <v/>
      </c>
      <c r="H16" s="151" t="str">
        <f>IF($A16="","",VLOOKUP($A16,ｽｲｯﾁﾍﾟﾝ!$A$5:$L$500,12))</f>
        <v/>
      </c>
      <c r="I16" s="151" t="str">
        <f>IF($A16="","",VLOOKUP($A16,ｽｲｯﾁﾍﾟﾝ!$A$5:$L$500,11))</f>
        <v/>
      </c>
      <c r="J16" s="46" t="str">
        <f t="shared" si="0"/>
        <v/>
      </c>
      <c r="K16" s="42"/>
    </row>
    <row r="17" spans="1:13" ht="27.95" customHeight="1">
      <c r="A17" s="42"/>
      <c r="B17" s="313" t="str">
        <f>IF($A17="","",VLOOKUP($A17,ｽｲｯﾁﾍﾟﾝ!$A$5:$L$500,2))</f>
        <v/>
      </c>
      <c r="C17" s="314" t="str">
        <f>IF($A17="","",VLOOKUP($A17,ｽｲｯﾁﾍﾟﾝ!$A$5:$L$500,3))</f>
        <v/>
      </c>
      <c r="D17" s="300" t="str">
        <f>IF($A17="","",VLOOKUP($A17,ｽｲｯﾁﾍﾟﾝ!$A$5:$L$500,8))</f>
        <v/>
      </c>
      <c r="E17" s="306" t="str">
        <f>IF($A17="","",VLOOKUP($A17,ｽｲｯﾁﾍﾟﾝ!$A$5:$L$500,9))</f>
        <v/>
      </c>
      <c r="F17" s="165" t="str">
        <f>IF($A17="","",VLOOKUP($A17,ｽｲｯﾁﾍﾟﾝ!$A$5:$L$500,4))</f>
        <v/>
      </c>
      <c r="G17" s="44" t="str">
        <f>IF($A17="","",VLOOKUP($A17,ｽｲｯﾁﾍﾟﾝ!$A$5:$L$500,6))</f>
        <v/>
      </c>
      <c r="H17" s="151" t="str">
        <f>IF($A17="","",VLOOKUP($A17,ｽｲｯﾁﾍﾟﾝ!$A$5:$L$500,12))</f>
        <v/>
      </c>
      <c r="I17" s="151" t="str">
        <f>IF($A17="","",VLOOKUP($A17,ｽｲｯﾁﾍﾟﾝ!$A$5:$L$500,11))</f>
        <v/>
      </c>
      <c r="J17" s="46" t="str">
        <f t="shared" si="0"/>
        <v/>
      </c>
      <c r="K17" s="42"/>
    </row>
    <row r="18" spans="1:13" ht="27.95" customHeight="1">
      <c r="A18" s="42"/>
      <c r="B18" s="313" t="str">
        <f>IF($A18="","",VLOOKUP($A18,ｽｲｯﾁﾍﾟﾝ!$A$5:$L$500,2))</f>
        <v/>
      </c>
      <c r="C18" s="314" t="str">
        <f>IF($A18="","",VLOOKUP($A18,ｽｲｯﾁﾍﾟﾝ!$A$5:$L$500,3))</f>
        <v/>
      </c>
      <c r="D18" s="300" t="str">
        <f>IF($A18="","",VLOOKUP($A18,ｽｲｯﾁﾍﾟﾝ!$A$5:$L$500,8))</f>
        <v/>
      </c>
      <c r="E18" s="306" t="str">
        <f>IF($A18="","",VLOOKUP($A18,ｽｲｯﾁﾍﾟﾝ!$A$5:$L$500,9))</f>
        <v/>
      </c>
      <c r="F18" s="165" t="str">
        <f>IF($A18="","",VLOOKUP($A18,ｽｲｯﾁﾍﾟﾝ!$A$5:$L$500,4))</f>
        <v/>
      </c>
      <c r="G18" s="44" t="str">
        <f>IF($A18="","",VLOOKUP($A18,ｽｲｯﾁﾍﾟﾝ!$A$5:$L$500,6))</f>
        <v/>
      </c>
      <c r="H18" s="151" t="str">
        <f>IF($A18="","",VLOOKUP($A18,ｽｲｯﾁﾍﾟﾝ!$A$5:$L$500,12))</f>
        <v/>
      </c>
      <c r="I18" s="151" t="str">
        <f>IF($A18="","",VLOOKUP($A18,ｽｲｯﾁﾍﾟﾝ!$A$5:$L$500,11))</f>
        <v/>
      </c>
      <c r="J18" s="46" t="str">
        <f t="shared" si="0"/>
        <v/>
      </c>
      <c r="K18" s="42"/>
    </row>
    <row r="19" spans="1:13" ht="27.95" customHeight="1">
      <c r="A19" s="42"/>
      <c r="B19" s="313" t="str">
        <f>IF($A19="","",VLOOKUP($A19,ｽｲｯﾁﾍﾟﾝ!$A$5:$L$500,2))</f>
        <v/>
      </c>
      <c r="C19" s="314" t="str">
        <f>IF($A19="","",VLOOKUP($A19,ｽｲｯﾁﾍﾟﾝ!$A$5:$L$500,3))</f>
        <v/>
      </c>
      <c r="D19" s="300" t="str">
        <f>IF($A19="","",VLOOKUP($A19,ｽｲｯﾁﾍﾟﾝ!$A$5:$L$500,8))</f>
        <v/>
      </c>
      <c r="E19" s="306" t="str">
        <f>IF($A19="","",VLOOKUP($A19,ｽｲｯﾁﾍﾟﾝ!$A$5:$L$500,9))</f>
        <v/>
      </c>
      <c r="F19" s="165" t="str">
        <f>IF($A19="","",VLOOKUP($A19,ｽｲｯﾁﾍﾟﾝ!$A$5:$L$500,4))</f>
        <v/>
      </c>
      <c r="G19" s="44" t="str">
        <f>IF($A19="","",VLOOKUP($A19,ｽｲｯﾁﾍﾟﾝ!$A$5:$L$500,6))</f>
        <v/>
      </c>
      <c r="H19" s="151" t="str">
        <f>IF($A19="","",VLOOKUP($A19,ｽｲｯﾁﾍﾟﾝ!$A$5:$L$500,12))</f>
        <v/>
      </c>
      <c r="I19" s="151" t="str">
        <f>IF($A19="","",VLOOKUP($A19,ｽｲｯﾁﾍﾟﾝ!$A$5:$L$500,11))</f>
        <v/>
      </c>
      <c r="J19" s="46" t="str">
        <f t="shared" si="0"/>
        <v/>
      </c>
      <c r="K19" s="42"/>
    </row>
    <row r="20" spans="1:13" ht="27.95" customHeight="1">
      <c r="A20" s="42"/>
      <c r="B20" s="313" t="str">
        <f>IF($A20="","",VLOOKUP($A20,ｽｲｯﾁﾍﾟﾝ!$A$5:$L$500,2))</f>
        <v/>
      </c>
      <c r="C20" s="314" t="str">
        <f>IF($A20="","",VLOOKUP($A20,ｽｲｯﾁﾍﾟﾝ!$A$5:$L$500,3))</f>
        <v/>
      </c>
      <c r="D20" s="300" t="str">
        <f>IF($A20="","",VLOOKUP($A20,ｽｲｯﾁﾍﾟﾝ!$A$5:$L$500,8))</f>
        <v/>
      </c>
      <c r="E20" s="306" t="str">
        <f>IF($A20="","",VLOOKUP($A20,ｽｲｯﾁﾍﾟﾝ!$A$5:$L$500,9))</f>
        <v/>
      </c>
      <c r="F20" s="165" t="str">
        <f>IF($A20="","",VLOOKUP($A20,ｽｲｯﾁﾍﾟﾝ!$A$5:$L$500,4))</f>
        <v/>
      </c>
      <c r="G20" s="44" t="str">
        <f>IF($A20="","",VLOOKUP($A20,ｽｲｯﾁﾍﾟﾝ!$A$5:$L$500,6))</f>
        <v/>
      </c>
      <c r="H20" s="151" t="str">
        <f>IF($A20="","",VLOOKUP($A20,ｽｲｯﾁﾍﾟﾝ!$A$5:$L$500,12))</f>
        <v/>
      </c>
      <c r="I20" s="151" t="str">
        <f>IF($A20="","",VLOOKUP($A20,ｽｲｯﾁﾍﾟﾝ!$A$5:$L$500,11))</f>
        <v/>
      </c>
      <c r="J20" s="46" t="str">
        <f t="shared" si="0"/>
        <v/>
      </c>
      <c r="K20" s="42"/>
    </row>
    <row r="21" spans="1:13" ht="27.95" customHeight="1">
      <c r="A21" s="42"/>
      <c r="B21" s="313" t="str">
        <f>IF($A21="","",VLOOKUP($A21,ｽｲｯﾁﾍﾟﾝ!$A$5:$L$500,2))</f>
        <v/>
      </c>
      <c r="C21" s="314" t="str">
        <f>IF($A21="","",VLOOKUP($A21,ｽｲｯﾁﾍﾟﾝ!$A$5:$L$500,3))</f>
        <v/>
      </c>
      <c r="D21" s="300" t="str">
        <f>IF($A21="","",VLOOKUP($A21,ｽｲｯﾁﾍﾟﾝ!$A$5:$L$500,8))</f>
        <v/>
      </c>
      <c r="E21" s="306" t="str">
        <f>IF($A21="","",VLOOKUP($A21,ｽｲｯﾁﾍﾟﾝ!$A$5:$L$500,9))</f>
        <v/>
      </c>
      <c r="F21" s="165" t="str">
        <f>IF($A21="","",VLOOKUP($A21,ｽｲｯﾁﾍﾟﾝ!$A$5:$L$500,4))</f>
        <v/>
      </c>
      <c r="G21" s="44" t="str">
        <f>IF($A21="","",VLOOKUP($A21,ｽｲｯﾁﾍﾟﾝ!$A$5:$L$500,6))</f>
        <v/>
      </c>
      <c r="H21" s="151" t="str">
        <f>IF($A21="","",VLOOKUP($A21,ｽｲｯﾁﾍﾟﾝ!$A$5:$L$500,12))</f>
        <v/>
      </c>
      <c r="I21" s="151" t="str">
        <f>IF($A21="","",VLOOKUP($A21,ｽｲｯﾁﾍﾟﾝ!$A$5:$L$500,11))</f>
        <v/>
      </c>
      <c r="J21" s="46" t="str">
        <f t="shared" si="0"/>
        <v/>
      </c>
      <c r="K21" s="42"/>
    </row>
    <row r="22" spans="1:13" ht="27.95" customHeight="1">
      <c r="A22" s="42"/>
      <c r="B22" s="313" t="str">
        <f>IF($A22="","",VLOOKUP($A22,ｽｲｯﾁﾍﾟﾝ!$A$5:$L$500,2))</f>
        <v/>
      </c>
      <c r="C22" s="314" t="str">
        <f>IF($A22="","",VLOOKUP($A22,ｽｲｯﾁﾍﾟﾝ!$A$5:$L$500,3))</f>
        <v/>
      </c>
      <c r="D22" s="300" t="str">
        <f>IF($A22="","",VLOOKUP($A22,ｽｲｯﾁﾍﾟﾝ!$A$5:$L$500,8))</f>
        <v/>
      </c>
      <c r="E22" s="306" t="str">
        <f>IF($A22="","",VLOOKUP($A22,ｽｲｯﾁﾍﾟﾝ!$A$5:$L$500,9))</f>
        <v/>
      </c>
      <c r="F22" s="165" t="str">
        <f>IF($A22="","",VLOOKUP($A22,ｽｲｯﾁﾍﾟﾝ!$A$5:$L$500,4))</f>
        <v/>
      </c>
      <c r="G22" s="44" t="str">
        <f>IF($A22="","",VLOOKUP($A22,ｽｲｯﾁﾍﾟﾝ!$A$5:$L$500,6))</f>
        <v/>
      </c>
      <c r="H22" s="151" t="str">
        <f>IF($A22="","",VLOOKUP($A22,ｽｲｯﾁﾍﾟﾝ!$A$5:$L$500,12))</f>
        <v/>
      </c>
      <c r="I22" s="151" t="str">
        <f>IF($A22="","",VLOOKUP($A22,ｽｲｯﾁﾍﾟﾝ!$A$5:$L$500,11))</f>
        <v/>
      </c>
      <c r="J22" s="46" t="str">
        <f t="shared" si="0"/>
        <v/>
      </c>
      <c r="K22" s="42"/>
    </row>
    <row r="23" spans="1:13" ht="27.95" customHeight="1">
      <c r="A23" s="42"/>
      <c r="B23" s="313" t="str">
        <f>IF($A23="","",VLOOKUP($A23,ｽｲｯﾁﾍﾟﾝ!$A$5:$L$500,2))</f>
        <v/>
      </c>
      <c r="C23" s="314" t="str">
        <f>IF($A23="","",VLOOKUP($A23,ｽｲｯﾁﾍﾟﾝ!$A$5:$L$500,3))</f>
        <v/>
      </c>
      <c r="D23" s="300" t="str">
        <f>IF($A23="","",VLOOKUP($A23,ｽｲｯﾁﾍﾟﾝ!$A$5:$L$500,8))</f>
        <v/>
      </c>
      <c r="E23" s="306" t="str">
        <f>IF($A23="","",VLOOKUP($A23,ｽｲｯﾁﾍﾟﾝ!$A$5:$L$500,9))</f>
        <v/>
      </c>
      <c r="F23" s="165" t="str">
        <f>IF($A23="","",VLOOKUP($A23,ｽｲｯﾁﾍﾟﾝ!$A$5:$L$500,4))</f>
        <v/>
      </c>
      <c r="G23" s="44" t="str">
        <f>IF($A23="","",VLOOKUP($A23,ｽｲｯﾁﾍﾟﾝ!$A$5:$L$500,6))</f>
        <v/>
      </c>
      <c r="H23" s="151" t="str">
        <f>IF($A23="","",VLOOKUP($A23,ｽｲｯﾁﾍﾟﾝ!$A$5:$L$500,12))</f>
        <v/>
      </c>
      <c r="I23" s="151" t="str">
        <f>IF($A23="","",VLOOKUP($A23,ｽｲｯﾁﾍﾟﾝ!$A$5:$L$500,11))</f>
        <v/>
      </c>
      <c r="J23" s="46" t="str">
        <f t="shared" si="0"/>
        <v/>
      </c>
      <c r="K23" s="42"/>
    </row>
    <row r="24" spans="1:13" ht="27.95" customHeight="1">
      <c r="A24" s="42"/>
      <c r="B24" s="313" t="str">
        <f>IF($A24="","",VLOOKUP($A24,ｽｲｯﾁﾍﾟﾝ!$A$5:$L$500,2))</f>
        <v/>
      </c>
      <c r="C24" s="314" t="str">
        <f>IF($A24="","",VLOOKUP($A24,ｽｲｯﾁﾍﾟﾝ!$A$5:$L$500,3))</f>
        <v/>
      </c>
      <c r="D24" s="300" t="str">
        <f>IF($A24="","",VLOOKUP($A24,ｽｲｯﾁﾍﾟﾝ!$A$5:$L$500,8))</f>
        <v/>
      </c>
      <c r="E24" s="306" t="str">
        <f>IF($A24="","",VLOOKUP($A24,ｽｲｯﾁﾍﾟﾝ!$A$5:$L$500,9))</f>
        <v/>
      </c>
      <c r="F24" s="165" t="str">
        <f>IF($A24="","",VLOOKUP($A24,ｽｲｯﾁﾍﾟﾝ!$A$5:$L$500,4))</f>
        <v/>
      </c>
      <c r="G24" s="44" t="str">
        <f>IF($A24="","",VLOOKUP($A24,ｽｲｯﾁﾍﾟﾝ!$A$5:$L$500,6))</f>
        <v/>
      </c>
      <c r="H24" s="151" t="str">
        <f>IF($A24="","",VLOOKUP($A24,ｽｲｯﾁﾍﾟﾝ!$A$5:$L$500,12))</f>
        <v/>
      </c>
      <c r="I24" s="151" t="str">
        <f>IF($A24="","",VLOOKUP($A24,ｽｲｯﾁﾍﾟﾝ!$A$5:$L$500,11))</f>
        <v/>
      </c>
      <c r="J24" s="46" t="str">
        <f t="shared" si="0"/>
        <v/>
      </c>
      <c r="K24" s="42"/>
    </row>
    <row r="25" spans="1:13" ht="27.95" customHeight="1">
      <c r="A25" s="37"/>
      <c r="B25" s="312"/>
      <c r="C25" s="299"/>
      <c r="D25" s="304"/>
      <c r="E25" s="299"/>
      <c r="F25" s="47" t="s">
        <v>96</v>
      </c>
      <c r="G25" s="51"/>
      <c r="H25" s="152"/>
      <c r="I25" s="49"/>
      <c r="J25" s="53">
        <f>SUM(J5:J24)</f>
        <v>0</v>
      </c>
      <c r="K25" s="42"/>
    </row>
    <row r="26" spans="1:13" ht="24">
      <c r="A26" s="386" t="s">
        <v>23</v>
      </c>
      <c r="B26" s="386"/>
      <c r="C26" s="386"/>
      <c r="D26" s="386"/>
      <c r="E26" s="386"/>
      <c r="F26" s="386"/>
      <c r="G26" s="386"/>
      <c r="H26" s="386"/>
      <c r="I26" s="386"/>
      <c r="J26" s="386"/>
      <c r="K26" s="386"/>
    </row>
    <row r="27" spans="1:13" s="33" customFormat="1" ht="13.5" customHeight="1">
      <c r="A27" s="221"/>
      <c r="B27" s="310"/>
      <c r="C27" s="221"/>
      <c r="D27" s="298"/>
      <c r="E27" s="221"/>
      <c r="F27" s="221"/>
      <c r="G27" s="221"/>
      <c r="H27" s="221"/>
      <c r="I27" s="221"/>
      <c r="J27" s="387" t="s">
        <v>24</v>
      </c>
      <c r="K27" s="387"/>
    </row>
    <row r="28" spans="1:13" s="33" customFormat="1" ht="5.0999999999999996" customHeight="1">
      <c r="A28" s="34"/>
      <c r="B28" s="34"/>
      <c r="C28" s="34"/>
      <c r="D28" s="34"/>
      <c r="E28" s="34"/>
      <c r="F28" s="34"/>
      <c r="G28" s="34"/>
      <c r="H28" s="34"/>
      <c r="I28" s="34"/>
      <c r="J28" s="34"/>
      <c r="K28" s="35"/>
    </row>
    <row r="29" spans="1:13" ht="30" customHeight="1">
      <c r="A29" s="36" t="s">
        <v>25</v>
      </c>
      <c r="B29" s="448" t="s">
        <v>26</v>
      </c>
      <c r="C29" s="449"/>
      <c r="D29" s="433" t="s">
        <v>27</v>
      </c>
      <c r="E29" s="434"/>
      <c r="F29" s="38" t="s">
        <v>9</v>
      </c>
      <c r="G29" s="37" t="s">
        <v>7</v>
      </c>
      <c r="H29" s="37" t="s">
        <v>8</v>
      </c>
      <c r="I29" s="39" t="s">
        <v>3</v>
      </c>
      <c r="J29" s="40" t="s">
        <v>4</v>
      </c>
      <c r="K29" s="41" t="s">
        <v>28</v>
      </c>
      <c r="M29" s="83" t="s">
        <v>97</v>
      </c>
    </row>
    <row r="30" spans="1:13" ht="27.95" customHeight="1">
      <c r="A30" s="42"/>
      <c r="B30" s="313" t="str">
        <f>IF($A30="","",VLOOKUP($A30,ｽｲｯﾁﾍﾟﾝ!$A$5:$L$500,2))</f>
        <v/>
      </c>
      <c r="C30" s="314" t="str">
        <f>IF($A30="","",VLOOKUP($A30,ｽｲｯﾁﾍﾟﾝ!$A$5:$L$500,3))</f>
        <v/>
      </c>
      <c r="D30" s="300" t="str">
        <f>IF($A30="","",VLOOKUP($A30,ｽｲｯﾁﾍﾟﾝ!$A$5:$L$500,8))</f>
        <v/>
      </c>
      <c r="E30" s="306" t="str">
        <f>IF($A30="","",VLOOKUP($A30,ｽｲｯﾁﾍﾟﾝ!$A$5:$L$500,9))</f>
        <v/>
      </c>
      <c r="F30" s="165" t="str">
        <f>IF($A30="","",VLOOKUP($A30,ｽｲｯﾁﾍﾟﾝ!$A$5:$L$500,4))</f>
        <v/>
      </c>
      <c r="G30" s="44" t="str">
        <f>IF($A30="","",VLOOKUP($A30,ｽｲｯﾁﾍﾟﾝ!$A$5:$L$500,6))</f>
        <v/>
      </c>
      <c r="H30" s="151" t="str">
        <f>IF($A30="","",VLOOKUP($A30,ｽｲｯﾁﾍﾟﾝ!$A$5:$L$500,12))</f>
        <v/>
      </c>
      <c r="I30" s="151" t="str">
        <f>IF($A30="","",VLOOKUP($A30,ｽｲｯﾁﾍﾟﾝ!$A$5:$L$500,11))</f>
        <v/>
      </c>
      <c r="J30" s="46" t="str">
        <f t="shared" ref="J30:J48" si="1">IFERROR(INT(H30*I30),"")</f>
        <v/>
      </c>
      <c r="K30" s="42"/>
    </row>
    <row r="31" spans="1:13" ht="27.95" customHeight="1">
      <c r="A31" s="42"/>
      <c r="B31" s="313" t="str">
        <f>IF($A31="","",VLOOKUP($A31,ｽｲｯﾁﾍﾟﾝ!$A$5:$L$500,2))</f>
        <v/>
      </c>
      <c r="C31" s="314" t="str">
        <f>IF($A31="","",VLOOKUP($A31,ｽｲｯﾁﾍﾟﾝ!$A$5:$L$500,3))</f>
        <v/>
      </c>
      <c r="D31" s="300" t="str">
        <f>IF($A31="","",VLOOKUP($A31,ｽｲｯﾁﾍﾟﾝ!$A$5:$L$500,8))</f>
        <v/>
      </c>
      <c r="E31" s="306" t="str">
        <f>IF($A31="","",VLOOKUP($A31,ｽｲｯﾁﾍﾟﾝ!$A$5:$L$500,9))</f>
        <v/>
      </c>
      <c r="F31" s="165" t="str">
        <f>IF($A31="","",VLOOKUP($A31,ｽｲｯﾁﾍﾟﾝ!$A$5:$L$500,4))</f>
        <v/>
      </c>
      <c r="G31" s="44" t="str">
        <f>IF($A31="","",VLOOKUP($A31,ｽｲｯﾁﾍﾟﾝ!$A$5:$L$500,6))</f>
        <v/>
      </c>
      <c r="H31" s="151" t="str">
        <f>IF($A31="","",VLOOKUP($A31,ｽｲｯﾁﾍﾟﾝ!$A$5:$L$500,12))</f>
        <v/>
      </c>
      <c r="I31" s="151" t="str">
        <f>IF($A31="","",VLOOKUP($A31,ｽｲｯﾁﾍﾟﾝ!$A$5:$L$500,11))</f>
        <v/>
      </c>
      <c r="J31" s="46" t="str">
        <f t="shared" si="1"/>
        <v/>
      </c>
      <c r="K31" s="42"/>
    </row>
    <row r="32" spans="1:13" ht="27.95" customHeight="1">
      <c r="A32" s="42"/>
      <c r="B32" s="313" t="str">
        <f>IF($A32="","",VLOOKUP($A32,ｽｲｯﾁﾍﾟﾝ!$A$5:$L$500,2))</f>
        <v/>
      </c>
      <c r="C32" s="314" t="str">
        <f>IF($A32="","",VLOOKUP($A32,ｽｲｯﾁﾍﾟﾝ!$A$5:$L$500,3))</f>
        <v/>
      </c>
      <c r="D32" s="300" t="str">
        <f>IF($A32="","",VLOOKUP($A32,ｽｲｯﾁﾍﾟﾝ!$A$5:$L$500,8))</f>
        <v/>
      </c>
      <c r="E32" s="306" t="str">
        <f>IF($A32="","",VLOOKUP($A32,ｽｲｯﾁﾍﾟﾝ!$A$5:$L$500,9))</f>
        <v/>
      </c>
      <c r="F32" s="165" t="str">
        <f>IF($A32="","",VLOOKUP($A32,ｽｲｯﾁﾍﾟﾝ!$A$5:$L$500,4))</f>
        <v/>
      </c>
      <c r="G32" s="44" t="str">
        <f>IF($A32="","",VLOOKUP($A32,ｽｲｯﾁﾍﾟﾝ!$A$5:$L$500,6))</f>
        <v/>
      </c>
      <c r="H32" s="151" t="str">
        <f>IF($A32="","",VLOOKUP($A32,ｽｲｯﾁﾍﾟﾝ!$A$5:$L$500,12))</f>
        <v/>
      </c>
      <c r="I32" s="151" t="str">
        <f>IF($A32="","",VLOOKUP($A32,ｽｲｯﾁﾍﾟﾝ!$A$5:$L$500,11))</f>
        <v/>
      </c>
      <c r="J32" s="46" t="str">
        <f t="shared" si="1"/>
        <v/>
      </c>
      <c r="K32" s="42"/>
    </row>
    <row r="33" spans="1:11" ht="27.95" customHeight="1">
      <c r="A33" s="42"/>
      <c r="B33" s="313" t="str">
        <f>IF($A33="","",VLOOKUP($A33,ｽｲｯﾁﾍﾟﾝ!$A$5:$L$500,2))</f>
        <v/>
      </c>
      <c r="C33" s="314" t="str">
        <f>IF($A33="","",VLOOKUP($A33,ｽｲｯﾁﾍﾟﾝ!$A$5:$L$500,3))</f>
        <v/>
      </c>
      <c r="D33" s="300" t="str">
        <f>IF($A33="","",VLOOKUP($A33,ｽｲｯﾁﾍﾟﾝ!$A$5:$L$500,8))</f>
        <v/>
      </c>
      <c r="E33" s="306" t="str">
        <f>IF($A33="","",VLOOKUP($A33,ｽｲｯﾁﾍﾟﾝ!$A$5:$L$500,9))</f>
        <v/>
      </c>
      <c r="F33" s="165" t="str">
        <f>IF($A33="","",VLOOKUP($A33,ｽｲｯﾁﾍﾟﾝ!$A$5:$L$500,4))</f>
        <v/>
      </c>
      <c r="G33" s="44" t="str">
        <f>IF($A33="","",VLOOKUP($A33,ｽｲｯﾁﾍﾟﾝ!$A$5:$L$500,6))</f>
        <v/>
      </c>
      <c r="H33" s="151" t="str">
        <f>IF($A33="","",VLOOKUP($A33,ｽｲｯﾁﾍﾟﾝ!$A$5:$L$500,12))</f>
        <v/>
      </c>
      <c r="I33" s="151" t="str">
        <f>IF($A33="","",VLOOKUP($A33,ｽｲｯﾁﾍﾟﾝ!$A$5:$L$500,11))</f>
        <v/>
      </c>
      <c r="J33" s="46" t="str">
        <f t="shared" si="1"/>
        <v/>
      </c>
      <c r="K33" s="42"/>
    </row>
    <row r="34" spans="1:11" ht="27.95" customHeight="1">
      <c r="A34" s="42"/>
      <c r="B34" s="313" t="str">
        <f>IF($A34="","",VLOOKUP($A34,ｽｲｯﾁﾍﾟﾝ!$A$5:$L$500,2))</f>
        <v/>
      </c>
      <c r="C34" s="314" t="str">
        <f>IF($A34="","",VLOOKUP($A34,ｽｲｯﾁﾍﾟﾝ!$A$5:$L$500,3))</f>
        <v/>
      </c>
      <c r="D34" s="300" t="str">
        <f>IF($A34="","",VLOOKUP($A34,ｽｲｯﾁﾍﾟﾝ!$A$5:$L$500,8))</f>
        <v/>
      </c>
      <c r="E34" s="306" t="str">
        <f>IF($A34="","",VLOOKUP($A34,ｽｲｯﾁﾍﾟﾝ!$A$5:$L$500,9))</f>
        <v/>
      </c>
      <c r="F34" s="165" t="str">
        <f>IF($A34="","",VLOOKUP($A34,ｽｲｯﾁﾍﾟﾝ!$A$5:$L$500,4))</f>
        <v/>
      </c>
      <c r="G34" s="44" t="str">
        <f>IF($A34="","",VLOOKUP($A34,ｽｲｯﾁﾍﾟﾝ!$A$5:$L$500,6))</f>
        <v/>
      </c>
      <c r="H34" s="151" t="str">
        <f>IF($A34="","",VLOOKUP($A34,ｽｲｯﾁﾍﾟﾝ!$A$5:$L$500,12))</f>
        <v/>
      </c>
      <c r="I34" s="151" t="str">
        <f>IF($A34="","",VLOOKUP($A34,ｽｲｯﾁﾍﾟﾝ!$A$5:$L$500,11))</f>
        <v/>
      </c>
      <c r="J34" s="46" t="str">
        <f t="shared" si="1"/>
        <v/>
      </c>
      <c r="K34" s="42"/>
    </row>
    <row r="35" spans="1:11" ht="27.95" customHeight="1">
      <c r="A35" s="42"/>
      <c r="B35" s="313" t="str">
        <f>IF($A35="","",VLOOKUP($A35,ｽｲｯﾁﾍﾟﾝ!$A$5:$L$500,2))</f>
        <v/>
      </c>
      <c r="C35" s="314" t="str">
        <f>IF($A35="","",VLOOKUP($A35,ｽｲｯﾁﾍﾟﾝ!$A$5:$L$500,3))</f>
        <v/>
      </c>
      <c r="D35" s="300" t="str">
        <f>IF($A35="","",VLOOKUP($A35,ｽｲｯﾁﾍﾟﾝ!$A$5:$L$500,8))</f>
        <v/>
      </c>
      <c r="E35" s="306" t="str">
        <f>IF($A35="","",VLOOKUP($A35,ｽｲｯﾁﾍﾟﾝ!$A$5:$L$500,9))</f>
        <v/>
      </c>
      <c r="F35" s="165" t="str">
        <f>IF($A35="","",VLOOKUP($A35,ｽｲｯﾁﾍﾟﾝ!$A$5:$L$500,4))</f>
        <v/>
      </c>
      <c r="G35" s="44" t="str">
        <f>IF($A35="","",VLOOKUP($A35,ｽｲｯﾁﾍﾟﾝ!$A$5:$L$500,6))</f>
        <v/>
      </c>
      <c r="H35" s="151" t="str">
        <f>IF($A35="","",VLOOKUP($A35,ｽｲｯﾁﾍﾟﾝ!$A$5:$L$500,12))</f>
        <v/>
      </c>
      <c r="I35" s="151" t="str">
        <f>IF($A35="","",VLOOKUP($A35,ｽｲｯﾁﾍﾟﾝ!$A$5:$L$500,11))</f>
        <v/>
      </c>
      <c r="J35" s="46" t="str">
        <f t="shared" si="1"/>
        <v/>
      </c>
      <c r="K35" s="42"/>
    </row>
    <row r="36" spans="1:11" ht="27.95" customHeight="1">
      <c r="A36" s="42"/>
      <c r="B36" s="313" t="str">
        <f>IF($A36="","",VLOOKUP($A36,ｽｲｯﾁﾍﾟﾝ!$A$5:$L$500,2))</f>
        <v/>
      </c>
      <c r="C36" s="314" t="str">
        <f>IF($A36="","",VLOOKUP($A36,ｽｲｯﾁﾍﾟﾝ!$A$5:$L$500,3))</f>
        <v/>
      </c>
      <c r="D36" s="300" t="str">
        <f>IF($A36="","",VLOOKUP($A36,ｽｲｯﾁﾍﾟﾝ!$A$5:$L$500,8))</f>
        <v/>
      </c>
      <c r="E36" s="306" t="str">
        <f>IF($A36="","",VLOOKUP($A36,ｽｲｯﾁﾍﾟﾝ!$A$5:$L$500,9))</f>
        <v/>
      </c>
      <c r="F36" s="165" t="str">
        <f>IF($A36="","",VLOOKUP($A36,ｽｲｯﾁﾍﾟﾝ!$A$5:$L$500,4))</f>
        <v/>
      </c>
      <c r="G36" s="44" t="str">
        <f>IF($A36="","",VLOOKUP($A36,ｽｲｯﾁﾍﾟﾝ!$A$5:$L$500,6))</f>
        <v/>
      </c>
      <c r="H36" s="151" t="str">
        <f>IF($A36="","",VLOOKUP($A36,ｽｲｯﾁﾍﾟﾝ!$A$5:$L$500,12))</f>
        <v/>
      </c>
      <c r="I36" s="151" t="str">
        <f>IF($A36="","",VLOOKUP($A36,ｽｲｯﾁﾍﾟﾝ!$A$5:$L$500,11))</f>
        <v/>
      </c>
      <c r="J36" s="46" t="str">
        <f t="shared" si="1"/>
        <v/>
      </c>
      <c r="K36" s="42"/>
    </row>
    <row r="37" spans="1:11" ht="27.95" customHeight="1">
      <c r="A37" s="42"/>
      <c r="B37" s="313" t="str">
        <f>IF($A37="","",VLOOKUP($A37,ｽｲｯﾁﾍﾟﾝ!$A$5:$L$500,2))</f>
        <v/>
      </c>
      <c r="C37" s="314" t="str">
        <f>IF($A37="","",VLOOKUP($A37,ｽｲｯﾁﾍﾟﾝ!$A$5:$L$500,3))</f>
        <v/>
      </c>
      <c r="D37" s="300" t="str">
        <f>IF($A37="","",VLOOKUP($A37,ｽｲｯﾁﾍﾟﾝ!$A$5:$L$500,8))</f>
        <v/>
      </c>
      <c r="E37" s="306" t="str">
        <f>IF($A37="","",VLOOKUP($A37,ｽｲｯﾁﾍﾟﾝ!$A$5:$L$500,9))</f>
        <v/>
      </c>
      <c r="F37" s="165" t="str">
        <f>IF($A37="","",VLOOKUP($A37,ｽｲｯﾁﾍﾟﾝ!$A$5:$L$500,4))</f>
        <v/>
      </c>
      <c r="G37" s="44" t="str">
        <f>IF($A37="","",VLOOKUP($A37,ｽｲｯﾁﾍﾟﾝ!$A$5:$L$500,6))</f>
        <v/>
      </c>
      <c r="H37" s="151" t="str">
        <f>IF($A37="","",VLOOKUP($A37,ｽｲｯﾁﾍﾟﾝ!$A$5:$L$500,12))</f>
        <v/>
      </c>
      <c r="I37" s="151" t="str">
        <f>IF($A37="","",VLOOKUP($A37,ｽｲｯﾁﾍﾟﾝ!$A$5:$L$500,11))</f>
        <v/>
      </c>
      <c r="J37" s="46" t="str">
        <f t="shared" si="1"/>
        <v/>
      </c>
      <c r="K37" s="42"/>
    </row>
    <row r="38" spans="1:11" ht="27.95" customHeight="1">
      <c r="A38" s="42"/>
      <c r="B38" s="313" t="str">
        <f>IF($A38="","",VLOOKUP($A38,ｽｲｯﾁﾍﾟﾝ!$A$5:$L$500,2))</f>
        <v/>
      </c>
      <c r="C38" s="314" t="str">
        <f>IF($A38="","",VLOOKUP($A38,ｽｲｯﾁﾍﾟﾝ!$A$5:$L$500,3))</f>
        <v/>
      </c>
      <c r="D38" s="300" t="str">
        <f>IF($A38="","",VLOOKUP($A38,ｽｲｯﾁﾍﾟﾝ!$A$5:$L$500,8))</f>
        <v/>
      </c>
      <c r="E38" s="306" t="str">
        <f>IF($A38="","",VLOOKUP($A38,ｽｲｯﾁﾍﾟﾝ!$A$5:$L$500,9))</f>
        <v/>
      </c>
      <c r="F38" s="165" t="str">
        <f>IF($A38="","",VLOOKUP($A38,ｽｲｯﾁﾍﾟﾝ!$A$5:$L$500,4))</f>
        <v/>
      </c>
      <c r="G38" s="44" t="str">
        <f>IF($A38="","",VLOOKUP($A38,ｽｲｯﾁﾍﾟﾝ!$A$5:$L$500,6))</f>
        <v/>
      </c>
      <c r="H38" s="151" t="str">
        <f>IF($A38="","",VLOOKUP($A38,ｽｲｯﾁﾍﾟﾝ!$A$5:$L$500,12))</f>
        <v/>
      </c>
      <c r="I38" s="151" t="str">
        <f>IF($A38="","",VLOOKUP($A38,ｽｲｯﾁﾍﾟﾝ!$A$5:$L$500,11))</f>
        <v/>
      </c>
      <c r="J38" s="46" t="str">
        <f t="shared" si="1"/>
        <v/>
      </c>
      <c r="K38" s="42"/>
    </row>
    <row r="39" spans="1:11" ht="27.95" customHeight="1">
      <c r="A39" s="42"/>
      <c r="B39" s="313" t="str">
        <f>IF($A39="","",VLOOKUP($A39,ｽｲｯﾁﾍﾟﾝ!$A$5:$L$500,2))</f>
        <v/>
      </c>
      <c r="C39" s="314" t="str">
        <f>IF($A39="","",VLOOKUP($A39,ｽｲｯﾁﾍﾟﾝ!$A$5:$L$500,3))</f>
        <v/>
      </c>
      <c r="D39" s="300" t="str">
        <f>IF($A39="","",VLOOKUP($A39,ｽｲｯﾁﾍﾟﾝ!$A$5:$L$500,8))</f>
        <v/>
      </c>
      <c r="E39" s="306" t="str">
        <f>IF($A39="","",VLOOKUP($A39,ｽｲｯﾁﾍﾟﾝ!$A$5:$L$500,9))</f>
        <v/>
      </c>
      <c r="F39" s="165" t="str">
        <f>IF($A39="","",VLOOKUP($A39,ｽｲｯﾁﾍﾟﾝ!$A$5:$L$500,4))</f>
        <v/>
      </c>
      <c r="G39" s="44" t="str">
        <f>IF($A39="","",VLOOKUP($A39,ｽｲｯﾁﾍﾟﾝ!$A$5:$L$500,6))</f>
        <v/>
      </c>
      <c r="H39" s="151" t="str">
        <f>IF($A39="","",VLOOKUP($A39,ｽｲｯﾁﾍﾟﾝ!$A$5:$L$500,12))</f>
        <v/>
      </c>
      <c r="I39" s="151" t="str">
        <f>IF($A39="","",VLOOKUP($A39,ｽｲｯﾁﾍﾟﾝ!$A$5:$L$500,11))</f>
        <v/>
      </c>
      <c r="J39" s="46" t="str">
        <f t="shared" si="1"/>
        <v/>
      </c>
      <c r="K39" s="42"/>
    </row>
    <row r="40" spans="1:11" ht="27.95" customHeight="1">
      <c r="A40" s="42"/>
      <c r="B40" s="313" t="str">
        <f>IF($A40="","",VLOOKUP($A40,ｽｲｯﾁﾍﾟﾝ!$A$5:$L$500,2))</f>
        <v/>
      </c>
      <c r="C40" s="314" t="str">
        <f>IF($A40="","",VLOOKUP($A40,ｽｲｯﾁﾍﾟﾝ!$A$5:$L$500,3))</f>
        <v/>
      </c>
      <c r="D40" s="300" t="str">
        <f>IF($A40="","",VLOOKUP($A40,ｽｲｯﾁﾍﾟﾝ!$A$5:$L$500,8))</f>
        <v/>
      </c>
      <c r="E40" s="306" t="str">
        <f>IF($A40="","",VLOOKUP($A40,ｽｲｯﾁﾍﾟﾝ!$A$5:$L$500,9))</f>
        <v/>
      </c>
      <c r="F40" s="165" t="str">
        <f>IF($A40="","",VLOOKUP($A40,ｽｲｯﾁﾍﾟﾝ!$A$5:$L$500,4))</f>
        <v/>
      </c>
      <c r="G40" s="44" t="str">
        <f>IF($A40="","",VLOOKUP($A40,ｽｲｯﾁﾍﾟﾝ!$A$5:$L$500,6))</f>
        <v/>
      </c>
      <c r="H40" s="151" t="str">
        <f>IF($A40="","",VLOOKUP($A40,ｽｲｯﾁﾍﾟﾝ!$A$5:$L$500,12))</f>
        <v/>
      </c>
      <c r="I40" s="151" t="str">
        <f>IF($A40="","",VLOOKUP($A40,ｽｲｯﾁﾍﾟﾝ!$A$5:$L$500,11))</f>
        <v/>
      </c>
      <c r="J40" s="46" t="str">
        <f t="shared" si="1"/>
        <v/>
      </c>
      <c r="K40" s="42"/>
    </row>
    <row r="41" spans="1:11" ht="27.95" customHeight="1">
      <c r="A41" s="42"/>
      <c r="B41" s="313" t="str">
        <f>IF($A41="","",VLOOKUP($A41,ｽｲｯﾁﾍﾟﾝ!$A$5:$L$500,2))</f>
        <v/>
      </c>
      <c r="C41" s="314" t="str">
        <f>IF($A41="","",VLOOKUP($A41,ｽｲｯﾁﾍﾟﾝ!$A$5:$L$500,3))</f>
        <v/>
      </c>
      <c r="D41" s="300" t="str">
        <f>IF($A41="","",VLOOKUP($A41,ｽｲｯﾁﾍﾟﾝ!$A$5:$L$500,8))</f>
        <v/>
      </c>
      <c r="E41" s="306" t="str">
        <f>IF($A41="","",VLOOKUP($A41,ｽｲｯﾁﾍﾟﾝ!$A$5:$L$500,9))</f>
        <v/>
      </c>
      <c r="F41" s="165" t="str">
        <f>IF($A41="","",VLOOKUP($A41,ｽｲｯﾁﾍﾟﾝ!$A$5:$L$500,4))</f>
        <v/>
      </c>
      <c r="G41" s="44" t="str">
        <f>IF($A41="","",VLOOKUP($A41,ｽｲｯﾁﾍﾟﾝ!$A$5:$L$500,6))</f>
        <v/>
      </c>
      <c r="H41" s="151" t="str">
        <f>IF($A41="","",VLOOKUP($A41,ｽｲｯﾁﾍﾟﾝ!$A$5:$L$500,12))</f>
        <v/>
      </c>
      <c r="I41" s="151" t="str">
        <f>IF($A41="","",VLOOKUP($A41,ｽｲｯﾁﾍﾟﾝ!$A$5:$L$500,11))</f>
        <v/>
      </c>
      <c r="J41" s="46" t="str">
        <f t="shared" si="1"/>
        <v/>
      </c>
      <c r="K41" s="42"/>
    </row>
    <row r="42" spans="1:11" ht="27.95" customHeight="1">
      <c r="A42" s="42"/>
      <c r="B42" s="313" t="str">
        <f>IF($A42="","",VLOOKUP($A42,ｽｲｯﾁﾍﾟﾝ!$A$5:$L$500,2))</f>
        <v/>
      </c>
      <c r="C42" s="314" t="str">
        <f>IF($A42="","",VLOOKUP($A42,ｽｲｯﾁﾍﾟﾝ!$A$5:$L$500,3))</f>
        <v/>
      </c>
      <c r="D42" s="300" t="str">
        <f>IF($A42="","",VLOOKUP($A42,ｽｲｯﾁﾍﾟﾝ!$A$5:$L$500,8))</f>
        <v/>
      </c>
      <c r="E42" s="306" t="str">
        <f>IF($A42="","",VLOOKUP($A42,ｽｲｯﾁﾍﾟﾝ!$A$5:$L$500,9))</f>
        <v/>
      </c>
      <c r="F42" s="165" t="str">
        <f>IF($A42="","",VLOOKUP($A42,ｽｲｯﾁﾍﾟﾝ!$A$5:$L$500,4))</f>
        <v/>
      </c>
      <c r="G42" s="44" t="str">
        <f>IF($A42="","",VLOOKUP($A42,ｽｲｯﾁﾍﾟﾝ!$A$5:$L$500,6))</f>
        <v/>
      </c>
      <c r="H42" s="151" t="str">
        <f>IF($A42="","",VLOOKUP($A42,ｽｲｯﾁﾍﾟﾝ!$A$5:$L$500,12))</f>
        <v/>
      </c>
      <c r="I42" s="151" t="str">
        <f>IF($A42="","",VLOOKUP($A42,ｽｲｯﾁﾍﾟﾝ!$A$5:$L$500,11))</f>
        <v/>
      </c>
      <c r="J42" s="46" t="str">
        <f t="shared" si="1"/>
        <v/>
      </c>
      <c r="K42" s="42"/>
    </row>
    <row r="43" spans="1:11" ht="27.95" customHeight="1">
      <c r="A43" s="42"/>
      <c r="B43" s="313" t="str">
        <f>IF($A43="","",VLOOKUP($A43,ｽｲｯﾁﾍﾟﾝ!$A$5:$L$500,2))</f>
        <v/>
      </c>
      <c r="C43" s="314" t="str">
        <f>IF($A43="","",VLOOKUP($A43,ｽｲｯﾁﾍﾟﾝ!$A$5:$L$500,3))</f>
        <v/>
      </c>
      <c r="D43" s="300" t="str">
        <f>IF($A43="","",VLOOKUP($A43,ｽｲｯﾁﾍﾟﾝ!$A$5:$L$500,8))</f>
        <v/>
      </c>
      <c r="E43" s="306" t="str">
        <f>IF($A43="","",VLOOKUP($A43,ｽｲｯﾁﾍﾟﾝ!$A$5:$L$500,9))</f>
        <v/>
      </c>
      <c r="F43" s="165" t="str">
        <f>IF($A43="","",VLOOKUP($A43,ｽｲｯﾁﾍﾟﾝ!$A$5:$L$500,4))</f>
        <v/>
      </c>
      <c r="G43" s="44" t="str">
        <f>IF($A43="","",VLOOKUP($A43,ｽｲｯﾁﾍﾟﾝ!$A$5:$L$500,6))</f>
        <v/>
      </c>
      <c r="H43" s="151" t="str">
        <f>IF($A43="","",VLOOKUP($A43,ｽｲｯﾁﾍﾟﾝ!$A$5:$L$500,12))</f>
        <v/>
      </c>
      <c r="I43" s="151" t="str">
        <f>IF($A43="","",VLOOKUP($A43,ｽｲｯﾁﾍﾟﾝ!$A$5:$L$500,11))</f>
        <v/>
      </c>
      <c r="J43" s="46" t="str">
        <f t="shared" si="1"/>
        <v/>
      </c>
      <c r="K43" s="42"/>
    </row>
    <row r="44" spans="1:11" ht="27.95" customHeight="1">
      <c r="A44" s="42"/>
      <c r="B44" s="313" t="str">
        <f>IF($A44="","",VLOOKUP($A44,ｽｲｯﾁﾍﾟﾝ!$A$5:$L$500,2))</f>
        <v/>
      </c>
      <c r="C44" s="314" t="str">
        <f>IF($A44="","",VLOOKUP($A44,ｽｲｯﾁﾍﾟﾝ!$A$5:$L$500,3))</f>
        <v/>
      </c>
      <c r="D44" s="300" t="str">
        <f>IF($A44="","",VLOOKUP($A44,ｽｲｯﾁﾍﾟﾝ!$A$5:$L$500,8))</f>
        <v/>
      </c>
      <c r="E44" s="306" t="str">
        <f>IF($A44="","",VLOOKUP($A44,ｽｲｯﾁﾍﾟﾝ!$A$5:$L$500,9))</f>
        <v/>
      </c>
      <c r="F44" s="165" t="str">
        <f>IF($A44="","",VLOOKUP($A44,ｽｲｯﾁﾍﾟﾝ!$A$5:$L$500,4))</f>
        <v/>
      </c>
      <c r="G44" s="44" t="str">
        <f>IF($A44="","",VLOOKUP($A44,ｽｲｯﾁﾍﾟﾝ!$A$5:$L$500,6))</f>
        <v/>
      </c>
      <c r="H44" s="151" t="str">
        <f>IF($A44="","",VLOOKUP($A44,ｽｲｯﾁﾍﾟﾝ!$A$5:$L$500,12))</f>
        <v/>
      </c>
      <c r="I44" s="151" t="str">
        <f>IF($A44="","",VLOOKUP($A44,ｽｲｯﾁﾍﾟﾝ!$A$5:$L$500,11))</f>
        <v/>
      </c>
      <c r="J44" s="46" t="str">
        <f t="shared" si="1"/>
        <v/>
      </c>
      <c r="K44" s="42"/>
    </row>
    <row r="45" spans="1:11" ht="27.95" customHeight="1">
      <c r="A45" s="42"/>
      <c r="B45" s="313" t="str">
        <f>IF($A45="","",VLOOKUP($A45,ｽｲｯﾁﾍﾟﾝ!$A$5:$L$500,2))</f>
        <v/>
      </c>
      <c r="C45" s="314" t="str">
        <f>IF($A45="","",VLOOKUP($A45,ｽｲｯﾁﾍﾟﾝ!$A$5:$L$500,3))</f>
        <v/>
      </c>
      <c r="D45" s="300" t="str">
        <f>IF($A45="","",VLOOKUP($A45,ｽｲｯﾁﾍﾟﾝ!$A$5:$L$500,8))</f>
        <v/>
      </c>
      <c r="E45" s="306" t="str">
        <f>IF($A45="","",VLOOKUP($A45,ｽｲｯﾁﾍﾟﾝ!$A$5:$L$500,9))</f>
        <v/>
      </c>
      <c r="F45" s="165" t="str">
        <f>IF($A45="","",VLOOKUP($A45,ｽｲｯﾁﾍﾟﾝ!$A$5:$L$500,4))</f>
        <v/>
      </c>
      <c r="G45" s="44" t="str">
        <f>IF($A45="","",VLOOKUP($A45,ｽｲｯﾁﾍﾟﾝ!$A$5:$L$500,6))</f>
        <v/>
      </c>
      <c r="H45" s="151" t="str">
        <f>IF($A45="","",VLOOKUP($A45,ｽｲｯﾁﾍﾟﾝ!$A$5:$L$500,12))</f>
        <v/>
      </c>
      <c r="I45" s="151" t="str">
        <f>IF($A45="","",VLOOKUP($A45,ｽｲｯﾁﾍﾟﾝ!$A$5:$L$500,11))</f>
        <v/>
      </c>
      <c r="J45" s="46" t="str">
        <f t="shared" si="1"/>
        <v/>
      </c>
      <c r="K45" s="42"/>
    </row>
    <row r="46" spans="1:11" ht="27.95" customHeight="1">
      <c r="A46" s="42"/>
      <c r="B46" s="313" t="str">
        <f>IF($A46="","",VLOOKUP($A46,ｽｲｯﾁﾍﾟﾝ!$A$5:$L$500,2))</f>
        <v/>
      </c>
      <c r="C46" s="314" t="str">
        <f>IF($A46="","",VLOOKUP($A46,ｽｲｯﾁﾍﾟﾝ!$A$5:$L$500,3))</f>
        <v/>
      </c>
      <c r="D46" s="300" t="str">
        <f>IF($A46="","",VLOOKUP($A46,ｽｲｯﾁﾍﾟﾝ!$A$5:$L$500,8))</f>
        <v/>
      </c>
      <c r="E46" s="306" t="str">
        <f>IF($A46="","",VLOOKUP($A46,ｽｲｯﾁﾍﾟﾝ!$A$5:$L$500,9))</f>
        <v/>
      </c>
      <c r="F46" s="165" t="str">
        <f>IF($A46="","",VLOOKUP($A46,ｽｲｯﾁﾍﾟﾝ!$A$5:$L$500,4))</f>
        <v/>
      </c>
      <c r="G46" s="44" t="str">
        <f>IF($A46="","",VLOOKUP($A46,ｽｲｯﾁﾍﾟﾝ!$A$5:$L$500,6))</f>
        <v/>
      </c>
      <c r="H46" s="151" t="str">
        <f>IF($A46="","",VLOOKUP($A46,ｽｲｯﾁﾍﾟﾝ!$A$5:$L$500,12))</f>
        <v/>
      </c>
      <c r="I46" s="151" t="str">
        <f>IF($A46="","",VLOOKUP($A46,ｽｲｯﾁﾍﾟﾝ!$A$5:$L$500,11))</f>
        <v/>
      </c>
      <c r="J46" s="46" t="str">
        <f t="shared" si="1"/>
        <v/>
      </c>
      <c r="K46" s="42"/>
    </row>
    <row r="47" spans="1:11" ht="27.95" customHeight="1">
      <c r="A47" s="42"/>
      <c r="B47" s="313" t="str">
        <f>IF($A47="","",VLOOKUP($A47,ｽｲｯﾁﾍﾟﾝ!$A$5:$L$500,2))</f>
        <v/>
      </c>
      <c r="C47" s="314" t="str">
        <f>IF($A47="","",VLOOKUP($A47,ｽｲｯﾁﾍﾟﾝ!$A$5:$L$500,3))</f>
        <v/>
      </c>
      <c r="D47" s="300" t="str">
        <f>IF($A47="","",VLOOKUP($A47,ｽｲｯﾁﾍﾟﾝ!$A$5:$L$500,8))</f>
        <v/>
      </c>
      <c r="E47" s="306" t="str">
        <f>IF($A47="","",VLOOKUP($A47,ｽｲｯﾁﾍﾟﾝ!$A$5:$L$500,9))</f>
        <v/>
      </c>
      <c r="F47" s="165" t="str">
        <f>IF($A47="","",VLOOKUP($A47,ｽｲｯﾁﾍﾟﾝ!$A$5:$L$500,4))</f>
        <v/>
      </c>
      <c r="G47" s="44" t="str">
        <f>IF($A47="","",VLOOKUP($A47,ｽｲｯﾁﾍﾟﾝ!$A$5:$L$500,6))</f>
        <v/>
      </c>
      <c r="H47" s="151" t="str">
        <f>IF($A47="","",VLOOKUP($A47,ｽｲｯﾁﾍﾟﾝ!$A$5:$L$500,12))</f>
        <v/>
      </c>
      <c r="I47" s="151" t="str">
        <f>IF($A47="","",VLOOKUP($A47,ｽｲｯﾁﾍﾟﾝ!$A$5:$L$500,11))</f>
        <v/>
      </c>
      <c r="J47" s="46" t="str">
        <f t="shared" si="1"/>
        <v/>
      </c>
      <c r="K47" s="42"/>
    </row>
    <row r="48" spans="1:11" ht="27.95" customHeight="1">
      <c r="A48" s="42"/>
      <c r="B48" s="313" t="str">
        <f>IF($A48="","",VLOOKUP($A48,ｽｲｯﾁﾍﾟﾝ!$A$5:$L$500,2))</f>
        <v/>
      </c>
      <c r="C48" s="314" t="str">
        <f>IF($A48="","",VLOOKUP($A48,ｽｲｯﾁﾍﾟﾝ!$A$5:$L$500,3))</f>
        <v/>
      </c>
      <c r="D48" s="300" t="str">
        <f>IF($A48="","",VLOOKUP($A48,ｽｲｯﾁﾍﾟﾝ!$A$5:$L$500,8))</f>
        <v/>
      </c>
      <c r="E48" s="306" t="str">
        <f>IF($A48="","",VLOOKUP($A48,ｽｲｯﾁﾍﾟﾝ!$A$5:$L$500,9))</f>
        <v/>
      </c>
      <c r="F48" s="165" t="str">
        <f>IF($A48="","",VLOOKUP($A48,ｽｲｯﾁﾍﾟﾝ!$A$5:$L$500,4))</f>
        <v/>
      </c>
      <c r="G48" s="44" t="str">
        <f>IF($A48="","",VLOOKUP($A48,ｽｲｯﾁﾍﾟﾝ!$A$5:$L$500,6))</f>
        <v/>
      </c>
      <c r="H48" s="151" t="str">
        <f>IF($A48="","",VLOOKUP($A48,ｽｲｯﾁﾍﾟﾝ!$A$5:$L$500,12))</f>
        <v/>
      </c>
      <c r="I48" s="151" t="str">
        <f>IF($A48="","",VLOOKUP($A48,ｽｲｯﾁﾍﾟﾝ!$A$5:$L$500,11))</f>
        <v/>
      </c>
      <c r="J48" s="46" t="str">
        <f t="shared" si="1"/>
        <v/>
      </c>
      <c r="K48" s="42"/>
    </row>
    <row r="49" spans="1:11" ht="27.95" customHeight="1">
      <c r="A49" s="42"/>
      <c r="B49" s="304"/>
      <c r="C49" s="343"/>
      <c r="D49" s="303"/>
      <c r="E49" s="307"/>
      <c r="F49" s="47" t="s">
        <v>96</v>
      </c>
      <c r="G49" s="44"/>
      <c r="H49" s="151"/>
      <c r="I49" s="153"/>
      <c r="J49" s="46">
        <f>SUM(J30:J48)</f>
        <v>0</v>
      </c>
      <c r="K49" s="42"/>
    </row>
    <row r="50" spans="1:11" ht="27.95" customHeight="1">
      <c r="A50" s="37"/>
      <c r="B50" s="312"/>
      <c r="C50" s="299"/>
      <c r="D50" s="304"/>
      <c r="E50" s="308"/>
      <c r="F50" s="47" t="s">
        <v>29</v>
      </c>
      <c r="G50" s="51"/>
      <c r="H50" s="152"/>
      <c r="I50" s="49"/>
      <c r="J50" s="85">
        <f>J49+J25</f>
        <v>0</v>
      </c>
      <c r="K50" s="42"/>
    </row>
  </sheetData>
  <mergeCells count="8">
    <mergeCell ref="D29:E29"/>
    <mergeCell ref="A1:K1"/>
    <mergeCell ref="J2:K2"/>
    <mergeCell ref="A26:K26"/>
    <mergeCell ref="J27:K27"/>
    <mergeCell ref="D4:E4"/>
    <mergeCell ref="B4:C4"/>
    <mergeCell ref="B29:C29"/>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EE44-800C-45AB-8D24-59152923BE19}">
  <sheetPr>
    <tabColor rgb="FFC00000"/>
  </sheetPr>
  <dimension ref="A1:U74"/>
  <sheetViews>
    <sheetView showZeros="0" view="pageBreakPreview" topLeftCell="A25" zoomScaleNormal="100" zoomScaleSheetLayoutView="100" workbookViewId="0">
      <selection activeCell="V49" sqref="V49"/>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t="str">
        <f>IF($A9="","",VLOOKUP($A9,ｽｲｯﾁﾍﾟﾝ!$A$5:$L$500,4))</f>
        <v>ＢＯＮＩＭＥＤ　スイッチペン　ボタン型　EOG滅菌済　</v>
      </c>
      <c r="E9" s="143" t="str">
        <f>IF($A9="","",VLOOKUP($A9,ｽｲｯﾁﾍﾟﾝ!$A$5:$L$500,6))</f>
        <v>BX</v>
      </c>
      <c r="F9" s="156">
        <f>IF($A9="","",VLOOKUP($A9,ｽｲｯﾁﾍﾟﾝ!$A$5:$L$500,12))</f>
        <v>0</v>
      </c>
      <c r="G9" s="156">
        <f>IF($A9="","",VLOOKUP($A9,ｽｲｯﾁﾍﾟﾝ!$A$5:$L$500,11))</f>
        <v>1</v>
      </c>
      <c r="H9" s="112">
        <f>IFERROR(ROUNDDOWN(G9*F9,0),"")</f>
        <v>0</v>
      </c>
      <c r="I9" s="393"/>
      <c r="J9" s="394"/>
      <c r="K9" s="394"/>
      <c r="L9" s="394"/>
      <c r="M9" s="394"/>
      <c r="N9" s="394"/>
      <c r="O9" s="394"/>
      <c r="P9" s="394"/>
      <c r="Q9" s="395"/>
      <c r="R9" s="402" t="s">
        <v>109</v>
      </c>
      <c r="S9" s="403"/>
      <c r="U9" s="83" t="s">
        <v>123</v>
      </c>
    </row>
    <row r="10" spans="1:21" ht="30" customHeight="1">
      <c r="B10" s="33"/>
      <c r="C10" s="113"/>
      <c r="D10" s="185" t="str">
        <f>IF($A10="","",VLOOKUP($A10,ｽｲｯﾁﾍﾟﾝ!$A$5:$L$500,4))</f>
        <v/>
      </c>
      <c r="E10" s="143" t="str">
        <f>IF($A10="","",VLOOKUP($A10,ｽｲｯﾁﾍﾟﾝ!$A$5:$L$500,6))</f>
        <v/>
      </c>
      <c r="F10" s="156" t="str">
        <f>IF($A10="","",VLOOKUP($A10,ｽｲｯﾁﾍﾟﾝ!$A$5:$L$500,12))</f>
        <v/>
      </c>
      <c r="G10" s="156" t="str">
        <f>IF($A10="","",VLOOKUP($A10,ｽｲｯﾁﾍﾟﾝ!$A$5:$L$500,11))</f>
        <v/>
      </c>
      <c r="H10" s="112"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IF($A11="","",VLOOKUP($A11,ｽｲｯﾁﾍﾟﾝ!$A$5:$L$500,4))</f>
        <v/>
      </c>
      <c r="E11" s="143" t="str">
        <f>IF($A11="","",VLOOKUP($A11,ｽｲｯﾁﾍﾟﾝ!$A$5:$L$500,6))</f>
        <v/>
      </c>
      <c r="F11" s="156" t="str">
        <f>IF($A11="","",VLOOKUP($A11,ｽｲｯﾁﾍﾟﾝ!$A$5:$L$500,12))</f>
        <v/>
      </c>
      <c r="G11" s="156" t="str">
        <f>IF($A11="","",VLOOKUP($A11,ｽｲｯﾁﾍﾟﾝ!$A$5:$L$500,11))</f>
        <v/>
      </c>
      <c r="H11" s="112" t="str">
        <f t="shared" si="0"/>
        <v/>
      </c>
      <c r="I11" s="393"/>
      <c r="J11" s="394"/>
      <c r="K11" s="394"/>
      <c r="L11" s="394"/>
      <c r="M11" s="394"/>
      <c r="N11" s="394"/>
      <c r="O11" s="394"/>
      <c r="P11" s="394"/>
      <c r="Q11" s="395"/>
      <c r="R11" s="402"/>
      <c r="S11" s="403"/>
      <c r="U11" s="83" t="s">
        <v>124</v>
      </c>
    </row>
    <row r="12" spans="1:21" ht="30" customHeight="1">
      <c r="B12" s="33"/>
      <c r="C12" s="114"/>
      <c r="D12" s="185" t="str">
        <f>IF($A12="","",VLOOKUP($A12,ｽｲｯﾁﾍﾟﾝ!$A$5:$L$500,4))</f>
        <v/>
      </c>
      <c r="E12" s="143" t="str">
        <f>IF($A12="","",VLOOKUP($A12,ｽｲｯﾁﾍﾟﾝ!$A$5:$L$500,6))</f>
        <v/>
      </c>
      <c r="F12" s="156" t="str">
        <f>IF($A12="","",VLOOKUP($A12,ｽｲｯﾁﾍﾟﾝ!$A$5:$L$500,12))</f>
        <v/>
      </c>
      <c r="G12" s="156" t="str">
        <f>IF($A12="","",VLOOKUP($A12,ｽｲｯﾁﾍﾟﾝ!$A$5:$L$500,11))</f>
        <v/>
      </c>
      <c r="H12" s="112" t="str">
        <f t="shared" si="0"/>
        <v/>
      </c>
      <c r="I12" s="393"/>
      <c r="J12" s="394"/>
      <c r="K12" s="394"/>
      <c r="L12" s="394"/>
      <c r="M12" s="394"/>
      <c r="N12" s="394"/>
      <c r="O12" s="394"/>
      <c r="P12" s="394"/>
      <c r="Q12" s="395"/>
      <c r="R12" s="402"/>
      <c r="S12" s="403"/>
      <c r="U12" s="83" t="s">
        <v>131</v>
      </c>
    </row>
    <row r="13" spans="1:21" ht="30" customHeight="1">
      <c r="B13" s="33"/>
      <c r="C13" s="114"/>
      <c r="D13" s="185" t="str">
        <f>IF($A13="","",VLOOKUP($A13,ｽｲｯﾁﾍﾟﾝ!$A$5:$L$500,4))</f>
        <v/>
      </c>
      <c r="E13" s="143" t="str">
        <f>IF($A13="","",VLOOKUP($A13,ｽｲｯﾁﾍﾟﾝ!$A$5:$L$500,6))</f>
        <v/>
      </c>
      <c r="F13" s="156" t="str">
        <f>IF($A13="","",VLOOKUP($A13,ｽｲｯﾁﾍﾟﾝ!$A$5:$L$500,12))</f>
        <v/>
      </c>
      <c r="G13" s="156" t="str">
        <f>IF($A13="","",VLOOKUP($A13,ｽｲｯﾁﾍﾟﾝ!$A$5:$L$500,11))</f>
        <v/>
      </c>
      <c r="H13" s="112" t="str">
        <f t="shared" si="0"/>
        <v/>
      </c>
      <c r="I13" s="393"/>
      <c r="J13" s="394"/>
      <c r="K13" s="394"/>
      <c r="L13" s="394"/>
      <c r="M13" s="394"/>
      <c r="N13" s="394"/>
      <c r="O13" s="394"/>
      <c r="P13" s="394"/>
      <c r="Q13" s="395"/>
      <c r="R13" s="402"/>
      <c r="S13" s="403"/>
      <c r="U13" s="83" t="s">
        <v>150</v>
      </c>
    </row>
    <row r="14" spans="1:21" ht="30" customHeight="1">
      <c r="C14" s="114"/>
      <c r="D14" s="185" t="str">
        <f>IF($A14="","",VLOOKUP($A14,ｽｲｯﾁﾍﾟﾝ!$A$5:$L$500,4))</f>
        <v/>
      </c>
      <c r="E14" s="143" t="str">
        <f>IF($A14="","",VLOOKUP($A14,ｽｲｯﾁﾍﾟﾝ!$A$5:$L$500,6))</f>
        <v/>
      </c>
      <c r="F14" s="156" t="str">
        <f>IF($A14="","",VLOOKUP($A14,ｽｲｯﾁﾍﾟﾝ!$A$5:$L$500,12))</f>
        <v/>
      </c>
      <c r="G14" s="156" t="str">
        <f>IF($A14="","",VLOOKUP($A14,ｽｲｯﾁﾍﾟﾝ!$A$5:$L$500,11))</f>
        <v/>
      </c>
      <c r="H14" s="112" t="str">
        <f t="shared" si="0"/>
        <v/>
      </c>
      <c r="I14" s="393"/>
      <c r="J14" s="394"/>
      <c r="K14" s="394"/>
      <c r="L14" s="394"/>
      <c r="M14" s="394"/>
      <c r="N14" s="394"/>
      <c r="O14" s="394"/>
      <c r="P14" s="394"/>
      <c r="Q14" s="395"/>
      <c r="R14" s="402"/>
      <c r="S14" s="403"/>
      <c r="U14" s="83" t="s">
        <v>95</v>
      </c>
    </row>
    <row r="15" spans="1:21" ht="30" customHeight="1">
      <c r="B15" s="33"/>
      <c r="C15" s="114"/>
      <c r="D15" s="185" t="str">
        <f>IF($A15="","",VLOOKUP($A15,ｽｲｯﾁﾍﾟﾝ!$A$5:$L$500,4))</f>
        <v/>
      </c>
      <c r="E15" s="143" t="str">
        <f>IF($A15="","",VLOOKUP($A15,ｽｲｯﾁﾍﾟﾝ!$A$5:$L$500,6))</f>
        <v/>
      </c>
      <c r="F15" s="156" t="str">
        <f>IF($A15="","",VLOOKUP($A15,ｽｲｯﾁﾍﾟﾝ!$A$5:$L$500,12))</f>
        <v/>
      </c>
      <c r="G15" s="156" t="str">
        <f>IF($A15="","",VLOOKUP($A15,ｽｲｯﾁﾍﾟﾝ!$A$5:$L$500,11))</f>
        <v/>
      </c>
      <c r="H15" s="112" t="str">
        <f t="shared" si="0"/>
        <v/>
      </c>
      <c r="I15" s="393"/>
      <c r="J15" s="394"/>
      <c r="K15" s="394"/>
      <c r="L15" s="394"/>
      <c r="M15" s="394"/>
      <c r="N15" s="394"/>
      <c r="O15" s="394"/>
      <c r="P15" s="394"/>
      <c r="Q15" s="395"/>
      <c r="R15" s="402"/>
      <c r="S15" s="403"/>
      <c r="U15" s="83" t="s">
        <v>127</v>
      </c>
    </row>
    <row r="16" spans="1:21" ht="30" customHeight="1">
      <c r="B16" s="33"/>
      <c r="C16" s="114"/>
      <c r="D16" s="185" t="str">
        <f>IF($A16="","",VLOOKUP($A16,ｽｲｯﾁﾍﾟﾝ!$A$5:$L$500,4))</f>
        <v/>
      </c>
      <c r="E16" s="143" t="str">
        <f>IF($A16="","",VLOOKUP($A16,ｽｲｯﾁﾍﾟﾝ!$A$5:$L$500,6))</f>
        <v/>
      </c>
      <c r="F16" s="156" t="str">
        <f>IF($A16="","",VLOOKUP($A16,ｽｲｯﾁﾍﾟﾝ!$A$5:$L$500,12))</f>
        <v/>
      </c>
      <c r="G16" s="156" t="str">
        <f>IF($A16="","",VLOOKUP($A16,ｽｲｯﾁﾍﾟﾝ!$A$5:$L$500,11))</f>
        <v/>
      </c>
      <c r="H16" s="112" t="str">
        <f t="shared" si="0"/>
        <v/>
      </c>
      <c r="I16" s="393"/>
      <c r="J16" s="394"/>
      <c r="K16" s="394"/>
      <c r="L16" s="394"/>
      <c r="M16" s="394"/>
      <c r="N16" s="394"/>
      <c r="O16" s="394"/>
      <c r="P16" s="394"/>
      <c r="Q16" s="395"/>
      <c r="R16" s="402"/>
      <c r="S16" s="403"/>
      <c r="U16" s="83" t="s">
        <v>143</v>
      </c>
    </row>
    <row r="17" spans="2:21" ht="30" customHeight="1">
      <c r="B17" s="33"/>
      <c r="C17" s="114"/>
      <c r="D17" s="185" t="str">
        <f>IF($A17="","",VLOOKUP($A17,ｽｲｯﾁﾍﾟﾝ!$A$5:$L$500,4))</f>
        <v/>
      </c>
      <c r="E17" s="143" t="str">
        <f>IF($A17="","",VLOOKUP($A17,ｽｲｯﾁﾍﾟﾝ!$A$5:$L$500,6))</f>
        <v/>
      </c>
      <c r="F17" s="156" t="str">
        <f>IF($A17="","",VLOOKUP($A17,ｽｲｯﾁﾍﾟﾝ!$A$5:$L$500,12))</f>
        <v/>
      </c>
      <c r="G17" s="156" t="str">
        <f>IF($A17="","",VLOOKUP($A17,ｽｲｯﾁﾍﾟﾝ!$A$5:$L$500,11))</f>
        <v/>
      </c>
      <c r="H17" s="112" t="str">
        <f t="shared" si="0"/>
        <v/>
      </c>
      <c r="I17" s="393"/>
      <c r="J17" s="394"/>
      <c r="K17" s="394"/>
      <c r="L17" s="394"/>
      <c r="M17" s="394"/>
      <c r="N17" s="394"/>
      <c r="O17" s="394"/>
      <c r="P17" s="394"/>
      <c r="Q17" s="395"/>
      <c r="R17" s="402"/>
      <c r="S17" s="403"/>
      <c r="U17" s="83"/>
    </row>
    <row r="18" spans="2:21" ht="30" customHeight="1">
      <c r="B18" s="33"/>
      <c r="C18" s="114"/>
      <c r="D18" s="185" t="str">
        <f>IF($A18="","",VLOOKUP($A18,ｽｲｯﾁﾍﾟﾝ!$A$5:$L$500,4))</f>
        <v/>
      </c>
      <c r="E18" s="143" t="str">
        <f>IF($A18="","",VLOOKUP($A18,ｽｲｯﾁﾍﾟﾝ!$A$5:$L$500,6))</f>
        <v/>
      </c>
      <c r="F18" s="156" t="str">
        <f>IF($A18="","",VLOOKUP($A18,ｽｲｯﾁﾍﾟﾝ!$A$5:$L$500,12))</f>
        <v/>
      </c>
      <c r="G18" s="156" t="str">
        <f>IF($A18="","",VLOOKUP($A18,ｽｲｯﾁﾍﾟﾝ!$A$5:$L$500,11))</f>
        <v/>
      </c>
      <c r="H18" s="112" t="str">
        <f t="shared" si="0"/>
        <v/>
      </c>
      <c r="I18" s="393"/>
      <c r="J18" s="394"/>
      <c r="K18" s="394"/>
      <c r="L18" s="394"/>
      <c r="M18" s="394"/>
      <c r="N18" s="394"/>
      <c r="O18" s="394"/>
      <c r="P18" s="394"/>
      <c r="Q18" s="395"/>
      <c r="R18" s="402"/>
      <c r="S18" s="403"/>
    </row>
    <row r="19" spans="2:21" ht="30" customHeight="1">
      <c r="B19" s="33"/>
      <c r="C19" s="114"/>
      <c r="D19" s="185" t="str">
        <f>IF($A19="","",VLOOKUP($A19,ｽｲｯﾁﾍﾟﾝ!$A$5:$L$500,4))</f>
        <v/>
      </c>
      <c r="E19" s="143" t="str">
        <f>IF($A19="","",VLOOKUP($A19,ｽｲｯﾁﾍﾟﾝ!$A$5:$L$500,6))</f>
        <v/>
      </c>
      <c r="F19" s="156" t="str">
        <f>IF($A19="","",VLOOKUP($A19,ｽｲｯﾁﾍﾟﾝ!$A$5:$L$500,12))</f>
        <v/>
      </c>
      <c r="G19" s="156" t="str">
        <f>IF($A19="","",VLOOKUP($A19,ｽｲｯﾁﾍﾟﾝ!$A$5:$L$500,11))</f>
        <v/>
      </c>
      <c r="H19" s="112" t="str">
        <f t="shared" si="0"/>
        <v/>
      </c>
      <c r="I19" s="393"/>
      <c r="J19" s="394"/>
      <c r="K19" s="394"/>
      <c r="L19" s="394"/>
      <c r="M19" s="394"/>
      <c r="N19" s="394"/>
      <c r="O19" s="394"/>
      <c r="P19" s="394"/>
      <c r="Q19" s="395"/>
      <c r="R19" s="402"/>
      <c r="S19" s="403"/>
    </row>
    <row r="20" spans="2:21" ht="30" customHeight="1">
      <c r="B20" s="33"/>
      <c r="C20" s="114"/>
      <c r="D20" s="185" t="str">
        <f>IF($A20="","",VLOOKUP($A20,ｽｲｯﾁﾍﾟﾝ!$A$5:$L$500,4))</f>
        <v/>
      </c>
      <c r="E20" s="143" t="str">
        <f>IF($A20="","",VLOOKUP($A20,ｽｲｯﾁﾍﾟﾝ!$A$5:$L$500,6))</f>
        <v/>
      </c>
      <c r="F20" s="156" t="str">
        <f>IF($A20="","",VLOOKUP($A20,ｽｲｯﾁﾍﾟﾝ!$A$5:$L$500,12))</f>
        <v/>
      </c>
      <c r="G20" s="156" t="str">
        <f>IF($A20="","",VLOOKUP($A20,ｽｲｯﾁﾍﾟﾝ!$A$5:$L$500,11))</f>
        <v/>
      </c>
      <c r="H20" s="112" t="str">
        <f t="shared" si="0"/>
        <v/>
      </c>
      <c r="I20" s="393"/>
      <c r="J20" s="394"/>
      <c r="K20" s="394"/>
      <c r="L20" s="394"/>
      <c r="M20" s="394"/>
      <c r="N20" s="394"/>
      <c r="O20" s="394"/>
      <c r="P20" s="394"/>
      <c r="Q20" s="395"/>
      <c r="R20" s="402"/>
      <c r="S20" s="403"/>
    </row>
    <row r="21" spans="2:21" ht="30" customHeight="1">
      <c r="B21" s="33"/>
      <c r="C21" s="115"/>
      <c r="D21" s="185" t="str">
        <f>IF($A21="","",VLOOKUP($A21,ｽｲｯﾁﾍﾟﾝ!$A$5:$L$500,4))</f>
        <v/>
      </c>
      <c r="E21" s="143" t="str">
        <f>IF($A21="","",VLOOKUP($A21,ｽｲｯﾁﾍﾟﾝ!$A$5:$L$500,6))</f>
        <v/>
      </c>
      <c r="F21" s="156" t="str">
        <f>IF($A21="","",VLOOKUP($A21,ｽｲｯﾁﾍﾟﾝ!$A$5:$L$500,12))</f>
        <v/>
      </c>
      <c r="G21" s="156" t="str">
        <f>IF($A21="","",VLOOKUP($A21,ｽｲｯﾁﾍﾟﾝ!$A$5:$L$500,11))</f>
        <v/>
      </c>
      <c r="H21" s="112" t="str">
        <f t="shared" si="0"/>
        <v/>
      </c>
      <c r="I21" s="393"/>
      <c r="J21" s="394"/>
      <c r="K21" s="394"/>
      <c r="L21" s="394"/>
      <c r="M21" s="394"/>
      <c r="N21" s="394"/>
      <c r="O21" s="394"/>
      <c r="P21" s="394"/>
      <c r="Q21" s="395"/>
      <c r="R21" s="402"/>
      <c r="S21" s="403"/>
    </row>
    <row r="22" spans="2:21" ht="30" customHeight="1">
      <c r="B22" s="33"/>
      <c r="C22" s="116"/>
      <c r="D22" s="185" t="str">
        <f>IF($A22="","",VLOOKUP($A22,ｽｲｯﾁﾍﾟﾝ!$A$5:$L$500,4))</f>
        <v/>
      </c>
      <c r="E22" s="143" t="str">
        <f>IF($A22="","",VLOOKUP($A22,ｽｲｯﾁﾍﾟﾝ!$A$5:$L$500,6))</f>
        <v/>
      </c>
      <c r="F22" s="156" t="str">
        <f>IF($A22="","",VLOOKUP($A22,ｽｲｯﾁﾍﾟﾝ!$A$5:$L$500,12))</f>
        <v/>
      </c>
      <c r="G22" s="156" t="str">
        <f>IF($A22="","",VLOOKUP($A22,ｽｲｯﾁﾍﾟﾝ!$A$5:$L$500,11))</f>
        <v/>
      </c>
      <c r="H22" s="112" t="str">
        <f t="shared" si="0"/>
        <v/>
      </c>
      <c r="I22" s="393"/>
      <c r="J22" s="394"/>
      <c r="K22" s="394"/>
      <c r="L22" s="394"/>
      <c r="M22" s="394"/>
      <c r="N22" s="394"/>
      <c r="O22" s="394"/>
      <c r="P22" s="394"/>
      <c r="Q22" s="395"/>
      <c r="R22" s="402"/>
      <c r="S22" s="403"/>
    </row>
    <row r="23" spans="2:21" ht="30" customHeight="1">
      <c r="B23" s="33"/>
      <c r="C23" s="33"/>
      <c r="D23" s="185" t="str">
        <f>IF($A23="","",VLOOKUP($A23,ｽｲｯﾁﾍﾟﾝ!$A$5:$L$500,4))</f>
        <v/>
      </c>
      <c r="E23" s="143" t="str">
        <f>IF($A23="","",VLOOKUP($A23,ｽｲｯﾁﾍﾟﾝ!$A$5:$L$500,6))</f>
        <v/>
      </c>
      <c r="F23" s="156" t="str">
        <f>IF($A23="","",VLOOKUP($A23,ｽｲｯﾁﾍﾟﾝ!$A$5:$L$500,12))</f>
        <v/>
      </c>
      <c r="G23" s="156" t="str">
        <f>IF($A23="","",VLOOKUP($A23,ｽｲｯﾁﾍﾟﾝ!$A$5:$L$500,11))</f>
        <v/>
      </c>
      <c r="H23" s="112" t="str">
        <f t="shared" si="0"/>
        <v/>
      </c>
      <c r="I23" s="393"/>
      <c r="J23" s="394"/>
      <c r="K23" s="394"/>
      <c r="L23" s="394"/>
      <c r="M23" s="394"/>
      <c r="N23" s="394"/>
      <c r="O23" s="394"/>
      <c r="P23" s="394"/>
      <c r="Q23" s="395"/>
      <c r="R23" s="402"/>
      <c r="S23" s="403"/>
    </row>
    <row r="24" spans="2:21" ht="30" customHeight="1">
      <c r="B24" s="33"/>
      <c r="C24" s="33"/>
      <c r="D24" s="185" t="str">
        <f>IF($A24="","",VLOOKUP($A24,ｽｲｯﾁﾍﾟﾝ!$A$5:$L$500,4))</f>
        <v/>
      </c>
      <c r="E24" s="143" t="str">
        <f>IF($A24="","",VLOOKUP($A24,ｽｲｯﾁﾍﾟﾝ!$A$5:$L$500,6))</f>
        <v/>
      </c>
      <c r="F24" s="156" t="str">
        <f>IF($A24="","",VLOOKUP($A24,ｽｲｯﾁﾍﾟﾝ!$A$5:$L$500,12))</f>
        <v/>
      </c>
      <c r="G24" s="156" t="str">
        <f>IF($A24="","",VLOOKUP($A24,ｽｲｯﾁﾍﾟﾝ!$A$5:$L$500,11))</f>
        <v/>
      </c>
      <c r="H24" s="112" t="str">
        <f t="shared" si="0"/>
        <v/>
      </c>
      <c r="I24" s="393"/>
      <c r="J24" s="394"/>
      <c r="K24" s="394"/>
      <c r="L24" s="394"/>
      <c r="M24" s="394"/>
      <c r="N24" s="394"/>
      <c r="O24" s="394"/>
      <c r="P24" s="394"/>
      <c r="Q24" s="395"/>
      <c r="R24" s="402"/>
      <c r="S24" s="403"/>
    </row>
    <row r="25" spans="2:21" ht="30" customHeight="1">
      <c r="B25" s="33"/>
      <c r="C25" s="33"/>
      <c r="D25" s="185" t="str">
        <f>IF($A25="","",VLOOKUP($A25,ｽｲｯﾁﾍﾟﾝ!$A$5:$L$500,4))</f>
        <v/>
      </c>
      <c r="E25" s="143" t="str">
        <f>IF($A25="","",VLOOKUP($A25,ｽｲｯﾁﾍﾟﾝ!$A$5:$L$500,6))</f>
        <v/>
      </c>
      <c r="F25" s="156" t="str">
        <f>IF($A25="","",VLOOKUP($A25,ｽｲｯﾁﾍﾟﾝ!$A$5:$L$500,12))</f>
        <v/>
      </c>
      <c r="G25" s="156" t="str">
        <f>IF($A25="","",VLOOKUP($A25,ｽｲｯﾁﾍﾟﾝ!$A$5:$L$500,11))</f>
        <v/>
      </c>
      <c r="H25" s="112" t="str">
        <f t="shared" si="0"/>
        <v/>
      </c>
      <c r="I25" s="393"/>
      <c r="J25" s="394"/>
      <c r="K25" s="394"/>
      <c r="L25" s="394"/>
      <c r="M25" s="394"/>
      <c r="N25" s="394"/>
      <c r="O25" s="394"/>
      <c r="P25" s="394"/>
      <c r="Q25" s="395"/>
      <c r="R25" s="402"/>
      <c r="S25" s="403"/>
    </row>
    <row r="26" spans="2:21" ht="30" customHeight="1">
      <c r="B26" s="33"/>
      <c r="C26" s="33"/>
      <c r="D26" s="185" t="str">
        <f>IF($A26="","",VLOOKUP($A26,ｽｲｯﾁﾍﾟﾝ!$A$5:$L$500,4))</f>
        <v/>
      </c>
      <c r="E26" s="143" t="str">
        <f>IF($A26="","",VLOOKUP($A26,ｽｲｯﾁﾍﾟﾝ!$A$5:$L$500,6))</f>
        <v/>
      </c>
      <c r="F26" s="156" t="str">
        <f>IF($A26="","",VLOOKUP($A26,ｽｲｯﾁﾍﾟﾝ!$A$5:$L$500,12))</f>
        <v/>
      </c>
      <c r="G26" s="156" t="str">
        <f>IF($A26="","",VLOOKUP($A26,ｽｲｯﾁﾍﾟﾝ!$A$5:$L$500,11))</f>
        <v/>
      </c>
      <c r="H26" s="112" t="str">
        <f t="shared" si="0"/>
        <v/>
      </c>
      <c r="I26" s="393"/>
      <c r="J26" s="394"/>
      <c r="K26" s="394"/>
      <c r="L26" s="394"/>
      <c r="M26" s="394"/>
      <c r="N26" s="394"/>
      <c r="O26" s="394"/>
      <c r="P26" s="394"/>
      <c r="Q26" s="395"/>
      <c r="R26" s="402"/>
      <c r="S26" s="403"/>
    </row>
    <row r="27" spans="2:21" ht="30" customHeight="1">
      <c r="B27" s="33"/>
      <c r="C27" s="33"/>
      <c r="D27" s="185" t="str">
        <f>IF($A27="","",VLOOKUP($A27,ｽｲｯﾁﾍﾟﾝ!$A$5:$L$500,4))</f>
        <v/>
      </c>
      <c r="E27" s="143" t="str">
        <f>IF($A27="","",VLOOKUP($A27,ｽｲｯﾁﾍﾟﾝ!$A$5:$L$500,6))</f>
        <v/>
      </c>
      <c r="F27" s="156" t="str">
        <f>IF($A27="","",VLOOKUP($A27,ｽｲｯﾁﾍﾟﾝ!$A$5:$L$500,12))</f>
        <v/>
      </c>
      <c r="G27" s="156" t="str">
        <f>IF($A27="","",VLOOKUP($A27,ｽｲｯﾁﾍﾟﾝ!$A$5:$L$500,11))</f>
        <v/>
      </c>
      <c r="H27" s="112" t="str">
        <f t="shared" si="0"/>
        <v/>
      </c>
      <c r="I27" s="393"/>
      <c r="J27" s="394"/>
      <c r="K27" s="394"/>
      <c r="L27" s="394"/>
      <c r="M27" s="394"/>
      <c r="N27" s="394"/>
      <c r="O27" s="394"/>
      <c r="P27" s="394"/>
      <c r="Q27" s="395"/>
      <c r="R27" s="402"/>
      <c r="S27" s="403"/>
    </row>
    <row r="28" spans="2:21" ht="30" customHeight="1">
      <c r="B28" s="33"/>
      <c r="C28" s="33"/>
      <c r="D28" s="185" t="str">
        <f>IF($A28="","",VLOOKUP($A28,ｽｲｯﾁﾍﾟﾝ!$A$5:$L$500,4))</f>
        <v/>
      </c>
      <c r="E28" s="143" t="str">
        <f>IF($A28="","",VLOOKUP($A28,ｽｲｯﾁﾍﾟﾝ!$A$5:$L$500,6))</f>
        <v/>
      </c>
      <c r="F28" s="156" t="str">
        <f>IF($A28="","",VLOOKUP($A28,ｽｲｯﾁﾍﾟﾝ!$A$5:$L$500,12))</f>
        <v/>
      </c>
      <c r="G28" s="156" t="str">
        <f>IF($A28="","",VLOOKUP($A28,ｽｲｯﾁﾍﾟﾝ!$A$5:$L$500,11))</f>
        <v/>
      </c>
      <c r="H28" s="112" t="str">
        <f t="shared" si="0"/>
        <v/>
      </c>
      <c r="I28" s="393"/>
      <c r="J28" s="394"/>
      <c r="K28" s="394"/>
      <c r="L28" s="394"/>
      <c r="M28" s="394"/>
      <c r="N28" s="394"/>
      <c r="O28" s="394"/>
      <c r="P28" s="394"/>
      <c r="Q28" s="395"/>
    </row>
    <row r="29" spans="2:21" ht="8.1" customHeight="1">
      <c r="B29" s="33"/>
      <c r="C29" s="33"/>
      <c r="D29" s="410" t="s">
        <v>121</v>
      </c>
      <c r="E29" s="404"/>
      <c r="F29" s="418"/>
      <c r="G29" s="418"/>
      <c r="H29" s="420">
        <f>SUM(H9:H28)</f>
        <v>0</v>
      </c>
      <c r="I29" s="404"/>
      <c r="J29" s="405"/>
      <c r="K29" s="405"/>
      <c r="L29" s="405"/>
      <c r="M29" s="405"/>
      <c r="N29" s="405"/>
      <c r="O29" s="405"/>
      <c r="P29" s="405"/>
      <c r="Q29" s="406"/>
    </row>
    <row r="30" spans="2:21" ht="8.1" customHeight="1">
      <c r="B30" s="33"/>
      <c r="C30" s="33"/>
      <c r="D30" s="411"/>
      <c r="E30" s="407"/>
      <c r="F30" s="419"/>
      <c r="G30" s="419"/>
      <c r="H30" s="419"/>
      <c r="I30" s="407"/>
      <c r="J30" s="408"/>
      <c r="K30" s="408"/>
      <c r="L30" s="408"/>
      <c r="M30" s="408"/>
      <c r="N30" s="408"/>
      <c r="O30" s="408"/>
      <c r="P30" s="408"/>
      <c r="Q30" s="409"/>
    </row>
    <row r="31" spans="2:21" ht="8.1" customHeight="1">
      <c r="B31" s="33"/>
      <c r="C31" s="33"/>
      <c r="D31" s="411"/>
      <c r="E31" s="407"/>
      <c r="F31" s="419"/>
      <c r="G31" s="419"/>
      <c r="H31" s="419"/>
      <c r="I31" s="407"/>
      <c r="J31" s="408"/>
      <c r="K31" s="408"/>
      <c r="L31" s="408"/>
      <c r="M31" s="408"/>
      <c r="N31" s="408"/>
      <c r="O31" s="408"/>
      <c r="P31" s="408"/>
      <c r="Q31" s="409"/>
    </row>
    <row r="32" spans="2:21" ht="8.1" customHeight="1">
      <c r="B32" s="33"/>
      <c r="C32" s="33"/>
      <c r="D32" s="411"/>
      <c r="E32" s="407"/>
      <c r="F32" s="419"/>
      <c r="G32" s="419"/>
      <c r="H32" s="421"/>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IF($A46="","",VLOOKUP($A46,ｽｲｯﾁﾍﾟﾝ!$A$5:$L$500,4))</f>
        <v/>
      </c>
      <c r="E46" s="143" t="str">
        <f>IF($A46="","",VLOOKUP($A46,ｽｲｯﾁﾍﾟﾝ!$A$5:$L$500,6))</f>
        <v/>
      </c>
      <c r="F46" s="156" t="str">
        <f>IF($A46="","",VLOOKUP($A46,ｽｲｯﾁﾍﾟﾝ!$A$5:$L$500,12))</f>
        <v/>
      </c>
      <c r="G46" s="156" t="str">
        <f>IF($A46="","",VLOOKUP($A46,ｽｲｯﾁﾍﾟﾝ!$A$5:$L$500,11))</f>
        <v/>
      </c>
      <c r="H46" s="112"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IF($A47="","",VLOOKUP($A47,ｽｲｯﾁﾍﾟﾝ!$A$5:$L$500,4))</f>
        <v/>
      </c>
      <c r="E47" s="143" t="str">
        <f>IF($A47="","",VLOOKUP($A47,ｽｲｯﾁﾍﾟﾝ!$A$5:$L$500,6))</f>
        <v/>
      </c>
      <c r="F47" s="156" t="str">
        <f>IF($A47="","",VLOOKUP($A47,ｽｲｯﾁﾍﾟﾝ!$A$5:$L$500,12))</f>
        <v/>
      </c>
      <c r="G47" s="156" t="str">
        <f>IF($A47="","",VLOOKUP($A47,ｽｲｯﾁﾍﾟﾝ!$A$5:$L$500,11))</f>
        <v/>
      </c>
      <c r="H47" s="112" t="str">
        <f t="shared" si="1"/>
        <v/>
      </c>
      <c r="I47" s="393"/>
      <c r="J47" s="394"/>
      <c r="K47" s="394"/>
      <c r="L47" s="394"/>
      <c r="M47" s="394"/>
      <c r="N47" s="394"/>
      <c r="O47" s="394"/>
      <c r="P47" s="394"/>
      <c r="Q47" s="395"/>
      <c r="R47" s="402"/>
      <c r="S47" s="403"/>
    </row>
    <row r="48" spans="2:19" ht="30" customHeight="1">
      <c r="B48" s="33"/>
      <c r="C48" s="114"/>
      <c r="D48" s="185" t="str">
        <f>IF($A48="","",VLOOKUP($A48,ｽｲｯﾁﾍﾟﾝ!$A$5:$L$500,4))</f>
        <v/>
      </c>
      <c r="E48" s="143" t="str">
        <f>IF($A48="","",VLOOKUP($A48,ｽｲｯﾁﾍﾟﾝ!$A$5:$L$500,6))</f>
        <v/>
      </c>
      <c r="F48" s="156" t="str">
        <f>IF($A48="","",VLOOKUP($A48,ｽｲｯﾁﾍﾟﾝ!$A$5:$L$500,12))</f>
        <v/>
      </c>
      <c r="G48" s="156" t="str">
        <f>IF($A48="","",VLOOKUP($A48,ｽｲｯﾁﾍﾟﾝ!$A$5:$L$500,11))</f>
        <v/>
      </c>
      <c r="H48" s="112" t="str">
        <f t="shared" si="1"/>
        <v/>
      </c>
      <c r="I48" s="393"/>
      <c r="J48" s="394"/>
      <c r="K48" s="394"/>
      <c r="L48" s="394"/>
      <c r="M48" s="394"/>
      <c r="N48" s="394"/>
      <c r="O48" s="394"/>
      <c r="P48" s="394"/>
      <c r="Q48" s="395"/>
      <c r="R48" s="402"/>
      <c r="S48" s="403"/>
    </row>
    <row r="49" spans="2:19" ht="30" customHeight="1">
      <c r="B49" s="33"/>
      <c r="C49" s="114"/>
      <c r="D49" s="185" t="str">
        <f>IF($A49="","",VLOOKUP($A49,ｽｲｯﾁﾍﾟﾝ!$A$5:$L$500,4))</f>
        <v/>
      </c>
      <c r="E49" s="143" t="str">
        <f>IF($A49="","",VLOOKUP($A49,ｽｲｯﾁﾍﾟﾝ!$A$5:$L$500,6))</f>
        <v/>
      </c>
      <c r="F49" s="156" t="str">
        <f>IF($A49="","",VLOOKUP($A49,ｽｲｯﾁﾍﾟﾝ!$A$5:$L$500,12))</f>
        <v/>
      </c>
      <c r="G49" s="156" t="str">
        <f>IF($A49="","",VLOOKUP($A49,ｽｲｯﾁﾍﾟﾝ!$A$5:$L$500,11))</f>
        <v/>
      </c>
      <c r="H49" s="112" t="str">
        <f t="shared" si="1"/>
        <v/>
      </c>
      <c r="I49" s="393"/>
      <c r="J49" s="394"/>
      <c r="K49" s="394"/>
      <c r="L49" s="394"/>
      <c r="M49" s="394"/>
      <c r="N49" s="394"/>
      <c r="O49" s="394"/>
      <c r="P49" s="394"/>
      <c r="Q49" s="395"/>
      <c r="R49" s="402"/>
      <c r="S49" s="403"/>
    </row>
    <row r="50" spans="2:19" ht="30" customHeight="1">
      <c r="B50" s="33"/>
      <c r="C50" s="114"/>
      <c r="D50" s="185" t="str">
        <f>IF($A50="","",VLOOKUP($A50,ｽｲｯﾁﾍﾟﾝ!$A$5:$L$500,4))</f>
        <v/>
      </c>
      <c r="E50" s="143" t="str">
        <f>IF($A50="","",VLOOKUP($A50,ｽｲｯﾁﾍﾟﾝ!$A$5:$L$500,6))</f>
        <v/>
      </c>
      <c r="F50" s="156" t="str">
        <f>IF($A50="","",VLOOKUP($A50,ｽｲｯﾁﾍﾟﾝ!$A$5:$L$500,12))</f>
        <v/>
      </c>
      <c r="G50" s="156" t="str">
        <f>IF($A50="","",VLOOKUP($A50,ｽｲｯﾁﾍﾟﾝ!$A$5:$L$500,11))</f>
        <v/>
      </c>
      <c r="H50" s="112" t="str">
        <f t="shared" si="1"/>
        <v/>
      </c>
      <c r="I50" s="393"/>
      <c r="J50" s="394"/>
      <c r="K50" s="394"/>
      <c r="L50" s="394"/>
      <c r="M50" s="394"/>
      <c r="N50" s="394"/>
      <c r="O50" s="394"/>
      <c r="P50" s="394"/>
      <c r="Q50" s="395"/>
      <c r="R50" s="402"/>
      <c r="S50" s="403"/>
    </row>
    <row r="51" spans="2:19" ht="30" customHeight="1">
      <c r="C51" s="114"/>
      <c r="D51" s="185" t="str">
        <f>IF($A51="","",VLOOKUP($A51,ｽｲｯﾁﾍﾟﾝ!$A$5:$L$500,4))</f>
        <v/>
      </c>
      <c r="E51" s="143" t="str">
        <f>IF($A51="","",VLOOKUP($A51,ｽｲｯﾁﾍﾟﾝ!$A$5:$L$500,6))</f>
        <v/>
      </c>
      <c r="F51" s="156" t="str">
        <f>IF($A51="","",VLOOKUP($A51,ｽｲｯﾁﾍﾟﾝ!$A$5:$L$500,12))</f>
        <v/>
      </c>
      <c r="G51" s="156" t="str">
        <f>IF($A51="","",VLOOKUP($A51,ｽｲｯﾁﾍﾟﾝ!$A$5:$L$500,11))</f>
        <v/>
      </c>
      <c r="H51" s="112" t="str">
        <f t="shared" si="1"/>
        <v/>
      </c>
      <c r="I51" s="393"/>
      <c r="J51" s="394"/>
      <c r="K51" s="394"/>
      <c r="L51" s="394"/>
      <c r="M51" s="394"/>
      <c r="N51" s="394"/>
      <c r="O51" s="394"/>
      <c r="P51" s="394"/>
      <c r="Q51" s="395"/>
      <c r="R51" s="402"/>
      <c r="S51" s="403"/>
    </row>
    <row r="52" spans="2:19" ht="30" customHeight="1">
      <c r="B52" s="33"/>
      <c r="C52" s="114"/>
      <c r="D52" s="185" t="str">
        <f>IF($A52="","",VLOOKUP($A52,ｽｲｯﾁﾍﾟﾝ!$A$5:$L$500,4))</f>
        <v/>
      </c>
      <c r="E52" s="143" t="str">
        <f>IF($A52="","",VLOOKUP($A52,ｽｲｯﾁﾍﾟﾝ!$A$5:$L$500,6))</f>
        <v/>
      </c>
      <c r="F52" s="156" t="str">
        <f>IF($A52="","",VLOOKUP($A52,ｽｲｯﾁﾍﾟﾝ!$A$5:$L$500,12))</f>
        <v/>
      </c>
      <c r="G52" s="156" t="str">
        <f>IF($A52="","",VLOOKUP($A52,ｽｲｯﾁﾍﾟﾝ!$A$5:$L$500,11))</f>
        <v/>
      </c>
      <c r="H52" s="112" t="str">
        <f t="shared" si="1"/>
        <v/>
      </c>
      <c r="I52" s="393"/>
      <c r="J52" s="394"/>
      <c r="K52" s="394"/>
      <c r="L52" s="394"/>
      <c r="M52" s="394"/>
      <c r="N52" s="394"/>
      <c r="O52" s="394"/>
      <c r="P52" s="394"/>
      <c r="Q52" s="395"/>
      <c r="R52" s="402"/>
      <c r="S52" s="403"/>
    </row>
    <row r="53" spans="2:19" ht="30" customHeight="1">
      <c r="B53" s="33"/>
      <c r="C53" s="114"/>
      <c r="D53" s="185" t="str">
        <f>IF($A53="","",VLOOKUP($A53,ｽｲｯﾁﾍﾟﾝ!$A$5:$L$500,4))</f>
        <v/>
      </c>
      <c r="E53" s="143" t="str">
        <f>IF($A53="","",VLOOKUP($A53,ｽｲｯﾁﾍﾟﾝ!$A$5:$L$500,6))</f>
        <v/>
      </c>
      <c r="F53" s="156" t="str">
        <f>IF($A53="","",VLOOKUP($A53,ｽｲｯﾁﾍﾟﾝ!$A$5:$L$500,12))</f>
        <v/>
      </c>
      <c r="G53" s="156" t="str">
        <f>IF($A53="","",VLOOKUP($A53,ｽｲｯﾁﾍﾟﾝ!$A$5:$L$500,11))</f>
        <v/>
      </c>
      <c r="H53" s="112" t="str">
        <f t="shared" si="1"/>
        <v/>
      </c>
      <c r="I53" s="393"/>
      <c r="J53" s="394"/>
      <c r="K53" s="394"/>
      <c r="L53" s="394"/>
      <c r="M53" s="394"/>
      <c r="N53" s="394"/>
      <c r="O53" s="394"/>
      <c r="P53" s="394"/>
      <c r="Q53" s="395"/>
      <c r="R53" s="402"/>
      <c r="S53" s="403"/>
    </row>
    <row r="54" spans="2:19" ht="30" customHeight="1">
      <c r="B54" s="33"/>
      <c r="C54" s="114"/>
      <c r="D54" s="185" t="str">
        <f>IF($A54="","",VLOOKUP($A54,ｽｲｯﾁﾍﾟﾝ!$A$5:$L$500,4))</f>
        <v/>
      </c>
      <c r="E54" s="143" t="str">
        <f>IF($A54="","",VLOOKUP($A54,ｽｲｯﾁﾍﾟﾝ!$A$5:$L$500,6))</f>
        <v/>
      </c>
      <c r="F54" s="156" t="str">
        <f>IF($A54="","",VLOOKUP($A54,ｽｲｯﾁﾍﾟﾝ!$A$5:$L$500,12))</f>
        <v/>
      </c>
      <c r="G54" s="156" t="str">
        <f>IF($A54="","",VLOOKUP($A54,ｽｲｯﾁﾍﾟﾝ!$A$5:$L$500,11))</f>
        <v/>
      </c>
      <c r="H54" s="112" t="str">
        <f t="shared" si="1"/>
        <v/>
      </c>
      <c r="I54" s="393"/>
      <c r="J54" s="394"/>
      <c r="K54" s="394"/>
      <c r="L54" s="394"/>
      <c r="M54" s="394"/>
      <c r="N54" s="394"/>
      <c r="O54" s="394"/>
      <c r="P54" s="394"/>
      <c r="Q54" s="395"/>
      <c r="R54" s="402"/>
      <c r="S54" s="403"/>
    </row>
    <row r="55" spans="2:19" ht="30" customHeight="1">
      <c r="B55" s="33"/>
      <c r="C55" s="114"/>
      <c r="D55" s="185" t="str">
        <f>IF($A55="","",VLOOKUP($A55,ｽｲｯﾁﾍﾟﾝ!$A$5:$L$500,4))</f>
        <v/>
      </c>
      <c r="E55" s="143" t="str">
        <f>IF($A55="","",VLOOKUP($A55,ｽｲｯﾁﾍﾟﾝ!$A$5:$L$500,6))</f>
        <v/>
      </c>
      <c r="F55" s="156" t="str">
        <f>IF($A55="","",VLOOKUP($A55,ｽｲｯﾁﾍﾟﾝ!$A$5:$L$500,12))</f>
        <v/>
      </c>
      <c r="G55" s="156" t="str">
        <f>IF($A55="","",VLOOKUP($A55,ｽｲｯﾁﾍﾟﾝ!$A$5:$L$500,11))</f>
        <v/>
      </c>
      <c r="H55" s="112" t="str">
        <f t="shared" si="1"/>
        <v/>
      </c>
      <c r="I55" s="393"/>
      <c r="J55" s="394"/>
      <c r="K55" s="394"/>
      <c r="L55" s="394"/>
      <c r="M55" s="394"/>
      <c r="N55" s="394"/>
      <c r="O55" s="394"/>
      <c r="P55" s="394"/>
      <c r="Q55" s="395"/>
      <c r="R55" s="402"/>
      <c r="S55" s="403"/>
    </row>
    <row r="56" spans="2:19" ht="30" customHeight="1">
      <c r="B56" s="33"/>
      <c r="C56" s="114"/>
      <c r="D56" s="185" t="str">
        <f>IF($A56="","",VLOOKUP($A56,ｽｲｯﾁﾍﾟﾝ!$A$5:$L$500,4))</f>
        <v/>
      </c>
      <c r="E56" s="143" t="str">
        <f>IF($A56="","",VLOOKUP($A56,ｽｲｯﾁﾍﾟﾝ!$A$5:$L$500,6))</f>
        <v/>
      </c>
      <c r="F56" s="156" t="str">
        <f>IF($A56="","",VLOOKUP($A56,ｽｲｯﾁﾍﾟﾝ!$A$5:$L$500,12))</f>
        <v/>
      </c>
      <c r="G56" s="156" t="str">
        <f>IF($A56="","",VLOOKUP($A56,ｽｲｯﾁﾍﾟﾝ!$A$5:$L$500,11))</f>
        <v/>
      </c>
      <c r="H56" s="112" t="str">
        <f t="shared" si="1"/>
        <v/>
      </c>
      <c r="I56" s="393"/>
      <c r="J56" s="394"/>
      <c r="K56" s="394"/>
      <c r="L56" s="394"/>
      <c r="M56" s="394"/>
      <c r="N56" s="394"/>
      <c r="O56" s="394"/>
      <c r="P56" s="394"/>
      <c r="Q56" s="395"/>
      <c r="R56" s="402"/>
      <c r="S56" s="403"/>
    </row>
    <row r="57" spans="2:19" ht="30" customHeight="1">
      <c r="B57" s="33"/>
      <c r="C57" s="114"/>
      <c r="D57" s="185" t="str">
        <f>IF($A57="","",VLOOKUP($A57,ｽｲｯﾁﾍﾟﾝ!$A$5:$L$500,4))</f>
        <v/>
      </c>
      <c r="E57" s="143" t="str">
        <f>IF($A57="","",VLOOKUP($A57,ｽｲｯﾁﾍﾟﾝ!$A$5:$L$500,6))</f>
        <v/>
      </c>
      <c r="F57" s="156" t="str">
        <f>IF($A57="","",VLOOKUP($A57,ｽｲｯﾁﾍﾟﾝ!$A$5:$L$500,12))</f>
        <v/>
      </c>
      <c r="G57" s="156" t="str">
        <f>IF($A57="","",VLOOKUP($A57,ｽｲｯﾁﾍﾟﾝ!$A$5:$L$500,11))</f>
        <v/>
      </c>
      <c r="H57" s="112" t="str">
        <f t="shared" si="1"/>
        <v/>
      </c>
      <c r="I57" s="393"/>
      <c r="J57" s="394"/>
      <c r="K57" s="394"/>
      <c r="L57" s="394"/>
      <c r="M57" s="394"/>
      <c r="N57" s="394"/>
      <c r="O57" s="394"/>
      <c r="P57" s="394"/>
      <c r="Q57" s="395"/>
      <c r="R57" s="402"/>
      <c r="S57" s="403"/>
    </row>
    <row r="58" spans="2:19" ht="30" customHeight="1">
      <c r="B58" s="33"/>
      <c r="C58" s="115"/>
      <c r="D58" s="185" t="str">
        <f>IF($A58="","",VLOOKUP($A58,ｽｲｯﾁﾍﾟﾝ!$A$5:$L$500,4))</f>
        <v/>
      </c>
      <c r="E58" s="143" t="str">
        <f>IF($A58="","",VLOOKUP($A58,ｽｲｯﾁﾍﾟﾝ!$A$5:$L$500,6))</f>
        <v/>
      </c>
      <c r="F58" s="156" t="str">
        <f>IF($A58="","",VLOOKUP($A58,ｽｲｯﾁﾍﾟﾝ!$A$5:$L$500,12))</f>
        <v/>
      </c>
      <c r="G58" s="156" t="str">
        <f>IF($A58="","",VLOOKUP($A58,ｽｲｯﾁﾍﾟﾝ!$A$5:$L$500,11))</f>
        <v/>
      </c>
      <c r="H58" s="112" t="str">
        <f t="shared" si="1"/>
        <v/>
      </c>
      <c r="I58" s="393"/>
      <c r="J58" s="394"/>
      <c r="K58" s="394"/>
      <c r="L58" s="394"/>
      <c r="M58" s="394"/>
      <c r="N58" s="394"/>
      <c r="O58" s="394"/>
      <c r="P58" s="394"/>
      <c r="Q58" s="395"/>
      <c r="R58" s="402"/>
      <c r="S58" s="403"/>
    </row>
    <row r="59" spans="2:19" ht="30" customHeight="1">
      <c r="B59" s="33"/>
      <c r="C59" s="116"/>
      <c r="D59" s="185" t="str">
        <f>IF($A59="","",VLOOKUP($A59,ｽｲｯﾁﾍﾟﾝ!$A$5:$L$500,4))</f>
        <v/>
      </c>
      <c r="E59" s="143" t="str">
        <f>IF($A59="","",VLOOKUP($A59,ｽｲｯﾁﾍﾟﾝ!$A$5:$L$500,6))</f>
        <v/>
      </c>
      <c r="F59" s="156" t="str">
        <f>IF($A59="","",VLOOKUP($A59,ｽｲｯﾁﾍﾟﾝ!$A$5:$L$500,12))</f>
        <v/>
      </c>
      <c r="G59" s="156" t="str">
        <f>IF($A59="","",VLOOKUP($A59,ｽｲｯﾁﾍﾟﾝ!$A$5:$L$500,11))</f>
        <v/>
      </c>
      <c r="H59" s="112" t="str">
        <f t="shared" si="1"/>
        <v/>
      </c>
      <c r="I59" s="393"/>
      <c r="J59" s="394"/>
      <c r="K59" s="394"/>
      <c r="L59" s="394"/>
      <c r="M59" s="394"/>
      <c r="N59" s="394"/>
      <c r="O59" s="394"/>
      <c r="P59" s="394"/>
      <c r="Q59" s="395"/>
      <c r="R59" s="402"/>
      <c r="S59" s="403"/>
    </row>
    <row r="60" spans="2:19" ht="30" customHeight="1">
      <c r="B60" s="33"/>
      <c r="C60" s="33"/>
      <c r="D60" s="185" t="str">
        <f>IF($A60="","",VLOOKUP($A60,ｽｲｯﾁﾍﾟﾝ!$A$5:$L$500,4))</f>
        <v/>
      </c>
      <c r="E60" s="143" t="str">
        <f>IF($A60="","",VLOOKUP($A60,ｽｲｯﾁﾍﾟﾝ!$A$5:$L$500,6))</f>
        <v/>
      </c>
      <c r="F60" s="156" t="str">
        <f>IF($A60="","",VLOOKUP($A60,ｽｲｯﾁﾍﾟﾝ!$A$5:$L$500,12))</f>
        <v/>
      </c>
      <c r="G60" s="156" t="str">
        <f>IF($A60="","",VLOOKUP($A60,ｽｲｯﾁﾍﾟﾝ!$A$5:$L$500,11))</f>
        <v/>
      </c>
      <c r="H60" s="112" t="str">
        <f t="shared" si="1"/>
        <v/>
      </c>
      <c r="I60" s="393"/>
      <c r="J60" s="394"/>
      <c r="K60" s="394"/>
      <c r="L60" s="394"/>
      <c r="M60" s="394"/>
      <c r="N60" s="394"/>
      <c r="O60" s="394"/>
      <c r="P60" s="394"/>
      <c r="Q60" s="395"/>
      <c r="R60" s="402"/>
      <c r="S60" s="403"/>
    </row>
    <row r="61" spans="2:19" ht="30" customHeight="1">
      <c r="B61" s="33"/>
      <c r="C61" s="33"/>
      <c r="D61" s="185" t="str">
        <f>IF($A61="","",VLOOKUP($A61,ｽｲｯﾁﾍﾟﾝ!$A$5:$L$500,4))</f>
        <v/>
      </c>
      <c r="E61" s="143" t="str">
        <f>IF($A61="","",VLOOKUP($A61,ｽｲｯﾁﾍﾟﾝ!$A$5:$L$500,6))</f>
        <v/>
      </c>
      <c r="F61" s="156" t="str">
        <f>IF($A61="","",VLOOKUP($A61,ｽｲｯﾁﾍﾟﾝ!$A$5:$L$500,12))</f>
        <v/>
      </c>
      <c r="G61" s="156" t="str">
        <f>IF($A61="","",VLOOKUP($A61,ｽｲｯﾁﾍﾟﾝ!$A$5:$L$500,11))</f>
        <v/>
      </c>
      <c r="H61" s="112" t="str">
        <f t="shared" si="1"/>
        <v/>
      </c>
      <c r="I61" s="393"/>
      <c r="J61" s="394"/>
      <c r="K61" s="394"/>
      <c r="L61" s="394"/>
      <c r="M61" s="394"/>
      <c r="N61" s="394"/>
      <c r="O61" s="394"/>
      <c r="P61" s="394"/>
      <c r="Q61" s="395"/>
      <c r="R61" s="402"/>
      <c r="S61" s="403"/>
    </row>
    <row r="62" spans="2:19" ht="30" customHeight="1">
      <c r="B62" s="33"/>
      <c r="C62" s="33"/>
      <c r="D62" s="185" t="str">
        <f>IF($A62="","",VLOOKUP($A62,ｽｲｯﾁﾍﾟﾝ!$A$5:$L$500,4))</f>
        <v/>
      </c>
      <c r="E62" s="143" t="str">
        <f>IF($A62="","",VLOOKUP($A62,ｽｲｯﾁﾍﾟﾝ!$A$5:$L$500,6))</f>
        <v/>
      </c>
      <c r="F62" s="156" t="str">
        <f>IF($A62="","",VLOOKUP($A62,ｽｲｯﾁﾍﾟﾝ!$A$5:$L$500,12))</f>
        <v/>
      </c>
      <c r="G62" s="156" t="str">
        <f>IF($A62="","",VLOOKUP($A62,ｽｲｯﾁﾍﾟﾝ!$A$5:$L$500,11))</f>
        <v/>
      </c>
      <c r="H62" s="112" t="str">
        <f t="shared" si="1"/>
        <v/>
      </c>
      <c r="I62" s="393"/>
      <c r="J62" s="394"/>
      <c r="K62" s="394"/>
      <c r="L62" s="394"/>
      <c r="M62" s="394"/>
      <c r="N62" s="394"/>
      <c r="O62" s="394"/>
      <c r="P62" s="394"/>
      <c r="Q62" s="395"/>
      <c r="R62" s="402"/>
      <c r="S62" s="403"/>
    </row>
    <row r="63" spans="2:19" ht="30" customHeight="1">
      <c r="B63" s="33"/>
      <c r="C63" s="33"/>
      <c r="D63" s="185" t="str">
        <f>IF($A63="","",VLOOKUP($A63,ｽｲｯﾁﾍﾟﾝ!$A$5:$L$500,4))</f>
        <v/>
      </c>
      <c r="E63" s="143" t="str">
        <f>IF($A63="","",VLOOKUP($A63,ｽｲｯﾁﾍﾟﾝ!$A$5:$L$500,6))</f>
        <v/>
      </c>
      <c r="F63" s="156" t="str">
        <f>IF($A63="","",VLOOKUP($A63,ｽｲｯﾁﾍﾟﾝ!$A$5:$L$500,12))</f>
        <v/>
      </c>
      <c r="G63" s="156" t="str">
        <f>IF($A63="","",VLOOKUP($A63,ｽｲｯﾁﾍﾟﾝ!$A$5:$L$500,11))</f>
        <v/>
      </c>
      <c r="H63" s="112" t="str">
        <f t="shared" si="1"/>
        <v/>
      </c>
      <c r="I63" s="393"/>
      <c r="J63" s="394"/>
      <c r="K63" s="394"/>
      <c r="L63" s="394"/>
      <c r="M63" s="394"/>
      <c r="N63" s="394"/>
      <c r="O63" s="394"/>
      <c r="P63" s="394"/>
      <c r="Q63" s="395"/>
      <c r="R63" s="402"/>
      <c r="S63" s="403"/>
    </row>
    <row r="64" spans="2:19" ht="30" customHeight="1">
      <c r="B64" s="33"/>
      <c r="C64" s="33"/>
      <c r="D64" s="185" t="str">
        <f>IF($A64="","",VLOOKUP($A64,ｽｲｯﾁﾍﾟﾝ!$A$5:$L$500,4))</f>
        <v/>
      </c>
      <c r="E64" s="143" t="str">
        <f>IF($A64="","",VLOOKUP($A64,ｽｲｯﾁﾍﾟﾝ!$A$5:$L$500,6))</f>
        <v/>
      </c>
      <c r="F64" s="156" t="str">
        <f>IF($A64="","",VLOOKUP($A64,ｽｲｯﾁﾍﾟﾝ!$A$5:$L$500,12))</f>
        <v/>
      </c>
      <c r="G64" s="156" t="str">
        <f>IF($A64="","",VLOOKUP($A64,ｽｲｯﾁﾍﾟﾝ!$A$5:$L$500,11))</f>
        <v/>
      </c>
      <c r="H64" s="112" t="str">
        <f t="shared" si="1"/>
        <v/>
      </c>
      <c r="I64" s="393"/>
      <c r="J64" s="394"/>
      <c r="K64" s="394"/>
      <c r="L64" s="394"/>
      <c r="M64" s="394"/>
      <c r="N64" s="394"/>
      <c r="O64" s="394"/>
      <c r="P64" s="394"/>
      <c r="Q64" s="395"/>
      <c r="R64" s="402"/>
      <c r="S64" s="403"/>
    </row>
    <row r="65" spans="2:18" ht="30" customHeight="1">
      <c r="B65" s="33"/>
      <c r="C65" s="33"/>
      <c r="D65" s="223" t="s">
        <v>121</v>
      </c>
      <c r="E65" s="222"/>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0</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H5:H8"/>
    <mergeCell ref="E1:G4"/>
    <mergeCell ref="D5:D8"/>
    <mergeCell ref="E5:E8"/>
    <mergeCell ref="F5:F8"/>
    <mergeCell ref="G5:G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I29:Q32"/>
    <mergeCell ref="I23:Q23"/>
    <mergeCell ref="I24:Q24"/>
    <mergeCell ref="I25:Q25"/>
    <mergeCell ref="I26:Q26"/>
    <mergeCell ref="I27:Q27"/>
    <mergeCell ref="I28:Q28"/>
    <mergeCell ref="D29:D32"/>
    <mergeCell ref="E29:E32"/>
    <mergeCell ref="F29:F32"/>
    <mergeCell ref="G29:G32"/>
    <mergeCell ref="H29:H32"/>
    <mergeCell ref="D33:Q37"/>
    <mergeCell ref="E38:G41"/>
    <mergeCell ref="D42:D45"/>
    <mergeCell ref="E42:E45"/>
    <mergeCell ref="F42:F45"/>
    <mergeCell ref="G42:G45"/>
    <mergeCell ref="H42:H45"/>
    <mergeCell ref="I42:Q45"/>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I66:Q69"/>
    <mergeCell ref="D70:Q74"/>
    <mergeCell ref="I61:Q61"/>
    <mergeCell ref="I62:Q62"/>
    <mergeCell ref="I63:Q63"/>
    <mergeCell ref="I64:Q64"/>
    <mergeCell ref="I65:Q65"/>
    <mergeCell ref="D66:D69"/>
    <mergeCell ref="E66:E69"/>
    <mergeCell ref="F66:F69"/>
    <mergeCell ref="G66:G69"/>
    <mergeCell ref="H66:H69"/>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CF20-0C6E-460F-B126-56D827C3A56A}">
  <sheetPr>
    <tabColor theme="7" tint="0.39997558519241921"/>
  </sheetPr>
  <dimension ref="A1:K50"/>
  <sheetViews>
    <sheetView showZeros="0" view="pageBreakPreview" zoomScaleNormal="100" zoomScaleSheetLayoutView="100" workbookViewId="0">
      <selection activeCell="C9" sqref="C9"/>
    </sheetView>
  </sheetViews>
  <sheetFormatPr defaultRowHeight="13.5"/>
  <cols>
    <col min="1" max="1" width="5.5" style="31" bestFit="1" customWidth="1"/>
    <col min="2" max="2" width="17.75" style="283" customWidth="1"/>
    <col min="3" max="4" width="40.625" style="31" customWidth="1"/>
    <col min="5" max="5" width="5.625" style="52" customWidth="1"/>
    <col min="6" max="6" width="7.625" style="31" customWidth="1"/>
    <col min="7" max="7" width="11.625" style="50" bestFit="1" customWidth="1"/>
    <col min="8" max="8" width="16.125" style="50" customWidth="1"/>
    <col min="9" max="9" width="15.625" style="31" customWidth="1"/>
    <col min="10" max="16384" width="9" style="31"/>
  </cols>
  <sheetData>
    <row r="1" spans="1:11" ht="24">
      <c r="A1" s="386" t="s">
        <v>23</v>
      </c>
      <c r="B1" s="386"/>
      <c r="C1" s="386"/>
      <c r="D1" s="386"/>
      <c r="E1" s="386"/>
      <c r="F1" s="386"/>
      <c r="G1" s="386"/>
      <c r="H1" s="386"/>
      <c r="I1" s="386"/>
    </row>
    <row r="2" spans="1:11" s="33" customFormat="1" ht="13.5" customHeight="1">
      <c r="A2" s="146"/>
      <c r="B2" s="279"/>
      <c r="C2" s="146"/>
      <c r="D2" s="146"/>
      <c r="E2" s="146"/>
      <c r="F2" s="146"/>
      <c r="G2" s="146"/>
      <c r="H2" s="387" t="s">
        <v>24</v>
      </c>
      <c r="I2" s="387"/>
    </row>
    <row r="3" spans="1:11" s="33" customFormat="1" ht="5.0999999999999996" customHeight="1">
      <c r="A3" s="34"/>
      <c r="B3" s="280"/>
      <c r="C3" s="34"/>
      <c r="D3" s="34"/>
      <c r="E3" s="34"/>
      <c r="F3" s="34"/>
      <c r="G3" s="34"/>
      <c r="H3" s="34"/>
      <c r="I3" s="35"/>
    </row>
    <row r="4" spans="1:11" ht="30" customHeight="1">
      <c r="A4" s="36" t="s">
        <v>25</v>
      </c>
      <c r="B4" s="36" t="s">
        <v>26</v>
      </c>
      <c r="C4" s="36" t="s">
        <v>27</v>
      </c>
      <c r="D4" s="38" t="s">
        <v>9</v>
      </c>
      <c r="E4" s="37" t="s">
        <v>7</v>
      </c>
      <c r="F4" s="37" t="s">
        <v>8</v>
      </c>
      <c r="G4" s="39" t="s">
        <v>3</v>
      </c>
      <c r="H4" s="40" t="s">
        <v>4</v>
      </c>
      <c r="I4" s="41" t="s">
        <v>28</v>
      </c>
      <c r="K4" s="83" t="s">
        <v>97</v>
      </c>
    </row>
    <row r="5" spans="1:11" ht="27.95" customHeight="1">
      <c r="A5" s="42">
        <v>1</v>
      </c>
      <c r="B5" s="281">
        <f>IF($A5="","",VLOOKUP($A5,ブドウ糖!$A$5:$J$500,2))</f>
        <v>0</v>
      </c>
      <c r="C5" s="184">
        <f>IF($A5="","",VLOOKUP($A5,ブドウ糖!$A$5:$J$500,7))</f>
        <v>0</v>
      </c>
      <c r="D5" s="165">
        <f>IF($A5="","",VLOOKUP($A5,ブドウ糖!$A$5:$J$500,3))</f>
        <v>0</v>
      </c>
      <c r="E5" s="44">
        <f>IF($A5="","",VLOOKUP($A5,ブドウ糖!$A$5:$J$500,5))</f>
        <v>0</v>
      </c>
      <c r="F5" s="151">
        <f>IF($A5="","",VLOOKUP($A5,ブドウ糖!$A$5:$J$500,9))</f>
        <v>0</v>
      </c>
      <c r="G5" s="151">
        <f>IF($A5="","",VLOOKUP($A5,ブドウ糖!$A$5:$J$500,10))</f>
        <v>0</v>
      </c>
      <c r="H5" s="46">
        <f>IFERROR(INT(F5*G5),"")</f>
        <v>0</v>
      </c>
      <c r="I5" s="42"/>
      <c r="K5" s="83" t="s">
        <v>98</v>
      </c>
    </row>
    <row r="6" spans="1:11" ht="27.95" customHeight="1">
      <c r="A6" s="42">
        <v>7</v>
      </c>
      <c r="B6" s="281">
        <f>IF($A6="","",VLOOKUP($A6,ブドウ糖!$A$5:$J$500,2))</f>
        <v>0</v>
      </c>
      <c r="C6" s="184">
        <f>IF($A6="","",VLOOKUP($A6,ブドウ糖!$A$5:$J$500,7))</f>
        <v>0</v>
      </c>
      <c r="D6" s="165">
        <f>IF($A6="","",VLOOKUP($A6,ブドウ糖!$A$5:$J$500,3))</f>
        <v>0</v>
      </c>
      <c r="E6" s="44">
        <f>IF($A6="","",VLOOKUP($A6,ブドウ糖!$A$5:$J$500,5))</f>
        <v>0</v>
      </c>
      <c r="F6" s="151">
        <f>IF($A6="","",VLOOKUP($A6,ブドウ糖!$A$5:$J$500,9))</f>
        <v>0</v>
      </c>
      <c r="G6" s="151">
        <f>IF($A6="","",VLOOKUP($A6,ブドウ糖!$A$5:$J$500,10))</f>
        <v>0</v>
      </c>
      <c r="H6" s="46">
        <f t="shared" ref="H6:H24" si="0">IFERROR(INT(F6*G6),"")</f>
        <v>0</v>
      </c>
      <c r="I6" s="42"/>
      <c r="K6" s="83" t="s">
        <v>94</v>
      </c>
    </row>
    <row r="7" spans="1:11" ht="27.95" customHeight="1">
      <c r="A7" s="42"/>
      <c r="B7" s="281" t="str">
        <f>IF($A7="","",VLOOKUP($A7,ブドウ糖!$A$5:$J$500,2))</f>
        <v/>
      </c>
      <c r="C7" s="184" t="str">
        <f>IF($A7="","",VLOOKUP($A7,ブドウ糖!$A$5:$J$500,7))</f>
        <v/>
      </c>
      <c r="D7" s="165" t="str">
        <f>IF($A7="","",VLOOKUP($A7,ブドウ糖!$A$5:$J$500,3))</f>
        <v/>
      </c>
      <c r="E7" s="44" t="str">
        <f>IF($A7="","",VLOOKUP($A7,ブドウ糖!$A$5:$J$500,5))</f>
        <v/>
      </c>
      <c r="F7" s="151" t="str">
        <f>IF($A7="","",VLOOKUP($A7,ブドウ糖!$A$5:$J$500,9))</f>
        <v/>
      </c>
      <c r="G7" s="151" t="str">
        <f>IF($A7="","",VLOOKUP($A7,ブドウ糖!$A$5:$J$500,10))</f>
        <v/>
      </c>
      <c r="H7" s="46" t="str">
        <f t="shared" si="0"/>
        <v/>
      </c>
      <c r="I7" s="42"/>
      <c r="K7" s="83" t="s">
        <v>131</v>
      </c>
    </row>
    <row r="8" spans="1:11" ht="27.95" customHeight="1">
      <c r="A8" s="42"/>
      <c r="B8" s="281" t="str">
        <f>IF($A8="","",VLOOKUP($A8,ブドウ糖!$A$5:$J$500,2))</f>
        <v/>
      </c>
      <c r="C8" s="184" t="str">
        <f>IF($A8="","",VLOOKUP($A8,ブドウ糖!$A$5:$J$500,7))</f>
        <v/>
      </c>
      <c r="D8" s="165" t="str">
        <f>IF($A8="","",VLOOKUP($A8,ブドウ糖!$A$5:$J$500,3))</f>
        <v/>
      </c>
      <c r="E8" s="44" t="str">
        <f>IF($A8="","",VLOOKUP($A8,ブドウ糖!$A$5:$J$500,5))</f>
        <v/>
      </c>
      <c r="F8" s="151" t="str">
        <f>IF($A8="","",VLOOKUP($A8,ブドウ糖!$A$5:$J$500,9))</f>
        <v/>
      </c>
      <c r="G8" s="151" t="str">
        <f>IF($A8="","",VLOOKUP($A8,ブドウ糖!$A$5:$J$500,10))</f>
        <v/>
      </c>
      <c r="H8" s="46" t="str">
        <f t="shared" si="0"/>
        <v/>
      </c>
      <c r="I8" s="42"/>
      <c r="K8" s="83" t="s">
        <v>142</v>
      </c>
    </row>
    <row r="9" spans="1:11" ht="27.95" customHeight="1">
      <c r="A9" s="42"/>
      <c r="B9" s="281" t="str">
        <f>IF($A9="","",VLOOKUP($A9,ブドウ糖!$A$5:$J$500,2))</f>
        <v/>
      </c>
      <c r="C9" s="184" t="str">
        <f>IF($A9="","",VLOOKUP($A9,ブドウ糖!$A$5:$J$500,7))</f>
        <v/>
      </c>
      <c r="D9" s="165" t="str">
        <f>IF($A9="","",VLOOKUP($A9,ブドウ糖!$A$5:$J$500,3))</f>
        <v/>
      </c>
      <c r="E9" s="44" t="str">
        <f>IF($A9="","",VLOOKUP($A9,ブドウ糖!$A$5:$J$500,5))</f>
        <v/>
      </c>
      <c r="F9" s="151" t="str">
        <f>IF($A9="","",VLOOKUP($A9,ブドウ糖!$A$5:$J$500,9))</f>
        <v/>
      </c>
      <c r="G9" s="151" t="str">
        <f>IF($A9="","",VLOOKUP($A9,ブドウ糖!$A$5:$J$500,10))</f>
        <v/>
      </c>
      <c r="H9" s="46" t="str">
        <f t="shared" si="0"/>
        <v/>
      </c>
      <c r="I9" s="42"/>
      <c r="K9" s="83" t="s">
        <v>95</v>
      </c>
    </row>
    <row r="10" spans="1:11" ht="27.95" customHeight="1">
      <c r="A10" s="42"/>
      <c r="B10" s="281" t="str">
        <f>IF($A10="","",VLOOKUP($A10,ブドウ糖!$A$5:$J$500,2))</f>
        <v/>
      </c>
      <c r="C10" s="184" t="str">
        <f>IF($A10="","",VLOOKUP($A10,ブドウ糖!$A$5:$J$500,7))</f>
        <v/>
      </c>
      <c r="D10" s="165" t="str">
        <f>IF($A10="","",VLOOKUP($A10,ブドウ糖!$A$5:$J$500,3))</f>
        <v/>
      </c>
      <c r="E10" s="44" t="str">
        <f>IF($A10="","",VLOOKUP($A10,ブドウ糖!$A$5:$J$500,5))</f>
        <v/>
      </c>
      <c r="F10" s="151" t="str">
        <f>IF($A10="","",VLOOKUP($A10,ブドウ糖!$A$5:$J$500,9))</f>
        <v/>
      </c>
      <c r="G10" s="151" t="str">
        <f>IF($A10="","",VLOOKUP($A10,ブドウ糖!$A$5:$J$500,10))</f>
        <v/>
      </c>
      <c r="H10" s="46" t="str">
        <f t="shared" si="0"/>
        <v/>
      </c>
      <c r="I10" s="42"/>
      <c r="K10" s="83" t="s">
        <v>127</v>
      </c>
    </row>
    <row r="11" spans="1:11" ht="27.95" customHeight="1">
      <c r="A11" s="42"/>
      <c r="B11" s="281" t="str">
        <f>IF($A11="","",VLOOKUP($A11,ブドウ糖!$A$5:$J$500,2))</f>
        <v/>
      </c>
      <c r="C11" s="184" t="str">
        <f>IF($A11="","",VLOOKUP($A11,ブドウ糖!$A$5:$J$500,7))</f>
        <v/>
      </c>
      <c r="D11" s="165" t="str">
        <f>IF($A11="","",VLOOKUP($A11,ブドウ糖!$A$5:$J$500,3))</f>
        <v/>
      </c>
      <c r="E11" s="44" t="str">
        <f>IF($A11="","",VLOOKUP($A11,ブドウ糖!$A$5:$J$500,5))</f>
        <v/>
      </c>
      <c r="F11" s="151" t="str">
        <f>IF($A11="","",VLOOKUP($A11,ブドウ糖!$A$5:$J$500,9))</f>
        <v/>
      </c>
      <c r="G11" s="151" t="str">
        <f>IF($A11="","",VLOOKUP($A11,ブドウ糖!$A$5:$J$500,10))</f>
        <v/>
      </c>
      <c r="H11" s="46" t="str">
        <f t="shared" si="0"/>
        <v/>
      </c>
      <c r="I11" s="42"/>
      <c r="K11" s="83" t="s">
        <v>143</v>
      </c>
    </row>
    <row r="12" spans="1:11" ht="27.95" customHeight="1">
      <c r="A12" s="42"/>
      <c r="B12" s="281" t="str">
        <f>IF($A12="","",VLOOKUP($A12,ブドウ糖!$A$5:$J$500,2))</f>
        <v/>
      </c>
      <c r="C12" s="184" t="str">
        <f>IF($A12="","",VLOOKUP($A12,ブドウ糖!$A$5:$J$500,7))</f>
        <v/>
      </c>
      <c r="D12" s="165" t="str">
        <f>IF($A12="","",VLOOKUP($A12,ブドウ糖!$A$5:$J$500,3))</f>
        <v/>
      </c>
      <c r="E12" s="44" t="str">
        <f>IF($A12="","",VLOOKUP($A12,ブドウ糖!$A$5:$J$500,5))</f>
        <v/>
      </c>
      <c r="F12" s="151" t="str">
        <f>IF($A12="","",VLOOKUP($A12,ブドウ糖!$A$5:$J$500,9))</f>
        <v/>
      </c>
      <c r="G12" s="151" t="str">
        <f>IF($A12="","",VLOOKUP($A12,ブドウ糖!$A$5:$J$500,10))</f>
        <v/>
      </c>
      <c r="H12" s="46" t="str">
        <f t="shared" si="0"/>
        <v/>
      </c>
      <c r="I12" s="42"/>
      <c r="K12" s="83"/>
    </row>
    <row r="13" spans="1:11" ht="27.95" customHeight="1">
      <c r="A13" s="42"/>
      <c r="B13" s="281" t="str">
        <f>IF($A13="","",VLOOKUP($A13,ブドウ糖!$A$5:$J$500,2))</f>
        <v/>
      </c>
      <c r="C13" s="184" t="str">
        <f>IF($A13="","",VLOOKUP($A13,ブドウ糖!$A$5:$J$500,7))</f>
        <v/>
      </c>
      <c r="D13" s="165" t="str">
        <f>IF($A13="","",VLOOKUP($A13,ブドウ糖!$A$5:$J$500,3))</f>
        <v/>
      </c>
      <c r="E13" s="44" t="str">
        <f>IF($A13="","",VLOOKUP($A13,ブドウ糖!$A$5:$J$500,5))</f>
        <v/>
      </c>
      <c r="F13" s="151" t="str">
        <f>IF($A13="","",VLOOKUP($A13,ブドウ糖!$A$5:$J$500,9))</f>
        <v/>
      </c>
      <c r="G13" s="151" t="str">
        <f>IF($A13="","",VLOOKUP($A13,ブドウ糖!$A$5:$J$500,10))</f>
        <v/>
      </c>
      <c r="H13" s="46" t="str">
        <f t="shared" si="0"/>
        <v/>
      </c>
      <c r="I13" s="42"/>
    </row>
    <row r="14" spans="1:11" ht="27.95" customHeight="1">
      <c r="A14" s="42"/>
      <c r="B14" s="281" t="str">
        <f>IF($A14="","",VLOOKUP($A14,ブドウ糖!$A$5:$J$500,2))</f>
        <v/>
      </c>
      <c r="C14" s="184" t="str">
        <f>IF($A14="","",VLOOKUP($A14,ブドウ糖!$A$5:$J$500,7))</f>
        <v/>
      </c>
      <c r="D14" s="165" t="str">
        <f>IF($A14="","",VLOOKUP($A14,ブドウ糖!$A$5:$J$500,3))</f>
        <v/>
      </c>
      <c r="E14" s="44" t="str">
        <f>IF($A14="","",VLOOKUP($A14,ブドウ糖!$A$5:$J$500,5))</f>
        <v/>
      </c>
      <c r="F14" s="151" t="str">
        <f>IF($A14="","",VLOOKUP($A14,ブドウ糖!$A$5:$J$500,9))</f>
        <v/>
      </c>
      <c r="G14" s="151" t="str">
        <f>IF($A14="","",VLOOKUP($A14,ブドウ糖!$A$5:$J$500,10))</f>
        <v/>
      </c>
      <c r="H14" s="46" t="str">
        <f t="shared" si="0"/>
        <v/>
      </c>
      <c r="I14" s="42"/>
    </row>
    <row r="15" spans="1:11" ht="27.95" customHeight="1">
      <c r="A15" s="42"/>
      <c r="B15" s="281" t="str">
        <f>IF($A15="","",VLOOKUP($A15,ブドウ糖!$A$5:$J$500,2))</f>
        <v/>
      </c>
      <c r="C15" s="184" t="str">
        <f>IF($A15="","",VLOOKUP($A15,ブドウ糖!$A$5:$J$500,7))</f>
        <v/>
      </c>
      <c r="D15" s="165" t="str">
        <f>IF($A15="","",VLOOKUP($A15,ブドウ糖!$A$5:$J$500,3))</f>
        <v/>
      </c>
      <c r="E15" s="44" t="str">
        <f>IF($A15="","",VLOOKUP($A15,ブドウ糖!$A$5:$J$500,5))</f>
        <v/>
      </c>
      <c r="F15" s="151" t="str">
        <f>IF($A15="","",VLOOKUP($A15,ブドウ糖!$A$5:$J$500,9))</f>
        <v/>
      </c>
      <c r="G15" s="151" t="str">
        <f>IF($A15="","",VLOOKUP($A15,ブドウ糖!$A$5:$J$500,10))</f>
        <v/>
      </c>
      <c r="H15" s="46" t="str">
        <f t="shared" si="0"/>
        <v/>
      </c>
      <c r="I15" s="42"/>
    </row>
    <row r="16" spans="1:11" ht="27.95" customHeight="1">
      <c r="A16" s="42"/>
      <c r="B16" s="281" t="str">
        <f>IF($A16="","",VLOOKUP($A16,ブドウ糖!$A$5:$J$500,2))</f>
        <v/>
      </c>
      <c r="C16" s="184" t="str">
        <f>IF($A16="","",VLOOKUP($A16,ブドウ糖!$A$5:$J$500,7))</f>
        <v/>
      </c>
      <c r="D16" s="165" t="str">
        <f>IF($A16="","",VLOOKUP($A16,ブドウ糖!$A$5:$J$500,3))</f>
        <v/>
      </c>
      <c r="E16" s="44" t="str">
        <f>IF($A16="","",VLOOKUP($A16,ブドウ糖!$A$5:$J$500,5))</f>
        <v/>
      </c>
      <c r="F16" s="151" t="str">
        <f>IF($A16="","",VLOOKUP($A16,ブドウ糖!$A$5:$J$500,9))</f>
        <v/>
      </c>
      <c r="G16" s="151" t="str">
        <f>IF($A16="","",VLOOKUP($A16,ブドウ糖!$A$5:$J$500,10))</f>
        <v/>
      </c>
      <c r="H16" s="46" t="str">
        <f t="shared" si="0"/>
        <v/>
      </c>
      <c r="I16" s="42"/>
    </row>
    <row r="17" spans="1:9" ht="27.95" customHeight="1">
      <c r="A17" s="42"/>
      <c r="B17" s="281" t="str">
        <f>IF($A17="","",VLOOKUP($A17,ブドウ糖!$A$5:$J$500,2))</f>
        <v/>
      </c>
      <c r="C17" s="184" t="str">
        <f>IF($A17="","",VLOOKUP($A17,ブドウ糖!$A$5:$J$500,7))</f>
        <v/>
      </c>
      <c r="D17" s="165" t="str">
        <f>IF($A17="","",VLOOKUP($A17,ブドウ糖!$A$5:$J$500,3))</f>
        <v/>
      </c>
      <c r="E17" s="44" t="str">
        <f>IF($A17="","",VLOOKUP($A17,ブドウ糖!$A$5:$J$500,5))</f>
        <v/>
      </c>
      <c r="F17" s="151" t="str">
        <f>IF($A17="","",VLOOKUP($A17,ブドウ糖!$A$5:$J$500,9))</f>
        <v/>
      </c>
      <c r="G17" s="151" t="str">
        <f>IF($A17="","",VLOOKUP($A17,ブドウ糖!$A$5:$J$500,10))</f>
        <v/>
      </c>
      <c r="H17" s="46" t="str">
        <f t="shared" si="0"/>
        <v/>
      </c>
      <c r="I17" s="42"/>
    </row>
    <row r="18" spans="1:9" ht="27.95" customHeight="1">
      <c r="A18" s="42"/>
      <c r="B18" s="281" t="str">
        <f>IF($A18="","",VLOOKUP($A18,ブドウ糖!$A$5:$J$500,2))</f>
        <v/>
      </c>
      <c r="C18" s="184" t="str">
        <f>IF($A18="","",VLOOKUP($A18,ブドウ糖!$A$5:$J$500,7))</f>
        <v/>
      </c>
      <c r="D18" s="165" t="str">
        <f>IF($A18="","",VLOOKUP($A18,ブドウ糖!$A$5:$J$500,3))</f>
        <v/>
      </c>
      <c r="E18" s="44" t="str">
        <f>IF($A18="","",VLOOKUP($A18,ブドウ糖!$A$5:$J$500,5))</f>
        <v/>
      </c>
      <c r="F18" s="151" t="str">
        <f>IF($A18="","",VLOOKUP($A18,ブドウ糖!$A$5:$J$500,9))</f>
        <v/>
      </c>
      <c r="G18" s="151" t="str">
        <f>IF($A18="","",VLOOKUP($A18,ブドウ糖!$A$5:$J$500,10))</f>
        <v/>
      </c>
      <c r="H18" s="46" t="str">
        <f t="shared" si="0"/>
        <v/>
      </c>
      <c r="I18" s="42"/>
    </row>
    <row r="19" spans="1:9" ht="27.95" customHeight="1">
      <c r="A19" s="42"/>
      <c r="B19" s="281" t="str">
        <f>IF($A19="","",VLOOKUP($A19,ブドウ糖!$A$5:$J$500,2))</f>
        <v/>
      </c>
      <c r="C19" s="184" t="str">
        <f>IF($A19="","",VLOOKUP($A19,ブドウ糖!$A$5:$J$500,7))</f>
        <v/>
      </c>
      <c r="D19" s="165" t="str">
        <f>IF($A19="","",VLOOKUP($A19,ブドウ糖!$A$5:$J$500,3))</f>
        <v/>
      </c>
      <c r="E19" s="44" t="str">
        <f>IF($A19="","",VLOOKUP($A19,ブドウ糖!$A$5:$J$500,5))</f>
        <v/>
      </c>
      <c r="F19" s="151" t="str">
        <f>IF($A19="","",VLOOKUP($A19,ブドウ糖!$A$5:$J$500,9))</f>
        <v/>
      </c>
      <c r="G19" s="151" t="str">
        <f>IF($A19="","",VLOOKUP($A19,ブドウ糖!$A$5:$J$500,10))</f>
        <v/>
      </c>
      <c r="H19" s="46" t="str">
        <f t="shared" si="0"/>
        <v/>
      </c>
      <c r="I19" s="42"/>
    </row>
    <row r="20" spans="1:9" ht="27.95" customHeight="1">
      <c r="A20" s="42"/>
      <c r="B20" s="281" t="str">
        <f>IF($A20="","",VLOOKUP($A20,ブドウ糖!$A$5:$J$500,2))</f>
        <v/>
      </c>
      <c r="C20" s="184" t="str">
        <f>IF($A20="","",VLOOKUP($A20,ブドウ糖!$A$5:$J$500,7))</f>
        <v/>
      </c>
      <c r="D20" s="165" t="str">
        <f>IF($A20="","",VLOOKUP($A20,ブドウ糖!$A$5:$J$500,3))</f>
        <v/>
      </c>
      <c r="E20" s="44" t="str">
        <f>IF($A20="","",VLOOKUP($A20,ブドウ糖!$A$5:$J$500,5))</f>
        <v/>
      </c>
      <c r="F20" s="151" t="str">
        <f>IF($A20="","",VLOOKUP($A20,ブドウ糖!$A$5:$J$500,9))</f>
        <v/>
      </c>
      <c r="G20" s="151" t="str">
        <f>IF($A20="","",VLOOKUP($A20,ブドウ糖!$A$5:$J$500,10))</f>
        <v/>
      </c>
      <c r="H20" s="46" t="str">
        <f t="shared" si="0"/>
        <v/>
      </c>
      <c r="I20" s="42"/>
    </row>
    <row r="21" spans="1:9" ht="27.95" customHeight="1">
      <c r="A21" s="42"/>
      <c r="B21" s="281" t="str">
        <f>IF($A21="","",VLOOKUP($A21,ブドウ糖!$A$5:$J$500,2))</f>
        <v/>
      </c>
      <c r="C21" s="184" t="str">
        <f>IF($A21="","",VLOOKUP($A21,ブドウ糖!$A$5:$J$500,7))</f>
        <v/>
      </c>
      <c r="D21" s="165" t="str">
        <f>IF($A21="","",VLOOKUP($A21,ブドウ糖!$A$5:$J$500,3))</f>
        <v/>
      </c>
      <c r="E21" s="44" t="str">
        <f>IF($A21="","",VLOOKUP($A21,ブドウ糖!$A$5:$J$500,5))</f>
        <v/>
      </c>
      <c r="F21" s="151" t="str">
        <f>IF($A21="","",VLOOKUP($A21,ブドウ糖!$A$5:$J$500,9))</f>
        <v/>
      </c>
      <c r="G21" s="151" t="str">
        <f>IF($A21="","",VLOOKUP($A21,ブドウ糖!$A$5:$J$500,10))</f>
        <v/>
      </c>
      <c r="H21" s="46" t="str">
        <f t="shared" si="0"/>
        <v/>
      </c>
      <c r="I21" s="42"/>
    </row>
    <row r="22" spans="1:9" ht="27.95" customHeight="1">
      <c r="A22" s="42"/>
      <c r="B22" s="281" t="str">
        <f>IF($A22="","",VLOOKUP($A22,ブドウ糖!$A$5:$J$500,2))</f>
        <v/>
      </c>
      <c r="C22" s="184" t="str">
        <f>IF($A22="","",VLOOKUP($A22,ブドウ糖!$A$5:$J$500,7))</f>
        <v/>
      </c>
      <c r="D22" s="165" t="str">
        <f>IF($A22="","",VLOOKUP($A22,ブドウ糖!$A$5:$J$500,3))</f>
        <v/>
      </c>
      <c r="E22" s="44" t="str">
        <f>IF($A22="","",VLOOKUP($A22,ブドウ糖!$A$5:$J$500,5))</f>
        <v/>
      </c>
      <c r="F22" s="151" t="str">
        <f>IF($A22="","",VLOOKUP($A22,ブドウ糖!$A$5:$J$500,9))</f>
        <v/>
      </c>
      <c r="G22" s="151" t="str">
        <f>IF($A22="","",VLOOKUP($A22,ブドウ糖!$A$5:$J$500,10))</f>
        <v/>
      </c>
      <c r="H22" s="46" t="str">
        <f t="shared" si="0"/>
        <v/>
      </c>
      <c r="I22" s="42"/>
    </row>
    <row r="23" spans="1:9" ht="27.95" customHeight="1">
      <c r="A23" s="42"/>
      <c r="B23" s="281" t="str">
        <f>IF($A23="","",VLOOKUP($A23,ブドウ糖!$A$5:$J$500,2))</f>
        <v/>
      </c>
      <c r="C23" s="184" t="str">
        <f>IF($A23="","",VLOOKUP($A23,ブドウ糖!$A$5:$J$500,7))</f>
        <v/>
      </c>
      <c r="D23" s="165" t="str">
        <f>IF($A23="","",VLOOKUP($A23,ブドウ糖!$A$5:$J$500,3))</f>
        <v/>
      </c>
      <c r="E23" s="44" t="str">
        <f>IF($A23="","",VLOOKUP($A23,ブドウ糖!$A$5:$J$500,5))</f>
        <v/>
      </c>
      <c r="F23" s="151" t="str">
        <f>IF($A23="","",VLOOKUP($A23,ブドウ糖!$A$5:$J$500,9))</f>
        <v/>
      </c>
      <c r="G23" s="151" t="str">
        <f>IF($A23="","",VLOOKUP($A23,ブドウ糖!$A$5:$J$500,10))</f>
        <v/>
      </c>
      <c r="H23" s="46" t="str">
        <f t="shared" si="0"/>
        <v/>
      </c>
      <c r="I23" s="42"/>
    </row>
    <row r="24" spans="1:9" ht="27.95" customHeight="1">
      <c r="A24" s="42"/>
      <c r="B24" s="281" t="str">
        <f>IF($A24="","",VLOOKUP($A24,ブドウ糖!$A$5:$J$500,2))</f>
        <v/>
      </c>
      <c r="C24" s="184" t="str">
        <f>IF($A24="","",VLOOKUP($A24,ブドウ糖!$A$5:$J$500,7))</f>
        <v/>
      </c>
      <c r="D24" s="165" t="str">
        <f>IF($A24="","",VLOOKUP($A24,ブドウ糖!$A$5:$J$500,3))</f>
        <v/>
      </c>
      <c r="E24" s="44" t="str">
        <f>IF($A24="","",VLOOKUP($A24,ブドウ糖!$A$5:$J$500,5))</f>
        <v/>
      </c>
      <c r="F24" s="151" t="str">
        <f>IF($A24="","",VLOOKUP($A24,ブドウ糖!$A$5:$J$500,9))</f>
        <v/>
      </c>
      <c r="G24" s="151" t="str">
        <f>IF($A24="","",VLOOKUP($A24,ブドウ糖!$A$5:$J$500,10))</f>
        <v/>
      </c>
      <c r="H24" s="46" t="str">
        <f t="shared" si="0"/>
        <v/>
      </c>
      <c r="I24" s="42"/>
    </row>
    <row r="25" spans="1:9" ht="27.95" customHeight="1">
      <c r="A25" s="37"/>
      <c r="B25" s="282"/>
      <c r="C25" s="42"/>
      <c r="D25" s="47" t="s">
        <v>96</v>
      </c>
      <c r="E25" s="51"/>
      <c r="F25" s="48"/>
      <c r="G25" s="49"/>
      <c r="H25" s="53">
        <f>SUM(H5:H24)</f>
        <v>0</v>
      </c>
      <c r="I25" s="42"/>
    </row>
    <row r="26" spans="1:9" ht="24">
      <c r="A26" s="386" t="s">
        <v>23</v>
      </c>
      <c r="B26" s="386"/>
      <c r="C26" s="386"/>
      <c r="D26" s="386"/>
      <c r="E26" s="386"/>
      <c r="F26" s="386"/>
      <c r="G26" s="386"/>
      <c r="H26" s="386"/>
      <c r="I26" s="386"/>
    </row>
    <row r="27" spans="1:9" s="33" customFormat="1" ht="13.5" customHeight="1">
      <c r="A27" s="146"/>
      <c r="B27" s="279"/>
      <c r="C27" s="146"/>
      <c r="D27" s="146"/>
      <c r="E27" s="146"/>
      <c r="F27" s="146"/>
      <c r="G27" s="146"/>
      <c r="H27" s="387" t="s">
        <v>24</v>
      </c>
      <c r="I27" s="387"/>
    </row>
    <row r="28" spans="1:9" s="33" customFormat="1" ht="5.0999999999999996" customHeight="1">
      <c r="A28" s="34"/>
      <c r="B28" s="280"/>
      <c r="C28" s="34"/>
      <c r="D28" s="34"/>
      <c r="E28" s="34"/>
      <c r="F28" s="34"/>
      <c r="G28" s="34"/>
      <c r="H28" s="34"/>
      <c r="I28" s="35"/>
    </row>
    <row r="29" spans="1:9" ht="30" customHeight="1">
      <c r="A29" s="36" t="s">
        <v>25</v>
      </c>
      <c r="B29" s="36" t="s">
        <v>26</v>
      </c>
      <c r="C29" s="36" t="s">
        <v>27</v>
      </c>
      <c r="D29" s="38" t="s">
        <v>9</v>
      </c>
      <c r="E29" s="37" t="s">
        <v>7</v>
      </c>
      <c r="F29" s="37" t="s">
        <v>8</v>
      </c>
      <c r="G29" s="39" t="s">
        <v>3</v>
      </c>
      <c r="H29" s="40" t="s">
        <v>4</v>
      </c>
      <c r="I29" s="41" t="s">
        <v>28</v>
      </c>
    </row>
    <row r="30" spans="1:9" ht="27.95" customHeight="1">
      <c r="A30" s="42"/>
      <c r="B30" s="281" t="str">
        <f>IF($A30="","",VLOOKUP($A30,ブドウ糖!$A$5:$J$500,2))</f>
        <v/>
      </c>
      <c r="C30" s="184" t="str">
        <f>IF($A30="","",VLOOKUP($A30,ブドウ糖!$A$5:$J$500,7))</f>
        <v/>
      </c>
      <c r="D30" s="165" t="str">
        <f>IF($A30="","",VLOOKUP($A30,ブドウ糖!$A$5:$J$500,3))</f>
        <v/>
      </c>
      <c r="E30" s="44" t="str">
        <f>IF($A30="","",VLOOKUP($A30,ブドウ糖!$A$5:$J$500,5))</f>
        <v/>
      </c>
      <c r="F30" s="151" t="str">
        <f>IF($A30="","",VLOOKUP($A30,ブドウ糖!$A$5:$J$500,9))</f>
        <v/>
      </c>
      <c r="G30" s="151" t="str">
        <f>IF($A30="","",VLOOKUP($A30,ブドウ糖!$A$5:$J$500,10))</f>
        <v/>
      </c>
      <c r="H30" s="46" t="str">
        <f t="shared" ref="H30:H48" si="1">IFERROR(INT(F30*G30),"")</f>
        <v/>
      </c>
      <c r="I30" s="42"/>
    </row>
    <row r="31" spans="1:9" ht="27.95" customHeight="1">
      <c r="A31" s="42"/>
      <c r="B31" s="281" t="str">
        <f>IF($A31="","",VLOOKUP($A31,ブドウ糖!$A$5:$J$500,2))</f>
        <v/>
      </c>
      <c r="C31" s="184" t="str">
        <f>IF($A31="","",VLOOKUP($A31,ブドウ糖!$A$5:$J$500,7))</f>
        <v/>
      </c>
      <c r="D31" s="165" t="str">
        <f>IF($A31="","",VLOOKUP($A31,ブドウ糖!$A$5:$J$500,3))</f>
        <v/>
      </c>
      <c r="E31" s="44" t="str">
        <f>IF($A31="","",VLOOKUP($A31,ブドウ糖!$A$5:$J$500,5))</f>
        <v/>
      </c>
      <c r="F31" s="151" t="str">
        <f>IF($A31="","",VLOOKUP($A31,ブドウ糖!$A$5:$J$500,9))</f>
        <v/>
      </c>
      <c r="G31" s="151" t="str">
        <f>IF($A31="","",VLOOKUP($A31,ブドウ糖!$A$5:$J$500,10))</f>
        <v/>
      </c>
      <c r="H31" s="46" t="str">
        <f t="shared" si="1"/>
        <v/>
      </c>
      <c r="I31" s="42"/>
    </row>
    <row r="32" spans="1:9" ht="27.95" customHeight="1">
      <c r="A32" s="42"/>
      <c r="B32" s="281" t="str">
        <f>IF($A32="","",VLOOKUP($A32,ブドウ糖!$A$5:$J$500,2))</f>
        <v/>
      </c>
      <c r="C32" s="184" t="str">
        <f>IF($A32="","",VLOOKUP($A32,ブドウ糖!$A$5:$J$500,7))</f>
        <v/>
      </c>
      <c r="D32" s="165" t="str">
        <f>IF($A32="","",VLOOKUP($A32,ブドウ糖!$A$5:$J$500,3))</f>
        <v/>
      </c>
      <c r="E32" s="44" t="str">
        <f>IF($A32="","",VLOOKUP($A32,ブドウ糖!$A$5:$J$500,5))</f>
        <v/>
      </c>
      <c r="F32" s="151" t="str">
        <f>IF($A32="","",VLOOKUP($A32,ブドウ糖!$A$5:$J$500,9))</f>
        <v/>
      </c>
      <c r="G32" s="151" t="str">
        <f>IF($A32="","",VLOOKUP($A32,ブドウ糖!$A$5:$J$500,10))</f>
        <v/>
      </c>
      <c r="H32" s="46" t="str">
        <f t="shared" si="1"/>
        <v/>
      </c>
      <c r="I32" s="42"/>
    </row>
    <row r="33" spans="1:9" ht="27.95" customHeight="1">
      <c r="A33" s="42"/>
      <c r="B33" s="281" t="str">
        <f>IF($A33="","",VLOOKUP($A33,ブドウ糖!$A$5:$J$500,2))</f>
        <v/>
      </c>
      <c r="C33" s="184" t="str">
        <f>IF($A33="","",VLOOKUP($A33,ブドウ糖!$A$5:$J$500,7))</f>
        <v/>
      </c>
      <c r="D33" s="165" t="str">
        <f>IF($A33="","",VLOOKUP($A33,ブドウ糖!$A$5:$J$500,3))</f>
        <v/>
      </c>
      <c r="E33" s="44" t="str">
        <f>IF($A33="","",VLOOKUP($A33,ブドウ糖!$A$5:$J$500,5))</f>
        <v/>
      </c>
      <c r="F33" s="151" t="str">
        <f>IF($A33="","",VLOOKUP($A33,ブドウ糖!$A$5:$J$500,9))</f>
        <v/>
      </c>
      <c r="G33" s="151" t="str">
        <f>IF($A33="","",VLOOKUP($A33,ブドウ糖!$A$5:$J$500,10))</f>
        <v/>
      </c>
      <c r="H33" s="46" t="str">
        <f t="shared" si="1"/>
        <v/>
      </c>
      <c r="I33" s="42"/>
    </row>
    <row r="34" spans="1:9" ht="27.95" customHeight="1">
      <c r="A34" s="42"/>
      <c r="B34" s="281" t="str">
        <f>IF($A34="","",VLOOKUP($A34,ブドウ糖!$A$5:$J$500,2))</f>
        <v/>
      </c>
      <c r="C34" s="184" t="str">
        <f>IF($A34="","",VLOOKUP($A34,ブドウ糖!$A$5:$J$500,7))</f>
        <v/>
      </c>
      <c r="D34" s="165" t="str">
        <f>IF($A34="","",VLOOKUP($A34,ブドウ糖!$A$5:$J$500,3))</f>
        <v/>
      </c>
      <c r="E34" s="44" t="str">
        <f>IF($A34="","",VLOOKUP($A34,ブドウ糖!$A$5:$J$500,5))</f>
        <v/>
      </c>
      <c r="F34" s="151" t="str">
        <f>IF($A34="","",VLOOKUP($A34,ブドウ糖!$A$5:$J$500,9))</f>
        <v/>
      </c>
      <c r="G34" s="151" t="str">
        <f>IF($A34="","",VLOOKUP($A34,ブドウ糖!$A$5:$J$500,10))</f>
        <v/>
      </c>
      <c r="H34" s="46" t="str">
        <f t="shared" si="1"/>
        <v/>
      </c>
      <c r="I34" s="42"/>
    </row>
    <row r="35" spans="1:9" ht="27.95" customHeight="1">
      <c r="A35" s="42"/>
      <c r="B35" s="281" t="str">
        <f>IF($A35="","",VLOOKUP($A35,ブドウ糖!$A$5:$J$500,2))</f>
        <v/>
      </c>
      <c r="C35" s="184" t="str">
        <f>IF($A35="","",VLOOKUP($A35,ブドウ糖!$A$5:$J$500,7))</f>
        <v/>
      </c>
      <c r="D35" s="165" t="str">
        <f>IF($A35="","",VLOOKUP($A35,ブドウ糖!$A$5:$J$500,3))</f>
        <v/>
      </c>
      <c r="E35" s="44" t="str">
        <f>IF($A35="","",VLOOKUP($A35,ブドウ糖!$A$5:$J$500,5))</f>
        <v/>
      </c>
      <c r="F35" s="151" t="str">
        <f>IF($A35="","",VLOOKUP($A35,ブドウ糖!$A$5:$J$500,9))</f>
        <v/>
      </c>
      <c r="G35" s="151" t="str">
        <f>IF($A35="","",VLOOKUP($A35,ブドウ糖!$A$5:$J$500,10))</f>
        <v/>
      </c>
      <c r="H35" s="46" t="str">
        <f t="shared" si="1"/>
        <v/>
      </c>
      <c r="I35" s="42"/>
    </row>
    <row r="36" spans="1:9" ht="27.95" customHeight="1">
      <c r="A36" s="42"/>
      <c r="B36" s="281" t="str">
        <f>IF($A36="","",VLOOKUP($A36,ブドウ糖!$A$5:$J$500,2))</f>
        <v/>
      </c>
      <c r="C36" s="184" t="str">
        <f>IF($A36="","",VLOOKUP($A36,ブドウ糖!$A$5:$J$500,7))</f>
        <v/>
      </c>
      <c r="D36" s="165" t="str">
        <f>IF($A36="","",VLOOKUP($A36,ブドウ糖!$A$5:$J$500,3))</f>
        <v/>
      </c>
      <c r="E36" s="44" t="str">
        <f>IF($A36="","",VLOOKUP($A36,ブドウ糖!$A$5:$J$500,5))</f>
        <v/>
      </c>
      <c r="F36" s="151" t="str">
        <f>IF($A36="","",VLOOKUP($A36,ブドウ糖!$A$5:$J$500,9))</f>
        <v/>
      </c>
      <c r="G36" s="151" t="str">
        <f>IF($A36="","",VLOOKUP($A36,ブドウ糖!$A$5:$J$500,10))</f>
        <v/>
      </c>
      <c r="H36" s="46" t="str">
        <f t="shared" si="1"/>
        <v/>
      </c>
      <c r="I36" s="42"/>
    </row>
    <row r="37" spans="1:9" ht="27.95" customHeight="1">
      <c r="A37" s="42"/>
      <c r="B37" s="281" t="str">
        <f>IF($A37="","",VLOOKUP($A37,ブドウ糖!$A$5:$J$500,2))</f>
        <v/>
      </c>
      <c r="C37" s="184" t="str">
        <f>IF($A37="","",VLOOKUP($A37,ブドウ糖!$A$5:$J$500,7))</f>
        <v/>
      </c>
      <c r="D37" s="165" t="str">
        <f>IF($A37="","",VLOOKUP($A37,ブドウ糖!$A$5:$J$500,3))</f>
        <v/>
      </c>
      <c r="E37" s="44" t="str">
        <f>IF($A37="","",VLOOKUP($A37,ブドウ糖!$A$5:$J$500,5))</f>
        <v/>
      </c>
      <c r="F37" s="151" t="str">
        <f>IF($A37="","",VLOOKUP($A37,ブドウ糖!$A$5:$J$500,9))</f>
        <v/>
      </c>
      <c r="G37" s="151" t="str">
        <f>IF($A37="","",VLOOKUP($A37,ブドウ糖!$A$5:$J$500,10))</f>
        <v/>
      </c>
      <c r="H37" s="46" t="str">
        <f t="shared" si="1"/>
        <v/>
      </c>
      <c r="I37" s="42"/>
    </row>
    <row r="38" spans="1:9" ht="27.95" customHeight="1">
      <c r="A38" s="42"/>
      <c r="B38" s="281" t="str">
        <f>IF($A38="","",VLOOKUP($A38,ブドウ糖!$A$5:$J$500,2))</f>
        <v/>
      </c>
      <c r="C38" s="184" t="str">
        <f>IF($A38="","",VLOOKUP($A38,ブドウ糖!$A$5:$J$500,7))</f>
        <v/>
      </c>
      <c r="D38" s="165" t="str">
        <f>IF($A38="","",VLOOKUP($A38,ブドウ糖!$A$5:$J$500,3))</f>
        <v/>
      </c>
      <c r="E38" s="44" t="str">
        <f>IF($A38="","",VLOOKUP($A38,ブドウ糖!$A$5:$J$500,5))</f>
        <v/>
      </c>
      <c r="F38" s="151" t="str">
        <f>IF($A38="","",VLOOKUP($A38,ブドウ糖!$A$5:$J$500,9))</f>
        <v/>
      </c>
      <c r="G38" s="151" t="str">
        <f>IF($A38="","",VLOOKUP($A38,ブドウ糖!$A$5:$J$500,10))</f>
        <v/>
      </c>
      <c r="H38" s="46" t="str">
        <f t="shared" si="1"/>
        <v/>
      </c>
      <c r="I38" s="42"/>
    </row>
    <row r="39" spans="1:9" ht="27.95" customHeight="1">
      <c r="A39" s="42"/>
      <c r="B39" s="281" t="str">
        <f>IF($A39="","",VLOOKUP($A39,ブドウ糖!$A$5:$J$500,2))</f>
        <v/>
      </c>
      <c r="C39" s="184" t="str">
        <f>IF($A39="","",VLOOKUP($A39,ブドウ糖!$A$5:$J$500,7))</f>
        <v/>
      </c>
      <c r="D39" s="165" t="str">
        <f>IF($A39="","",VLOOKUP($A39,ブドウ糖!$A$5:$J$500,3))</f>
        <v/>
      </c>
      <c r="E39" s="44" t="str">
        <f>IF($A39="","",VLOOKUP($A39,ブドウ糖!$A$5:$J$500,5))</f>
        <v/>
      </c>
      <c r="F39" s="151" t="str">
        <f>IF($A39="","",VLOOKUP($A39,ブドウ糖!$A$5:$J$500,9))</f>
        <v/>
      </c>
      <c r="G39" s="151" t="str">
        <f>IF($A39="","",VLOOKUP($A39,ブドウ糖!$A$5:$J$500,10))</f>
        <v/>
      </c>
      <c r="H39" s="46" t="str">
        <f t="shared" si="1"/>
        <v/>
      </c>
      <c r="I39" s="42"/>
    </row>
    <row r="40" spans="1:9" ht="27.95" customHeight="1">
      <c r="A40" s="42"/>
      <c r="B40" s="281" t="str">
        <f>IF($A40="","",VLOOKUP($A40,ブドウ糖!$A$5:$J$500,2))</f>
        <v/>
      </c>
      <c r="C40" s="184" t="str">
        <f>IF($A40="","",VLOOKUP($A40,ブドウ糖!$A$5:$J$500,7))</f>
        <v/>
      </c>
      <c r="D40" s="165" t="str">
        <f>IF($A40="","",VLOOKUP($A40,ブドウ糖!$A$5:$J$500,3))</f>
        <v/>
      </c>
      <c r="E40" s="44" t="str">
        <f>IF($A40="","",VLOOKUP($A40,ブドウ糖!$A$5:$J$500,5))</f>
        <v/>
      </c>
      <c r="F40" s="151" t="str">
        <f>IF($A40="","",VLOOKUP($A40,ブドウ糖!$A$5:$J$500,9))</f>
        <v/>
      </c>
      <c r="G40" s="151" t="str">
        <f>IF($A40="","",VLOOKUP($A40,ブドウ糖!$A$5:$J$500,10))</f>
        <v/>
      </c>
      <c r="H40" s="46" t="str">
        <f t="shared" si="1"/>
        <v/>
      </c>
      <c r="I40" s="42"/>
    </row>
    <row r="41" spans="1:9" ht="27.95" customHeight="1">
      <c r="A41" s="42"/>
      <c r="B41" s="281" t="str">
        <f>IF($A41="","",VLOOKUP($A41,ブドウ糖!$A$5:$J$500,2))</f>
        <v/>
      </c>
      <c r="C41" s="184" t="str">
        <f>IF($A41="","",VLOOKUP($A41,ブドウ糖!$A$5:$J$500,7))</f>
        <v/>
      </c>
      <c r="D41" s="165" t="str">
        <f>IF($A41="","",VLOOKUP($A41,ブドウ糖!$A$5:$J$500,3))</f>
        <v/>
      </c>
      <c r="E41" s="44" t="str">
        <f>IF($A41="","",VLOOKUP($A41,ブドウ糖!$A$5:$J$500,5))</f>
        <v/>
      </c>
      <c r="F41" s="151" t="str">
        <f>IF($A41="","",VLOOKUP($A41,ブドウ糖!$A$5:$J$500,9))</f>
        <v/>
      </c>
      <c r="G41" s="151" t="str">
        <f>IF($A41="","",VLOOKUP($A41,ブドウ糖!$A$5:$J$500,10))</f>
        <v/>
      </c>
      <c r="H41" s="46" t="str">
        <f t="shared" si="1"/>
        <v/>
      </c>
      <c r="I41" s="42"/>
    </row>
    <row r="42" spans="1:9" ht="27.95" customHeight="1">
      <c r="A42" s="42"/>
      <c r="B42" s="281" t="str">
        <f>IF($A42="","",VLOOKUP($A42,ブドウ糖!$A$5:$J$500,2))</f>
        <v/>
      </c>
      <c r="C42" s="184" t="str">
        <f>IF($A42="","",VLOOKUP($A42,ブドウ糖!$A$5:$J$500,7))</f>
        <v/>
      </c>
      <c r="D42" s="165" t="str">
        <f>IF($A42="","",VLOOKUP($A42,ブドウ糖!$A$5:$J$500,3))</f>
        <v/>
      </c>
      <c r="E42" s="44" t="str">
        <f>IF($A42="","",VLOOKUP($A42,ブドウ糖!$A$5:$J$500,5))</f>
        <v/>
      </c>
      <c r="F42" s="151" t="str">
        <f>IF($A42="","",VLOOKUP($A42,ブドウ糖!$A$5:$J$500,9))</f>
        <v/>
      </c>
      <c r="G42" s="151" t="str">
        <f>IF($A42="","",VLOOKUP($A42,ブドウ糖!$A$5:$J$500,10))</f>
        <v/>
      </c>
      <c r="H42" s="46" t="str">
        <f t="shared" si="1"/>
        <v/>
      </c>
      <c r="I42" s="42"/>
    </row>
    <row r="43" spans="1:9" ht="27.95" customHeight="1">
      <c r="A43" s="42"/>
      <c r="B43" s="281" t="str">
        <f>IF($A43="","",VLOOKUP($A43,ブドウ糖!$A$5:$J$500,2))</f>
        <v/>
      </c>
      <c r="C43" s="184" t="str">
        <f>IF($A43="","",VLOOKUP($A43,ブドウ糖!$A$5:$J$500,7))</f>
        <v/>
      </c>
      <c r="D43" s="165" t="str">
        <f>IF($A43="","",VLOOKUP($A43,ブドウ糖!$A$5:$J$500,3))</f>
        <v/>
      </c>
      <c r="E43" s="44" t="str">
        <f>IF($A43="","",VLOOKUP($A43,ブドウ糖!$A$5:$J$500,5))</f>
        <v/>
      </c>
      <c r="F43" s="151" t="str">
        <f>IF($A43="","",VLOOKUP($A43,ブドウ糖!$A$5:$J$500,9))</f>
        <v/>
      </c>
      <c r="G43" s="151" t="str">
        <f>IF($A43="","",VLOOKUP($A43,ブドウ糖!$A$5:$J$500,10))</f>
        <v/>
      </c>
      <c r="H43" s="46" t="str">
        <f t="shared" si="1"/>
        <v/>
      </c>
      <c r="I43" s="42"/>
    </row>
    <row r="44" spans="1:9" ht="27.95" customHeight="1">
      <c r="A44" s="42"/>
      <c r="B44" s="281" t="str">
        <f>IF($A44="","",VLOOKUP($A44,ブドウ糖!$A$5:$J$500,2))</f>
        <v/>
      </c>
      <c r="C44" s="184" t="str">
        <f>IF($A44="","",VLOOKUP($A44,ブドウ糖!$A$5:$J$500,7))</f>
        <v/>
      </c>
      <c r="D44" s="165" t="str">
        <f>IF($A44="","",VLOOKUP($A44,ブドウ糖!$A$5:$J$500,3))</f>
        <v/>
      </c>
      <c r="E44" s="44" t="str">
        <f>IF($A44="","",VLOOKUP($A44,ブドウ糖!$A$5:$J$500,5))</f>
        <v/>
      </c>
      <c r="F44" s="151" t="str">
        <f>IF($A44="","",VLOOKUP($A44,ブドウ糖!$A$5:$J$500,9))</f>
        <v/>
      </c>
      <c r="G44" s="151" t="str">
        <f>IF($A44="","",VLOOKUP($A44,ブドウ糖!$A$5:$J$500,10))</f>
        <v/>
      </c>
      <c r="H44" s="46" t="str">
        <f t="shared" si="1"/>
        <v/>
      </c>
      <c r="I44" s="42"/>
    </row>
    <row r="45" spans="1:9" ht="27.95" customHeight="1">
      <c r="A45" s="42"/>
      <c r="B45" s="281" t="str">
        <f>IF($A45="","",VLOOKUP($A45,ブドウ糖!$A$5:$J$500,2))</f>
        <v/>
      </c>
      <c r="C45" s="184" t="str">
        <f>IF($A45="","",VLOOKUP($A45,ブドウ糖!$A$5:$J$500,7))</f>
        <v/>
      </c>
      <c r="D45" s="165" t="str">
        <f>IF($A45="","",VLOOKUP($A45,ブドウ糖!$A$5:$J$500,3))</f>
        <v/>
      </c>
      <c r="E45" s="44" t="str">
        <f>IF($A45="","",VLOOKUP($A45,ブドウ糖!$A$5:$J$500,5))</f>
        <v/>
      </c>
      <c r="F45" s="151" t="str">
        <f>IF($A45="","",VLOOKUP($A45,ブドウ糖!$A$5:$J$500,9))</f>
        <v/>
      </c>
      <c r="G45" s="151" t="str">
        <f>IF($A45="","",VLOOKUP($A45,ブドウ糖!$A$5:$J$500,10))</f>
        <v/>
      </c>
      <c r="H45" s="46" t="str">
        <f t="shared" si="1"/>
        <v/>
      </c>
      <c r="I45" s="42"/>
    </row>
    <row r="46" spans="1:9" ht="27.95" customHeight="1">
      <c r="A46" s="42"/>
      <c r="B46" s="281" t="str">
        <f>IF($A46="","",VLOOKUP($A46,ブドウ糖!$A$5:$J$500,2))</f>
        <v/>
      </c>
      <c r="C46" s="184" t="str">
        <f>IF($A46="","",VLOOKUP($A46,ブドウ糖!$A$5:$J$500,7))</f>
        <v/>
      </c>
      <c r="D46" s="165" t="str">
        <f>IF($A46="","",VLOOKUP($A46,ブドウ糖!$A$5:$J$500,3))</f>
        <v/>
      </c>
      <c r="E46" s="44" t="str">
        <f>IF($A46="","",VLOOKUP($A46,ブドウ糖!$A$5:$J$500,5))</f>
        <v/>
      </c>
      <c r="F46" s="151" t="str">
        <f>IF($A46="","",VLOOKUP($A46,ブドウ糖!$A$5:$J$500,9))</f>
        <v/>
      </c>
      <c r="G46" s="151" t="str">
        <f>IF($A46="","",VLOOKUP($A46,ブドウ糖!$A$5:$J$500,10))</f>
        <v/>
      </c>
      <c r="H46" s="46" t="str">
        <f t="shared" si="1"/>
        <v/>
      </c>
      <c r="I46" s="42"/>
    </row>
    <row r="47" spans="1:9" ht="27.95" customHeight="1">
      <c r="A47" s="42"/>
      <c r="B47" s="281" t="str">
        <f>IF($A47="","",VLOOKUP($A47,ブドウ糖!$A$5:$J$500,2))</f>
        <v/>
      </c>
      <c r="C47" s="184" t="str">
        <f>IF($A47="","",VLOOKUP($A47,ブドウ糖!$A$5:$J$500,7))</f>
        <v/>
      </c>
      <c r="D47" s="165" t="str">
        <f>IF($A47="","",VLOOKUP($A47,ブドウ糖!$A$5:$J$500,3))</f>
        <v/>
      </c>
      <c r="E47" s="44" t="str">
        <f>IF($A47="","",VLOOKUP($A47,ブドウ糖!$A$5:$J$500,5))</f>
        <v/>
      </c>
      <c r="F47" s="151" t="str">
        <f>IF($A47="","",VLOOKUP($A47,ブドウ糖!$A$5:$J$500,9))</f>
        <v/>
      </c>
      <c r="G47" s="151" t="str">
        <f>IF($A47="","",VLOOKUP($A47,ブドウ糖!$A$5:$J$500,10))</f>
        <v/>
      </c>
      <c r="H47" s="46" t="str">
        <f t="shared" si="1"/>
        <v/>
      </c>
      <c r="I47" s="42"/>
    </row>
    <row r="48" spans="1:9" ht="27.95" customHeight="1">
      <c r="A48" s="42"/>
      <c r="B48" s="281" t="str">
        <f>IF($A48="","",VLOOKUP($A48,ブドウ糖!$A$5:$J$500,2))</f>
        <v/>
      </c>
      <c r="C48" s="184" t="str">
        <f>IF($A48="","",VLOOKUP($A48,ブドウ糖!$A$5:$J$500,7))</f>
        <v/>
      </c>
      <c r="D48" s="165" t="str">
        <f>IF($A48="","",VLOOKUP($A48,ブドウ糖!$A$5:$J$500,3))</f>
        <v/>
      </c>
      <c r="E48" s="44" t="str">
        <f>IF($A48="","",VLOOKUP($A48,ブドウ糖!$A$5:$J$500,5))</f>
        <v/>
      </c>
      <c r="F48" s="151" t="str">
        <f>IF($A48="","",VLOOKUP($A48,ブドウ糖!$A$5:$J$500,9))</f>
        <v/>
      </c>
      <c r="G48" s="151" t="str">
        <f>IF($A48="","",VLOOKUP($A48,ブドウ糖!$A$5:$J$500,10))</f>
        <v/>
      </c>
      <c r="H48" s="46" t="str">
        <f t="shared" si="1"/>
        <v/>
      </c>
      <c r="I48" s="42"/>
    </row>
    <row r="49" spans="1:9" ht="27.95" customHeight="1">
      <c r="A49" s="42"/>
      <c r="B49" s="281"/>
      <c r="C49" s="43"/>
      <c r="D49" s="47" t="s">
        <v>96</v>
      </c>
      <c r="E49" s="44"/>
      <c r="F49" s="43"/>
      <c r="G49" s="45"/>
      <c r="H49" s="46">
        <f>SUM(H30:H48)</f>
        <v>0</v>
      </c>
      <c r="I49" s="42"/>
    </row>
    <row r="50" spans="1:9" ht="27.95" customHeight="1">
      <c r="A50" s="37"/>
      <c r="B50" s="282"/>
      <c r="C50" s="42"/>
      <c r="D50" s="47" t="s">
        <v>29</v>
      </c>
      <c r="E50" s="51"/>
      <c r="F50" s="48"/>
      <c r="G50" s="49"/>
      <c r="H50" s="85">
        <f>H49+H25</f>
        <v>0</v>
      </c>
      <c r="I50" s="42"/>
    </row>
  </sheetData>
  <mergeCells count="4">
    <mergeCell ref="A1:I1"/>
    <mergeCell ref="H2:I2"/>
    <mergeCell ref="A26:I26"/>
    <mergeCell ref="H27:I27"/>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B583-95ED-49AE-8015-BE13C97F9E86}">
  <sheetPr>
    <tabColor theme="7" tint="0.39997558519241921"/>
  </sheetPr>
  <dimension ref="A1:U74"/>
  <sheetViews>
    <sheetView showZeros="0" view="pageBreakPreview" zoomScaleNormal="100" zoomScaleSheetLayoutView="100" workbookViewId="0">
      <selection activeCell="AA17" sqref="AA16:AA17"/>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f>IF($A9="","",VLOOKUP($A9,ブドウ糖!$A$5:$J$500,3))</f>
        <v>0</v>
      </c>
      <c r="E9" s="143">
        <f>IF($A9="","",VLOOKUP($A9,ブドウ糖!$A$5:$J$500,5))</f>
        <v>0</v>
      </c>
      <c r="F9" s="154">
        <f>IF($A9="","",VLOOKUP($A9,ブドウ糖!$A$5:$J$500,9))</f>
        <v>0</v>
      </c>
      <c r="G9" s="154">
        <f>IF($A9="","",VLOOKUP($A9,ブドウ糖!$A$5:$J$500,10))</f>
        <v>0</v>
      </c>
      <c r="H9" s="155">
        <f>IFERROR(ROUNDDOWN(G9*F9,0),"")</f>
        <v>0</v>
      </c>
      <c r="I9" s="393"/>
      <c r="J9" s="394"/>
      <c r="K9" s="394"/>
      <c r="L9" s="394"/>
      <c r="M9" s="394"/>
      <c r="N9" s="394"/>
      <c r="O9" s="394"/>
      <c r="P9" s="394"/>
      <c r="Q9" s="395"/>
      <c r="R9" s="402" t="s">
        <v>109</v>
      </c>
      <c r="S9" s="403"/>
      <c r="U9" s="83" t="s">
        <v>123</v>
      </c>
    </row>
    <row r="10" spans="1:21" ht="30" customHeight="1">
      <c r="B10" s="33"/>
      <c r="C10" s="113"/>
      <c r="D10" s="185" t="str">
        <f>IF($A10="","",VLOOKUP($A10,ブドウ糖!$A$5:$J$500,3))</f>
        <v/>
      </c>
      <c r="E10" s="143" t="str">
        <f>IF($A10="","",VLOOKUP($A10,ブドウ糖!$A$5:$J$500,5))</f>
        <v/>
      </c>
      <c r="F10" s="154" t="str">
        <f>IF($A10="","",VLOOKUP($A10,ブドウ糖!$A$5:$J$500,9))</f>
        <v/>
      </c>
      <c r="G10" s="154" t="str">
        <f>IF($A10="","",VLOOKUP($A10,ブドウ糖!$A$5:$J$500,10))</f>
        <v/>
      </c>
      <c r="H10" s="155"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IF($A11="","",VLOOKUP($A11,ブドウ糖!$A$5:$J$500,3))</f>
        <v/>
      </c>
      <c r="E11" s="143" t="str">
        <f>IF($A11="","",VLOOKUP($A11,ブドウ糖!$A$5:$J$500,5))</f>
        <v/>
      </c>
      <c r="F11" s="154" t="str">
        <f>IF($A11="","",VLOOKUP($A11,ブドウ糖!$A$5:$J$500,9))</f>
        <v/>
      </c>
      <c r="G11" s="154" t="str">
        <f>IF($A11="","",VLOOKUP($A11,ブドウ糖!$A$5:$J$500,10))</f>
        <v/>
      </c>
      <c r="H11" s="155" t="str">
        <f t="shared" si="0"/>
        <v/>
      </c>
      <c r="I11" s="393"/>
      <c r="J11" s="394"/>
      <c r="K11" s="394"/>
      <c r="L11" s="394"/>
      <c r="M11" s="394"/>
      <c r="N11" s="394"/>
      <c r="O11" s="394"/>
      <c r="P11" s="394"/>
      <c r="Q11" s="395"/>
      <c r="R11" s="402"/>
      <c r="S11" s="403"/>
      <c r="U11" s="83" t="s">
        <v>124</v>
      </c>
    </row>
    <row r="12" spans="1:21" ht="30" customHeight="1">
      <c r="B12" s="33"/>
      <c r="C12" s="114"/>
      <c r="D12" s="185" t="str">
        <f>IF($A12="","",VLOOKUP($A12,ブドウ糖!$A$5:$J$500,3))</f>
        <v/>
      </c>
      <c r="E12" s="143" t="str">
        <f>IF($A12="","",VLOOKUP($A12,ブドウ糖!$A$5:$J$500,5))</f>
        <v/>
      </c>
      <c r="F12" s="154" t="str">
        <f>IF($A12="","",VLOOKUP($A12,ブドウ糖!$A$5:$J$500,9))</f>
        <v/>
      </c>
      <c r="G12" s="154" t="str">
        <f>IF($A12="","",VLOOKUP($A12,ブドウ糖!$A$5:$J$500,10))</f>
        <v/>
      </c>
      <c r="H12" s="155" t="str">
        <f t="shared" si="0"/>
        <v/>
      </c>
      <c r="I12" s="393"/>
      <c r="J12" s="394"/>
      <c r="K12" s="394"/>
      <c r="L12" s="394"/>
      <c r="M12" s="394"/>
      <c r="N12" s="394"/>
      <c r="O12" s="394"/>
      <c r="P12" s="394"/>
      <c r="Q12" s="395"/>
      <c r="R12" s="402"/>
      <c r="S12" s="403"/>
      <c r="U12" s="83" t="s">
        <v>142</v>
      </c>
    </row>
    <row r="13" spans="1:21" ht="30" customHeight="1">
      <c r="B13" s="33"/>
      <c r="C13" s="114"/>
      <c r="D13" s="185" t="str">
        <f>IF($A13="","",VLOOKUP($A13,ブドウ糖!$A$5:$J$500,3))</f>
        <v/>
      </c>
      <c r="E13" s="143" t="str">
        <f>IF($A13="","",VLOOKUP($A13,ブドウ糖!$A$5:$J$500,5))</f>
        <v/>
      </c>
      <c r="F13" s="154" t="str">
        <f>IF($A13="","",VLOOKUP($A13,ブドウ糖!$A$5:$J$500,9))</f>
        <v/>
      </c>
      <c r="G13" s="154" t="str">
        <f>IF($A13="","",VLOOKUP($A13,ブドウ糖!$A$5:$J$500,10))</f>
        <v/>
      </c>
      <c r="H13" s="155" t="str">
        <f t="shared" si="0"/>
        <v/>
      </c>
      <c r="I13" s="393"/>
      <c r="J13" s="394"/>
      <c r="K13" s="394"/>
      <c r="L13" s="394"/>
      <c r="M13" s="394"/>
      <c r="N13" s="394"/>
      <c r="O13" s="394"/>
      <c r="P13" s="394"/>
      <c r="Q13" s="395"/>
      <c r="R13" s="402"/>
      <c r="S13" s="403"/>
      <c r="U13" s="83" t="s">
        <v>131</v>
      </c>
    </row>
    <row r="14" spans="1:21" ht="30" customHeight="1">
      <c r="C14" s="114"/>
      <c r="D14" s="185" t="str">
        <f>IF($A14="","",VLOOKUP($A14,ブドウ糖!$A$5:$J$500,3))</f>
        <v/>
      </c>
      <c r="E14" s="143" t="str">
        <f>IF($A14="","",VLOOKUP($A14,ブドウ糖!$A$5:$J$500,5))</f>
        <v/>
      </c>
      <c r="F14" s="154" t="str">
        <f>IF($A14="","",VLOOKUP($A14,ブドウ糖!$A$5:$J$500,9))</f>
        <v/>
      </c>
      <c r="G14" s="154" t="str">
        <f>IF($A14="","",VLOOKUP($A14,ブドウ糖!$A$5:$J$500,10))</f>
        <v/>
      </c>
      <c r="H14" s="155" t="str">
        <f t="shared" si="0"/>
        <v/>
      </c>
      <c r="I14" s="393"/>
      <c r="J14" s="394"/>
      <c r="K14" s="394"/>
      <c r="L14" s="394"/>
      <c r="M14" s="394"/>
      <c r="N14" s="394"/>
      <c r="O14" s="394"/>
      <c r="P14" s="394"/>
      <c r="Q14" s="395"/>
      <c r="R14" s="402"/>
      <c r="S14" s="403"/>
      <c r="U14" s="83" t="s">
        <v>95</v>
      </c>
    </row>
    <row r="15" spans="1:21" ht="30" customHeight="1">
      <c r="B15" s="33"/>
      <c r="C15" s="114"/>
      <c r="D15" s="185" t="str">
        <f>IF($A15="","",VLOOKUP($A15,ブドウ糖!$A$5:$J$500,3))</f>
        <v/>
      </c>
      <c r="E15" s="143" t="str">
        <f>IF($A15="","",VLOOKUP($A15,ブドウ糖!$A$5:$J$500,5))</f>
        <v/>
      </c>
      <c r="F15" s="154" t="str">
        <f>IF($A15="","",VLOOKUP($A15,ブドウ糖!$A$5:$J$500,9))</f>
        <v/>
      </c>
      <c r="G15" s="154" t="str">
        <f>IF($A15="","",VLOOKUP($A15,ブドウ糖!$A$5:$J$500,10))</f>
        <v/>
      </c>
      <c r="H15" s="155" t="str">
        <f t="shared" si="0"/>
        <v/>
      </c>
      <c r="I15" s="393"/>
      <c r="J15" s="394"/>
      <c r="K15" s="394"/>
      <c r="L15" s="394"/>
      <c r="M15" s="394"/>
      <c r="N15" s="394"/>
      <c r="O15" s="394"/>
      <c r="P15" s="394"/>
      <c r="Q15" s="395"/>
      <c r="R15" s="402"/>
      <c r="S15" s="403"/>
      <c r="U15" s="83" t="s">
        <v>127</v>
      </c>
    </row>
    <row r="16" spans="1:21" ht="30" customHeight="1">
      <c r="B16" s="33"/>
      <c r="C16" s="114"/>
      <c r="D16" s="185" t="str">
        <f>IF($A16="","",VLOOKUP($A16,ブドウ糖!$A$5:$J$500,3))</f>
        <v/>
      </c>
      <c r="E16" s="143" t="str">
        <f>IF($A16="","",VLOOKUP($A16,ブドウ糖!$A$5:$J$500,5))</f>
        <v/>
      </c>
      <c r="F16" s="154" t="str">
        <f>IF($A16="","",VLOOKUP($A16,ブドウ糖!$A$5:$J$500,9))</f>
        <v/>
      </c>
      <c r="G16" s="154" t="str">
        <f>IF($A16="","",VLOOKUP($A16,ブドウ糖!$A$5:$J$500,10))</f>
        <v/>
      </c>
      <c r="H16" s="155" t="str">
        <f t="shared" si="0"/>
        <v/>
      </c>
      <c r="I16" s="393"/>
      <c r="J16" s="394"/>
      <c r="K16" s="394"/>
      <c r="L16" s="394"/>
      <c r="M16" s="394"/>
      <c r="N16" s="394"/>
      <c r="O16" s="394"/>
      <c r="P16" s="394"/>
      <c r="Q16" s="395"/>
      <c r="R16" s="402"/>
      <c r="S16" s="403"/>
      <c r="U16" s="83" t="s">
        <v>143</v>
      </c>
    </row>
    <row r="17" spans="2:19" ht="30" customHeight="1">
      <c r="B17" s="33"/>
      <c r="C17" s="114"/>
      <c r="D17" s="185" t="str">
        <f>IF($A17="","",VLOOKUP($A17,ブドウ糖!$A$5:$J$500,3))</f>
        <v/>
      </c>
      <c r="E17" s="143" t="str">
        <f>IF($A17="","",VLOOKUP($A17,ブドウ糖!$A$5:$J$500,5))</f>
        <v/>
      </c>
      <c r="F17" s="154" t="str">
        <f>IF($A17="","",VLOOKUP($A17,ブドウ糖!$A$5:$J$500,9))</f>
        <v/>
      </c>
      <c r="G17" s="154" t="str">
        <f>IF($A17="","",VLOOKUP($A17,ブドウ糖!$A$5:$J$500,10))</f>
        <v/>
      </c>
      <c r="H17" s="155" t="str">
        <f t="shared" si="0"/>
        <v/>
      </c>
      <c r="I17" s="393"/>
      <c r="J17" s="394"/>
      <c r="K17" s="394"/>
      <c r="L17" s="394"/>
      <c r="M17" s="394"/>
      <c r="N17" s="394"/>
      <c r="O17" s="394"/>
      <c r="P17" s="394"/>
      <c r="Q17" s="395"/>
      <c r="R17" s="402"/>
      <c r="S17" s="403"/>
    </row>
    <row r="18" spans="2:19" ht="30" customHeight="1">
      <c r="B18" s="33"/>
      <c r="C18" s="114"/>
      <c r="D18" s="185" t="str">
        <f>IF($A18="","",VLOOKUP($A18,ブドウ糖!$A$5:$J$500,3))</f>
        <v/>
      </c>
      <c r="E18" s="143" t="str">
        <f>IF($A18="","",VLOOKUP($A18,ブドウ糖!$A$5:$J$500,5))</f>
        <v/>
      </c>
      <c r="F18" s="154" t="str">
        <f>IF($A18="","",VLOOKUP($A18,ブドウ糖!$A$5:$J$500,9))</f>
        <v/>
      </c>
      <c r="G18" s="154" t="str">
        <f>IF($A18="","",VLOOKUP($A18,ブドウ糖!$A$5:$J$500,10))</f>
        <v/>
      </c>
      <c r="H18" s="155" t="str">
        <f t="shared" si="0"/>
        <v/>
      </c>
      <c r="I18" s="393"/>
      <c r="J18" s="394"/>
      <c r="K18" s="394"/>
      <c r="L18" s="394"/>
      <c r="M18" s="394"/>
      <c r="N18" s="394"/>
      <c r="O18" s="394"/>
      <c r="P18" s="394"/>
      <c r="Q18" s="395"/>
      <c r="R18" s="402"/>
      <c r="S18" s="403"/>
    </row>
    <row r="19" spans="2:19" ht="30" customHeight="1">
      <c r="B19" s="33"/>
      <c r="C19" s="114"/>
      <c r="D19" s="185" t="str">
        <f>IF($A19="","",VLOOKUP($A19,ブドウ糖!$A$5:$J$500,3))</f>
        <v/>
      </c>
      <c r="E19" s="143" t="str">
        <f>IF($A19="","",VLOOKUP($A19,ブドウ糖!$A$5:$J$500,5))</f>
        <v/>
      </c>
      <c r="F19" s="154" t="str">
        <f>IF($A19="","",VLOOKUP($A19,ブドウ糖!$A$5:$J$500,9))</f>
        <v/>
      </c>
      <c r="G19" s="154" t="str">
        <f>IF($A19="","",VLOOKUP($A19,ブドウ糖!$A$5:$J$500,10))</f>
        <v/>
      </c>
      <c r="H19" s="155" t="str">
        <f t="shared" si="0"/>
        <v/>
      </c>
      <c r="I19" s="393"/>
      <c r="J19" s="394"/>
      <c r="K19" s="394"/>
      <c r="L19" s="394"/>
      <c r="M19" s="394"/>
      <c r="N19" s="394"/>
      <c r="O19" s="394"/>
      <c r="P19" s="394"/>
      <c r="Q19" s="395"/>
      <c r="R19" s="402"/>
      <c r="S19" s="403"/>
    </row>
    <row r="20" spans="2:19" ht="30" customHeight="1">
      <c r="B20" s="33"/>
      <c r="C20" s="114"/>
      <c r="D20" s="185" t="str">
        <f>IF($A20="","",VLOOKUP($A20,ブドウ糖!$A$5:$J$500,3))</f>
        <v/>
      </c>
      <c r="E20" s="143" t="str">
        <f>IF($A20="","",VLOOKUP($A20,ブドウ糖!$A$5:$J$500,5))</f>
        <v/>
      </c>
      <c r="F20" s="154" t="str">
        <f>IF($A20="","",VLOOKUP($A20,ブドウ糖!$A$5:$J$500,9))</f>
        <v/>
      </c>
      <c r="G20" s="154" t="str">
        <f>IF($A20="","",VLOOKUP($A20,ブドウ糖!$A$5:$J$500,10))</f>
        <v/>
      </c>
      <c r="H20" s="155" t="str">
        <f t="shared" si="0"/>
        <v/>
      </c>
      <c r="I20" s="393"/>
      <c r="J20" s="394"/>
      <c r="K20" s="394"/>
      <c r="L20" s="394"/>
      <c r="M20" s="394"/>
      <c r="N20" s="394"/>
      <c r="O20" s="394"/>
      <c r="P20" s="394"/>
      <c r="Q20" s="395"/>
      <c r="R20" s="402"/>
      <c r="S20" s="403"/>
    </row>
    <row r="21" spans="2:19" ht="30" customHeight="1">
      <c r="B21" s="33"/>
      <c r="C21" s="115"/>
      <c r="D21" s="185" t="str">
        <f>IF($A21="","",VLOOKUP($A21,ブドウ糖!$A$5:$J$500,3))</f>
        <v/>
      </c>
      <c r="E21" s="143" t="str">
        <f>IF($A21="","",VLOOKUP($A21,ブドウ糖!$A$5:$J$500,5))</f>
        <v/>
      </c>
      <c r="F21" s="154" t="str">
        <f>IF($A21="","",VLOOKUP($A21,ブドウ糖!$A$5:$J$500,9))</f>
        <v/>
      </c>
      <c r="G21" s="154" t="str">
        <f>IF($A21="","",VLOOKUP($A21,ブドウ糖!$A$5:$J$500,10))</f>
        <v/>
      </c>
      <c r="H21" s="155" t="str">
        <f t="shared" si="0"/>
        <v/>
      </c>
      <c r="I21" s="393"/>
      <c r="J21" s="394"/>
      <c r="K21" s="394"/>
      <c r="L21" s="394"/>
      <c r="M21" s="394"/>
      <c r="N21" s="394"/>
      <c r="O21" s="394"/>
      <c r="P21" s="394"/>
      <c r="Q21" s="395"/>
      <c r="R21" s="402"/>
      <c r="S21" s="403"/>
    </row>
    <row r="22" spans="2:19" ht="30" customHeight="1">
      <c r="B22" s="33"/>
      <c r="C22" s="116"/>
      <c r="D22" s="185" t="str">
        <f>IF($A22="","",VLOOKUP($A22,ブドウ糖!$A$5:$J$500,3))</f>
        <v/>
      </c>
      <c r="E22" s="143" t="str">
        <f>IF($A22="","",VLOOKUP($A22,ブドウ糖!$A$5:$J$500,5))</f>
        <v/>
      </c>
      <c r="F22" s="154" t="str">
        <f>IF($A22="","",VLOOKUP($A22,ブドウ糖!$A$5:$J$500,9))</f>
        <v/>
      </c>
      <c r="G22" s="154" t="str">
        <f>IF($A22="","",VLOOKUP($A22,ブドウ糖!$A$5:$J$500,10))</f>
        <v/>
      </c>
      <c r="H22" s="155" t="str">
        <f t="shared" si="0"/>
        <v/>
      </c>
      <c r="I22" s="393"/>
      <c r="J22" s="394"/>
      <c r="K22" s="394"/>
      <c r="L22" s="394"/>
      <c r="M22" s="394"/>
      <c r="N22" s="394"/>
      <c r="O22" s="394"/>
      <c r="P22" s="394"/>
      <c r="Q22" s="395"/>
      <c r="R22" s="402"/>
      <c r="S22" s="403"/>
    </row>
    <row r="23" spans="2:19" ht="30" customHeight="1">
      <c r="B23" s="33"/>
      <c r="C23" s="33"/>
      <c r="D23" s="185" t="str">
        <f>IF($A23="","",VLOOKUP($A23,ブドウ糖!$A$5:$J$500,3))</f>
        <v/>
      </c>
      <c r="E23" s="143" t="str">
        <f>IF($A23="","",VLOOKUP($A23,ブドウ糖!$A$5:$J$500,5))</f>
        <v/>
      </c>
      <c r="F23" s="154" t="str">
        <f>IF($A23="","",VLOOKUP($A23,ブドウ糖!$A$5:$J$500,9))</f>
        <v/>
      </c>
      <c r="G23" s="154" t="str">
        <f>IF($A23="","",VLOOKUP($A23,ブドウ糖!$A$5:$J$500,10))</f>
        <v/>
      </c>
      <c r="H23" s="155" t="str">
        <f t="shared" si="0"/>
        <v/>
      </c>
      <c r="I23" s="393"/>
      <c r="J23" s="394"/>
      <c r="K23" s="394"/>
      <c r="L23" s="394"/>
      <c r="M23" s="394"/>
      <c r="N23" s="394"/>
      <c r="O23" s="394"/>
      <c r="P23" s="394"/>
      <c r="Q23" s="395"/>
      <c r="R23" s="402"/>
      <c r="S23" s="403"/>
    </row>
    <row r="24" spans="2:19" ht="30" customHeight="1">
      <c r="B24" s="33"/>
      <c r="C24" s="33"/>
      <c r="D24" s="185" t="str">
        <f>IF($A24="","",VLOOKUP($A24,ブドウ糖!$A$5:$J$500,3))</f>
        <v/>
      </c>
      <c r="E24" s="143" t="str">
        <f>IF($A24="","",VLOOKUP($A24,ブドウ糖!$A$5:$J$500,5))</f>
        <v/>
      </c>
      <c r="F24" s="154" t="str">
        <f>IF($A24="","",VLOOKUP($A24,ブドウ糖!$A$5:$J$500,9))</f>
        <v/>
      </c>
      <c r="G24" s="154" t="str">
        <f>IF($A24="","",VLOOKUP($A24,ブドウ糖!$A$5:$J$500,10))</f>
        <v/>
      </c>
      <c r="H24" s="155" t="str">
        <f t="shared" si="0"/>
        <v/>
      </c>
      <c r="I24" s="393"/>
      <c r="J24" s="394"/>
      <c r="K24" s="394"/>
      <c r="L24" s="394"/>
      <c r="M24" s="394"/>
      <c r="N24" s="394"/>
      <c r="O24" s="394"/>
      <c r="P24" s="394"/>
      <c r="Q24" s="395"/>
      <c r="R24" s="402"/>
      <c r="S24" s="403"/>
    </row>
    <row r="25" spans="2:19" ht="30" customHeight="1">
      <c r="B25" s="33"/>
      <c r="C25" s="33"/>
      <c r="D25" s="185" t="str">
        <f>IF($A25="","",VLOOKUP($A25,ブドウ糖!$A$5:$J$500,3))</f>
        <v/>
      </c>
      <c r="E25" s="143" t="str">
        <f>IF($A25="","",VLOOKUP($A25,ブドウ糖!$A$5:$J$500,5))</f>
        <v/>
      </c>
      <c r="F25" s="154" t="str">
        <f>IF($A25="","",VLOOKUP($A25,ブドウ糖!$A$5:$J$500,9))</f>
        <v/>
      </c>
      <c r="G25" s="154" t="str">
        <f>IF($A25="","",VLOOKUP($A25,ブドウ糖!$A$5:$J$500,10))</f>
        <v/>
      </c>
      <c r="H25" s="155" t="str">
        <f t="shared" si="0"/>
        <v/>
      </c>
      <c r="I25" s="393"/>
      <c r="J25" s="394"/>
      <c r="K25" s="394"/>
      <c r="L25" s="394"/>
      <c r="M25" s="394"/>
      <c r="N25" s="394"/>
      <c r="O25" s="394"/>
      <c r="P25" s="394"/>
      <c r="Q25" s="395"/>
      <c r="R25" s="402"/>
      <c r="S25" s="403"/>
    </row>
    <row r="26" spans="2:19" ht="30" customHeight="1">
      <c r="B26" s="33"/>
      <c r="C26" s="33"/>
      <c r="D26" s="185" t="str">
        <f>IF($A26="","",VLOOKUP($A26,ブドウ糖!$A$5:$J$500,3))</f>
        <v/>
      </c>
      <c r="E26" s="143" t="str">
        <f>IF($A26="","",VLOOKUP($A26,ブドウ糖!$A$5:$J$500,5))</f>
        <v/>
      </c>
      <c r="F26" s="154" t="str">
        <f>IF($A26="","",VLOOKUP($A26,ブドウ糖!$A$5:$J$500,9))</f>
        <v/>
      </c>
      <c r="G26" s="154" t="str">
        <f>IF($A26="","",VLOOKUP($A26,ブドウ糖!$A$5:$J$500,10))</f>
        <v/>
      </c>
      <c r="H26" s="155" t="str">
        <f t="shared" si="0"/>
        <v/>
      </c>
      <c r="I26" s="393"/>
      <c r="J26" s="394"/>
      <c r="K26" s="394"/>
      <c r="L26" s="394"/>
      <c r="M26" s="394"/>
      <c r="N26" s="394"/>
      <c r="O26" s="394"/>
      <c r="P26" s="394"/>
      <c r="Q26" s="395"/>
      <c r="R26" s="402"/>
      <c r="S26" s="403"/>
    </row>
    <row r="27" spans="2:19" ht="30" customHeight="1">
      <c r="B27" s="33"/>
      <c r="C27" s="33"/>
      <c r="D27" s="185" t="str">
        <f>IF($A27="","",VLOOKUP($A27,ブドウ糖!$A$5:$J$500,3))</f>
        <v/>
      </c>
      <c r="E27" s="143" t="str">
        <f>IF($A27="","",VLOOKUP($A27,ブドウ糖!$A$5:$J$500,5))</f>
        <v/>
      </c>
      <c r="F27" s="154" t="str">
        <f>IF($A27="","",VLOOKUP($A27,ブドウ糖!$A$5:$J$500,9))</f>
        <v/>
      </c>
      <c r="G27" s="154" t="str">
        <f>IF($A27="","",VLOOKUP($A27,ブドウ糖!$A$5:$J$500,10))</f>
        <v/>
      </c>
      <c r="H27" s="155" t="str">
        <f t="shared" si="0"/>
        <v/>
      </c>
      <c r="I27" s="393"/>
      <c r="J27" s="394"/>
      <c r="K27" s="394"/>
      <c r="L27" s="394"/>
      <c r="M27" s="394"/>
      <c r="N27" s="394"/>
      <c r="O27" s="394"/>
      <c r="P27" s="394"/>
      <c r="Q27" s="395"/>
      <c r="R27" s="402"/>
      <c r="S27" s="403"/>
    </row>
    <row r="28" spans="2:19" ht="30" customHeight="1">
      <c r="B28" s="33"/>
      <c r="C28" s="33"/>
      <c r="D28" s="185" t="str">
        <f>IF($A28="","",VLOOKUP($A28,ブドウ糖!$A$5:$J$500,3))</f>
        <v/>
      </c>
      <c r="E28" s="143" t="str">
        <f>IF($A28="","",VLOOKUP($A28,ブドウ糖!$A$5:$J$500,5))</f>
        <v/>
      </c>
      <c r="F28" s="154" t="str">
        <f>IF($A28="","",VLOOKUP($A28,ブドウ糖!$A$5:$J$500,9))</f>
        <v/>
      </c>
      <c r="G28" s="154" t="str">
        <f>IF($A28="","",VLOOKUP($A28,ブドウ糖!$A$5:$J$500,10))</f>
        <v/>
      </c>
      <c r="H28" s="155" t="str">
        <f t="shared" si="0"/>
        <v/>
      </c>
      <c r="I28" s="393"/>
      <c r="J28" s="394"/>
      <c r="K28" s="394"/>
      <c r="L28" s="394"/>
      <c r="M28" s="394"/>
      <c r="N28" s="394"/>
      <c r="O28" s="394"/>
      <c r="P28" s="394"/>
      <c r="Q28" s="395"/>
    </row>
    <row r="29" spans="2:19" ht="8.1" customHeight="1">
      <c r="B29" s="33"/>
      <c r="C29" s="33"/>
      <c r="D29" s="410" t="s">
        <v>121</v>
      </c>
      <c r="E29" s="404"/>
      <c r="F29" s="412"/>
      <c r="G29" s="412"/>
      <c r="H29" s="414">
        <f>SUM(H9:H28)</f>
        <v>0</v>
      </c>
      <c r="I29" s="404"/>
      <c r="J29" s="405"/>
      <c r="K29" s="405"/>
      <c r="L29" s="405"/>
      <c r="M29" s="405"/>
      <c r="N29" s="405"/>
      <c r="O29" s="405"/>
      <c r="P29" s="405"/>
      <c r="Q29" s="406"/>
    </row>
    <row r="30" spans="2:19" ht="8.1" customHeight="1">
      <c r="B30" s="33"/>
      <c r="C30" s="33"/>
      <c r="D30" s="411"/>
      <c r="E30" s="407"/>
      <c r="F30" s="413"/>
      <c r="G30" s="413"/>
      <c r="H30" s="413"/>
      <c r="I30" s="407"/>
      <c r="J30" s="408"/>
      <c r="K30" s="408"/>
      <c r="L30" s="408"/>
      <c r="M30" s="408"/>
      <c r="N30" s="408"/>
      <c r="O30" s="408"/>
      <c r="P30" s="408"/>
      <c r="Q30" s="409"/>
    </row>
    <row r="31" spans="2:19" ht="8.1" customHeight="1">
      <c r="B31" s="33"/>
      <c r="C31" s="33"/>
      <c r="D31" s="411"/>
      <c r="E31" s="407"/>
      <c r="F31" s="413"/>
      <c r="G31" s="413"/>
      <c r="H31" s="413"/>
      <c r="I31" s="407"/>
      <c r="J31" s="408"/>
      <c r="K31" s="408"/>
      <c r="L31" s="408"/>
      <c r="M31" s="408"/>
      <c r="N31" s="408"/>
      <c r="O31" s="408"/>
      <c r="P31" s="408"/>
      <c r="Q31" s="409"/>
    </row>
    <row r="32" spans="2:19" ht="8.1" customHeight="1">
      <c r="B32" s="33"/>
      <c r="C32" s="33"/>
      <c r="D32" s="411"/>
      <c r="E32" s="407"/>
      <c r="F32" s="413"/>
      <c r="G32" s="413"/>
      <c r="H32" s="415"/>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IF($A46="","",VLOOKUP($A46,ブドウ糖!$A$5:$J$500,3))</f>
        <v/>
      </c>
      <c r="E46" s="143" t="str">
        <f>IF($A46="","",VLOOKUP($A46,ブドウ糖!$A$5:$J$500,5))</f>
        <v/>
      </c>
      <c r="F46" s="154" t="str">
        <f>IF($A46="","",VLOOKUP($A46,ブドウ糖!$A$5:$J$500,9))</f>
        <v/>
      </c>
      <c r="G46" s="154" t="str">
        <f>IF($A46="","",VLOOKUP($A46,ブドウ糖!$A$5:$J$500,10))</f>
        <v/>
      </c>
      <c r="H46" s="155"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IF($A47="","",VLOOKUP($A47,ブドウ糖!$A$5:$J$500,3))</f>
        <v/>
      </c>
      <c r="E47" s="143" t="str">
        <f>IF($A47="","",VLOOKUP($A47,ブドウ糖!$A$5:$J$500,5))</f>
        <v/>
      </c>
      <c r="F47" s="154" t="str">
        <f>IF($A47="","",VLOOKUP($A47,ブドウ糖!$A$5:$J$500,9))</f>
        <v/>
      </c>
      <c r="G47" s="154" t="str">
        <f>IF($A47="","",VLOOKUP($A47,ブドウ糖!$A$5:$J$500,10))</f>
        <v/>
      </c>
      <c r="H47" s="155" t="str">
        <f t="shared" si="1"/>
        <v/>
      </c>
      <c r="I47" s="393"/>
      <c r="J47" s="394"/>
      <c r="K47" s="394"/>
      <c r="L47" s="394"/>
      <c r="M47" s="394"/>
      <c r="N47" s="394"/>
      <c r="O47" s="394"/>
      <c r="P47" s="394"/>
      <c r="Q47" s="395"/>
      <c r="R47" s="402"/>
      <c r="S47" s="403"/>
    </row>
    <row r="48" spans="2:19" ht="30" customHeight="1">
      <c r="B48" s="33"/>
      <c r="C48" s="114"/>
      <c r="D48" s="185" t="str">
        <f>IF($A48="","",VLOOKUP($A48,ブドウ糖!$A$5:$J$500,3))</f>
        <v/>
      </c>
      <c r="E48" s="143" t="str">
        <f>IF($A48="","",VLOOKUP($A48,ブドウ糖!$A$5:$J$500,5))</f>
        <v/>
      </c>
      <c r="F48" s="154" t="str">
        <f>IF($A48="","",VLOOKUP($A48,ブドウ糖!$A$5:$J$500,9))</f>
        <v/>
      </c>
      <c r="G48" s="154" t="str">
        <f>IF($A48="","",VLOOKUP($A48,ブドウ糖!$A$5:$J$500,10))</f>
        <v/>
      </c>
      <c r="H48" s="155" t="str">
        <f t="shared" si="1"/>
        <v/>
      </c>
      <c r="I48" s="393"/>
      <c r="J48" s="394"/>
      <c r="K48" s="394"/>
      <c r="L48" s="394"/>
      <c r="M48" s="394"/>
      <c r="N48" s="394"/>
      <c r="O48" s="394"/>
      <c r="P48" s="394"/>
      <c r="Q48" s="395"/>
      <c r="R48" s="402"/>
      <c r="S48" s="403"/>
    </row>
    <row r="49" spans="2:19" ht="30" customHeight="1">
      <c r="B49" s="33"/>
      <c r="C49" s="114"/>
      <c r="D49" s="185" t="str">
        <f>IF($A49="","",VLOOKUP($A49,ブドウ糖!$A$5:$J$500,3))</f>
        <v/>
      </c>
      <c r="E49" s="143" t="str">
        <f>IF($A49="","",VLOOKUP($A49,ブドウ糖!$A$5:$J$500,5))</f>
        <v/>
      </c>
      <c r="F49" s="154" t="str">
        <f>IF($A49="","",VLOOKUP($A49,ブドウ糖!$A$5:$J$500,9))</f>
        <v/>
      </c>
      <c r="G49" s="154" t="str">
        <f>IF($A49="","",VLOOKUP($A49,ブドウ糖!$A$5:$J$500,10))</f>
        <v/>
      </c>
      <c r="H49" s="155" t="str">
        <f t="shared" si="1"/>
        <v/>
      </c>
      <c r="I49" s="393"/>
      <c r="J49" s="394"/>
      <c r="K49" s="394"/>
      <c r="L49" s="394"/>
      <c r="M49" s="394"/>
      <c r="N49" s="394"/>
      <c r="O49" s="394"/>
      <c r="P49" s="394"/>
      <c r="Q49" s="395"/>
      <c r="R49" s="402"/>
      <c r="S49" s="403"/>
    </row>
    <row r="50" spans="2:19" ht="30" customHeight="1">
      <c r="B50" s="33"/>
      <c r="C50" s="114"/>
      <c r="D50" s="185" t="str">
        <f>IF($A50="","",VLOOKUP($A50,ブドウ糖!$A$5:$J$500,3))</f>
        <v/>
      </c>
      <c r="E50" s="143" t="str">
        <f>IF($A50="","",VLOOKUP($A50,ブドウ糖!$A$5:$J$500,5))</f>
        <v/>
      </c>
      <c r="F50" s="154" t="str">
        <f>IF($A50="","",VLOOKUP($A50,ブドウ糖!$A$5:$J$500,9))</f>
        <v/>
      </c>
      <c r="G50" s="154" t="str">
        <f>IF($A50="","",VLOOKUP($A50,ブドウ糖!$A$5:$J$500,10))</f>
        <v/>
      </c>
      <c r="H50" s="155" t="str">
        <f t="shared" si="1"/>
        <v/>
      </c>
      <c r="I50" s="393"/>
      <c r="J50" s="394"/>
      <c r="K50" s="394"/>
      <c r="L50" s="394"/>
      <c r="M50" s="394"/>
      <c r="N50" s="394"/>
      <c r="O50" s="394"/>
      <c r="P50" s="394"/>
      <c r="Q50" s="395"/>
      <c r="R50" s="402"/>
      <c r="S50" s="403"/>
    </row>
    <row r="51" spans="2:19" ht="30" customHeight="1">
      <c r="C51" s="114"/>
      <c r="D51" s="185" t="str">
        <f>IF($A51="","",VLOOKUP($A51,ブドウ糖!$A$5:$J$500,3))</f>
        <v/>
      </c>
      <c r="E51" s="143" t="str">
        <f>IF($A51="","",VLOOKUP($A51,ブドウ糖!$A$5:$J$500,5))</f>
        <v/>
      </c>
      <c r="F51" s="154" t="str">
        <f>IF($A51="","",VLOOKUP($A51,ブドウ糖!$A$5:$J$500,9))</f>
        <v/>
      </c>
      <c r="G51" s="154" t="str">
        <f>IF($A51="","",VLOOKUP($A51,ブドウ糖!$A$5:$J$500,10))</f>
        <v/>
      </c>
      <c r="H51" s="155" t="str">
        <f t="shared" si="1"/>
        <v/>
      </c>
      <c r="I51" s="393"/>
      <c r="J51" s="394"/>
      <c r="K51" s="394"/>
      <c r="L51" s="394"/>
      <c r="M51" s="394"/>
      <c r="N51" s="394"/>
      <c r="O51" s="394"/>
      <c r="P51" s="394"/>
      <c r="Q51" s="395"/>
      <c r="R51" s="402"/>
      <c r="S51" s="403"/>
    </row>
    <row r="52" spans="2:19" ht="30" customHeight="1">
      <c r="B52" s="33"/>
      <c r="C52" s="114"/>
      <c r="D52" s="185" t="str">
        <f>IF($A52="","",VLOOKUP($A52,ブドウ糖!$A$5:$J$500,3))</f>
        <v/>
      </c>
      <c r="E52" s="143" t="str">
        <f>IF($A52="","",VLOOKUP($A52,ブドウ糖!$A$5:$J$500,5))</f>
        <v/>
      </c>
      <c r="F52" s="154" t="str">
        <f>IF($A52="","",VLOOKUP($A52,ブドウ糖!$A$5:$J$500,9))</f>
        <v/>
      </c>
      <c r="G52" s="154" t="str">
        <f>IF($A52="","",VLOOKUP($A52,ブドウ糖!$A$5:$J$500,10))</f>
        <v/>
      </c>
      <c r="H52" s="155" t="str">
        <f t="shared" si="1"/>
        <v/>
      </c>
      <c r="I52" s="393"/>
      <c r="J52" s="394"/>
      <c r="K52" s="394"/>
      <c r="L52" s="394"/>
      <c r="M52" s="394"/>
      <c r="N52" s="394"/>
      <c r="O52" s="394"/>
      <c r="P52" s="394"/>
      <c r="Q52" s="395"/>
      <c r="R52" s="402"/>
      <c r="S52" s="403"/>
    </row>
    <row r="53" spans="2:19" ht="30" customHeight="1">
      <c r="B53" s="33"/>
      <c r="C53" s="114"/>
      <c r="D53" s="185" t="str">
        <f>IF($A53="","",VLOOKUP($A53,ブドウ糖!$A$5:$J$500,3))</f>
        <v/>
      </c>
      <c r="E53" s="143" t="str">
        <f>IF($A53="","",VLOOKUP($A53,ブドウ糖!$A$5:$J$500,5))</f>
        <v/>
      </c>
      <c r="F53" s="154" t="str">
        <f>IF($A53="","",VLOOKUP($A53,ブドウ糖!$A$5:$J$500,9))</f>
        <v/>
      </c>
      <c r="G53" s="154" t="str">
        <f>IF($A53="","",VLOOKUP($A53,ブドウ糖!$A$5:$J$500,10))</f>
        <v/>
      </c>
      <c r="H53" s="155" t="str">
        <f t="shared" si="1"/>
        <v/>
      </c>
      <c r="I53" s="393"/>
      <c r="J53" s="394"/>
      <c r="K53" s="394"/>
      <c r="L53" s="394"/>
      <c r="M53" s="394"/>
      <c r="N53" s="394"/>
      <c r="O53" s="394"/>
      <c r="P53" s="394"/>
      <c r="Q53" s="395"/>
      <c r="R53" s="402"/>
      <c r="S53" s="403"/>
    </row>
    <row r="54" spans="2:19" ht="30" customHeight="1">
      <c r="B54" s="33"/>
      <c r="C54" s="114"/>
      <c r="D54" s="185" t="str">
        <f>IF($A54="","",VLOOKUP($A54,ブドウ糖!$A$5:$J$500,3))</f>
        <v/>
      </c>
      <c r="E54" s="143" t="str">
        <f>IF($A54="","",VLOOKUP($A54,ブドウ糖!$A$5:$J$500,5))</f>
        <v/>
      </c>
      <c r="F54" s="154" t="str">
        <f>IF($A54="","",VLOOKUP($A54,ブドウ糖!$A$5:$J$500,9))</f>
        <v/>
      </c>
      <c r="G54" s="154" t="str">
        <f>IF($A54="","",VLOOKUP($A54,ブドウ糖!$A$5:$J$500,10))</f>
        <v/>
      </c>
      <c r="H54" s="155" t="str">
        <f t="shared" si="1"/>
        <v/>
      </c>
      <c r="I54" s="393"/>
      <c r="J54" s="394"/>
      <c r="K54" s="394"/>
      <c r="L54" s="394"/>
      <c r="M54" s="394"/>
      <c r="N54" s="394"/>
      <c r="O54" s="394"/>
      <c r="P54" s="394"/>
      <c r="Q54" s="395"/>
      <c r="R54" s="402"/>
      <c r="S54" s="403"/>
    </row>
    <row r="55" spans="2:19" ht="30" customHeight="1">
      <c r="B55" s="33"/>
      <c r="C55" s="114"/>
      <c r="D55" s="185" t="str">
        <f>IF($A55="","",VLOOKUP($A55,ブドウ糖!$A$5:$J$500,3))</f>
        <v/>
      </c>
      <c r="E55" s="143" t="str">
        <f>IF($A55="","",VLOOKUP($A55,ブドウ糖!$A$5:$J$500,5))</f>
        <v/>
      </c>
      <c r="F55" s="154" t="str">
        <f>IF($A55="","",VLOOKUP($A55,ブドウ糖!$A$5:$J$500,9))</f>
        <v/>
      </c>
      <c r="G55" s="154" t="str">
        <f>IF($A55="","",VLOOKUP($A55,ブドウ糖!$A$5:$J$500,10))</f>
        <v/>
      </c>
      <c r="H55" s="155" t="str">
        <f t="shared" si="1"/>
        <v/>
      </c>
      <c r="I55" s="393"/>
      <c r="J55" s="394"/>
      <c r="K55" s="394"/>
      <c r="L55" s="394"/>
      <c r="M55" s="394"/>
      <c r="N55" s="394"/>
      <c r="O55" s="394"/>
      <c r="P55" s="394"/>
      <c r="Q55" s="395"/>
      <c r="R55" s="402"/>
      <c r="S55" s="403"/>
    </row>
    <row r="56" spans="2:19" ht="30" customHeight="1">
      <c r="B56" s="33"/>
      <c r="C56" s="114"/>
      <c r="D56" s="185" t="str">
        <f>IF($A56="","",VLOOKUP($A56,ブドウ糖!$A$5:$J$500,3))</f>
        <v/>
      </c>
      <c r="E56" s="143" t="str">
        <f>IF($A56="","",VLOOKUP($A56,ブドウ糖!$A$5:$J$500,5))</f>
        <v/>
      </c>
      <c r="F56" s="154" t="str">
        <f>IF($A56="","",VLOOKUP($A56,ブドウ糖!$A$5:$J$500,9))</f>
        <v/>
      </c>
      <c r="G56" s="154" t="str">
        <f>IF($A56="","",VLOOKUP($A56,ブドウ糖!$A$5:$J$500,10))</f>
        <v/>
      </c>
      <c r="H56" s="155" t="str">
        <f t="shared" si="1"/>
        <v/>
      </c>
      <c r="I56" s="393"/>
      <c r="J56" s="394"/>
      <c r="K56" s="394"/>
      <c r="L56" s="394"/>
      <c r="M56" s="394"/>
      <c r="N56" s="394"/>
      <c r="O56" s="394"/>
      <c r="P56" s="394"/>
      <c r="Q56" s="395"/>
      <c r="R56" s="402"/>
      <c r="S56" s="403"/>
    </row>
    <row r="57" spans="2:19" ht="30" customHeight="1">
      <c r="B57" s="33"/>
      <c r="C57" s="114"/>
      <c r="D57" s="185" t="str">
        <f>IF($A57="","",VLOOKUP($A57,ブドウ糖!$A$5:$J$500,3))</f>
        <v/>
      </c>
      <c r="E57" s="143" t="str">
        <f>IF($A57="","",VLOOKUP($A57,ブドウ糖!$A$5:$J$500,5))</f>
        <v/>
      </c>
      <c r="F57" s="154" t="str">
        <f>IF($A57="","",VLOOKUP($A57,ブドウ糖!$A$5:$J$500,9))</f>
        <v/>
      </c>
      <c r="G57" s="154" t="str">
        <f>IF($A57="","",VLOOKUP($A57,ブドウ糖!$A$5:$J$500,10))</f>
        <v/>
      </c>
      <c r="H57" s="155" t="str">
        <f t="shared" si="1"/>
        <v/>
      </c>
      <c r="I57" s="393"/>
      <c r="J57" s="394"/>
      <c r="K57" s="394"/>
      <c r="L57" s="394"/>
      <c r="M57" s="394"/>
      <c r="N57" s="394"/>
      <c r="O57" s="394"/>
      <c r="P57" s="394"/>
      <c r="Q57" s="395"/>
      <c r="R57" s="402"/>
      <c r="S57" s="403"/>
    </row>
    <row r="58" spans="2:19" ht="30" customHeight="1">
      <c r="B58" s="33"/>
      <c r="C58" s="115"/>
      <c r="D58" s="185" t="str">
        <f>IF($A58="","",VLOOKUP($A58,ブドウ糖!$A$5:$J$500,3))</f>
        <v/>
      </c>
      <c r="E58" s="143" t="str">
        <f>IF($A58="","",VLOOKUP($A58,ブドウ糖!$A$5:$J$500,5))</f>
        <v/>
      </c>
      <c r="F58" s="154" t="str">
        <f>IF($A58="","",VLOOKUP($A58,ブドウ糖!$A$5:$J$500,9))</f>
        <v/>
      </c>
      <c r="G58" s="154" t="str">
        <f>IF($A58="","",VLOOKUP($A58,ブドウ糖!$A$5:$J$500,10))</f>
        <v/>
      </c>
      <c r="H58" s="155" t="str">
        <f t="shared" si="1"/>
        <v/>
      </c>
      <c r="I58" s="393"/>
      <c r="J58" s="394"/>
      <c r="K58" s="394"/>
      <c r="L58" s="394"/>
      <c r="M58" s="394"/>
      <c r="N58" s="394"/>
      <c r="O58" s="394"/>
      <c r="P58" s="394"/>
      <c r="Q58" s="395"/>
      <c r="R58" s="402"/>
      <c r="S58" s="403"/>
    </row>
    <row r="59" spans="2:19" ht="30" customHeight="1">
      <c r="B59" s="33"/>
      <c r="C59" s="116"/>
      <c r="D59" s="185" t="str">
        <f>IF($A59="","",VLOOKUP($A59,ブドウ糖!$A$5:$J$500,3))</f>
        <v/>
      </c>
      <c r="E59" s="143" t="str">
        <f>IF($A59="","",VLOOKUP($A59,ブドウ糖!$A$5:$J$500,5))</f>
        <v/>
      </c>
      <c r="F59" s="154" t="str">
        <f>IF($A59="","",VLOOKUP($A59,ブドウ糖!$A$5:$J$500,9))</f>
        <v/>
      </c>
      <c r="G59" s="154" t="str">
        <f>IF($A59="","",VLOOKUP($A59,ブドウ糖!$A$5:$J$500,10))</f>
        <v/>
      </c>
      <c r="H59" s="155" t="str">
        <f t="shared" si="1"/>
        <v/>
      </c>
      <c r="I59" s="393"/>
      <c r="J59" s="394"/>
      <c r="K59" s="394"/>
      <c r="L59" s="394"/>
      <c r="M59" s="394"/>
      <c r="N59" s="394"/>
      <c r="O59" s="394"/>
      <c r="P59" s="394"/>
      <c r="Q59" s="395"/>
      <c r="R59" s="402"/>
      <c r="S59" s="403"/>
    </row>
    <row r="60" spans="2:19" ht="30" customHeight="1">
      <c r="B60" s="33"/>
      <c r="C60" s="33"/>
      <c r="D60" s="185" t="str">
        <f>IF($A60="","",VLOOKUP($A60,ブドウ糖!$A$5:$J$500,3))</f>
        <v/>
      </c>
      <c r="E60" s="143" t="str">
        <f>IF($A60="","",VLOOKUP($A60,ブドウ糖!$A$5:$J$500,5))</f>
        <v/>
      </c>
      <c r="F60" s="154" t="str">
        <f>IF($A60="","",VLOOKUP($A60,ブドウ糖!$A$5:$J$500,9))</f>
        <v/>
      </c>
      <c r="G60" s="154" t="str">
        <f>IF($A60="","",VLOOKUP($A60,ブドウ糖!$A$5:$J$500,10))</f>
        <v/>
      </c>
      <c r="H60" s="155" t="str">
        <f t="shared" si="1"/>
        <v/>
      </c>
      <c r="I60" s="393"/>
      <c r="J60" s="394"/>
      <c r="K60" s="394"/>
      <c r="L60" s="394"/>
      <c r="M60" s="394"/>
      <c r="N60" s="394"/>
      <c r="O60" s="394"/>
      <c r="P60" s="394"/>
      <c r="Q60" s="395"/>
      <c r="R60" s="402"/>
      <c r="S60" s="403"/>
    </row>
    <row r="61" spans="2:19" ht="30" customHeight="1">
      <c r="B61" s="33"/>
      <c r="C61" s="33"/>
      <c r="D61" s="185" t="str">
        <f>IF($A61="","",VLOOKUP($A61,ブドウ糖!$A$5:$J$500,3))</f>
        <v/>
      </c>
      <c r="E61" s="143" t="str">
        <f>IF($A61="","",VLOOKUP($A61,ブドウ糖!$A$5:$J$500,5))</f>
        <v/>
      </c>
      <c r="F61" s="154" t="str">
        <f>IF($A61="","",VLOOKUP($A61,ブドウ糖!$A$5:$J$500,9))</f>
        <v/>
      </c>
      <c r="G61" s="154" t="str">
        <f>IF($A61="","",VLOOKUP($A61,ブドウ糖!$A$5:$J$500,10))</f>
        <v/>
      </c>
      <c r="H61" s="155" t="str">
        <f t="shared" si="1"/>
        <v/>
      </c>
      <c r="I61" s="393"/>
      <c r="J61" s="394"/>
      <c r="K61" s="394"/>
      <c r="L61" s="394"/>
      <c r="M61" s="394"/>
      <c r="N61" s="394"/>
      <c r="O61" s="394"/>
      <c r="P61" s="394"/>
      <c r="Q61" s="395"/>
      <c r="R61" s="402"/>
      <c r="S61" s="403"/>
    </row>
    <row r="62" spans="2:19" ht="30" customHeight="1">
      <c r="B62" s="33"/>
      <c r="C62" s="33"/>
      <c r="D62" s="185" t="str">
        <f>IF($A62="","",VLOOKUP($A62,ブドウ糖!$A$5:$J$500,3))</f>
        <v/>
      </c>
      <c r="E62" s="143" t="str">
        <f>IF($A62="","",VLOOKUP($A62,ブドウ糖!$A$5:$J$500,5))</f>
        <v/>
      </c>
      <c r="F62" s="154" t="str">
        <f>IF($A62="","",VLOOKUP($A62,ブドウ糖!$A$5:$J$500,9))</f>
        <v/>
      </c>
      <c r="G62" s="154" t="str">
        <f>IF($A62="","",VLOOKUP($A62,ブドウ糖!$A$5:$J$500,10))</f>
        <v/>
      </c>
      <c r="H62" s="155" t="str">
        <f t="shared" si="1"/>
        <v/>
      </c>
      <c r="I62" s="393"/>
      <c r="J62" s="394"/>
      <c r="K62" s="394"/>
      <c r="L62" s="394"/>
      <c r="M62" s="394"/>
      <c r="N62" s="394"/>
      <c r="O62" s="394"/>
      <c r="P62" s="394"/>
      <c r="Q62" s="395"/>
      <c r="R62" s="402"/>
      <c r="S62" s="403"/>
    </row>
    <row r="63" spans="2:19" ht="30" customHeight="1">
      <c r="B63" s="33"/>
      <c r="C63" s="33"/>
      <c r="D63" s="185" t="str">
        <f>IF($A63="","",VLOOKUP($A63,ブドウ糖!$A$5:$J$500,3))</f>
        <v/>
      </c>
      <c r="E63" s="143" t="str">
        <f>IF($A63="","",VLOOKUP($A63,ブドウ糖!$A$5:$J$500,5))</f>
        <v/>
      </c>
      <c r="F63" s="154" t="str">
        <f>IF($A63="","",VLOOKUP($A63,ブドウ糖!$A$5:$J$500,9))</f>
        <v/>
      </c>
      <c r="G63" s="154" t="str">
        <f>IF($A63="","",VLOOKUP($A63,ブドウ糖!$A$5:$J$500,10))</f>
        <v/>
      </c>
      <c r="H63" s="155" t="str">
        <f t="shared" si="1"/>
        <v/>
      </c>
      <c r="I63" s="393"/>
      <c r="J63" s="394"/>
      <c r="K63" s="394"/>
      <c r="L63" s="394"/>
      <c r="M63" s="394"/>
      <c r="N63" s="394"/>
      <c r="O63" s="394"/>
      <c r="P63" s="394"/>
      <c r="Q63" s="395"/>
      <c r="R63" s="402"/>
      <c r="S63" s="403"/>
    </row>
    <row r="64" spans="2:19" ht="30" customHeight="1">
      <c r="B64" s="33"/>
      <c r="C64" s="33"/>
      <c r="D64" s="185" t="str">
        <f>IF($A64="","",VLOOKUP($A64,ブドウ糖!$A$5:$J$500,3))</f>
        <v/>
      </c>
      <c r="E64" s="143" t="str">
        <f>IF($A64="","",VLOOKUP($A64,ブドウ糖!$A$5:$J$500,5))</f>
        <v/>
      </c>
      <c r="F64" s="154" t="str">
        <f>IF($A64="","",VLOOKUP($A64,ブドウ糖!$A$5:$J$500,9))</f>
        <v/>
      </c>
      <c r="G64" s="154" t="str">
        <f>IF($A64="","",VLOOKUP($A64,ブドウ糖!$A$5:$J$500,10))</f>
        <v/>
      </c>
      <c r="H64" s="155" t="str">
        <f t="shared" si="1"/>
        <v/>
      </c>
      <c r="I64" s="393"/>
      <c r="J64" s="394"/>
      <c r="K64" s="394"/>
      <c r="L64" s="394"/>
      <c r="M64" s="394"/>
      <c r="N64" s="394"/>
      <c r="O64" s="394"/>
      <c r="P64" s="394"/>
      <c r="Q64" s="395"/>
      <c r="R64" s="402"/>
      <c r="S64" s="403"/>
    </row>
    <row r="65" spans="2:18" ht="30" customHeight="1">
      <c r="B65" s="33"/>
      <c r="C65" s="33"/>
      <c r="D65" s="148" t="s">
        <v>121</v>
      </c>
      <c r="E65" s="147"/>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0</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I66:Q69"/>
    <mergeCell ref="D70:Q74"/>
    <mergeCell ref="I61:Q61"/>
    <mergeCell ref="I62:Q62"/>
    <mergeCell ref="I63:Q63"/>
    <mergeCell ref="I64:Q64"/>
    <mergeCell ref="I65:Q65"/>
    <mergeCell ref="D66:D69"/>
    <mergeCell ref="E66:E69"/>
    <mergeCell ref="F66:F69"/>
    <mergeCell ref="G66:G69"/>
    <mergeCell ref="H66:H69"/>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D33:Q37"/>
    <mergeCell ref="E38:G41"/>
    <mergeCell ref="D42:D45"/>
    <mergeCell ref="E42:E45"/>
    <mergeCell ref="F42:F45"/>
    <mergeCell ref="G42:G45"/>
    <mergeCell ref="H42:H45"/>
    <mergeCell ref="I42:Q45"/>
    <mergeCell ref="D29:D32"/>
    <mergeCell ref="E29:E32"/>
    <mergeCell ref="F29:F32"/>
    <mergeCell ref="G29:G32"/>
    <mergeCell ref="H29:H32"/>
    <mergeCell ref="I29:Q32"/>
    <mergeCell ref="I23:Q23"/>
    <mergeCell ref="I24:Q24"/>
    <mergeCell ref="I25:Q25"/>
    <mergeCell ref="I26:Q26"/>
    <mergeCell ref="I27:Q27"/>
    <mergeCell ref="I28:Q2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H5:H8"/>
    <mergeCell ref="E1:G4"/>
    <mergeCell ref="D5:D8"/>
    <mergeCell ref="E5:E8"/>
    <mergeCell ref="F5:F8"/>
    <mergeCell ref="G5:G8"/>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4CF8-BB59-4C39-AF4D-BBE8AE4908A2}">
  <dimension ref="A1:L514"/>
  <sheetViews>
    <sheetView view="pageBreakPreview" topLeftCell="A491" zoomScaleNormal="100" zoomScaleSheetLayoutView="100" workbookViewId="0">
      <selection activeCell="A514" sqref="A514"/>
    </sheetView>
  </sheetViews>
  <sheetFormatPr defaultRowHeight="48.75" customHeight="1"/>
  <cols>
    <col min="1" max="1" width="6.875" style="87" customWidth="1"/>
    <col min="2" max="2" width="3.125" style="87" customWidth="1"/>
    <col min="3" max="3" width="13.875" style="88" customWidth="1"/>
    <col min="4" max="4" width="28.25" style="89" customWidth="1"/>
    <col min="5" max="5" width="8.25" style="87" customWidth="1"/>
    <col min="6" max="6" width="8.625" style="87" customWidth="1"/>
    <col min="7" max="7" width="7.375" style="90" customWidth="1"/>
    <col min="8" max="8" width="33.5" style="91" customWidth="1"/>
    <col min="9" max="9" width="17.75" style="91" customWidth="1"/>
    <col min="10" max="10" width="14.625" style="87" customWidth="1"/>
    <col min="11" max="16384" width="9" style="87"/>
  </cols>
  <sheetData>
    <row r="1" spans="1:12" ht="30" customHeight="1">
      <c r="A1" s="422" t="s">
        <v>10</v>
      </c>
      <c r="B1" s="422"/>
      <c r="C1" s="422"/>
      <c r="D1" s="422"/>
      <c r="E1" s="422"/>
      <c r="F1" s="422"/>
      <c r="G1" s="422"/>
      <c r="H1" s="422"/>
      <c r="I1" s="422"/>
      <c r="J1" s="422"/>
    </row>
    <row r="2" spans="1:12" ht="22.5" customHeight="1">
      <c r="J2" s="87" t="s">
        <v>6</v>
      </c>
    </row>
    <row r="3" spans="1:12" ht="21.95" customHeight="1">
      <c r="A3" s="92" t="s">
        <v>5</v>
      </c>
      <c r="B3" s="429" t="s">
        <v>5</v>
      </c>
      <c r="C3" s="430"/>
      <c r="D3" s="93" t="s">
        <v>5</v>
      </c>
      <c r="E3" s="94" t="s">
        <v>99</v>
      </c>
      <c r="F3" s="94" t="s">
        <v>100</v>
      </c>
      <c r="G3" s="95" t="s">
        <v>101</v>
      </c>
      <c r="H3" s="423" t="s">
        <v>5</v>
      </c>
      <c r="I3" s="424"/>
      <c r="J3" s="94" t="s">
        <v>5</v>
      </c>
      <c r="K3" s="427" t="s">
        <v>149</v>
      </c>
      <c r="L3" s="428" t="s">
        <v>148</v>
      </c>
    </row>
    <row r="4" spans="1:12" s="100" customFormat="1" ht="21.95" customHeight="1">
      <c r="A4" s="96" t="s">
        <v>12</v>
      </c>
      <c r="B4" s="425" t="s">
        <v>13</v>
      </c>
      <c r="C4" s="426"/>
      <c r="D4" s="97" t="s">
        <v>14</v>
      </c>
      <c r="E4" s="98" t="s">
        <v>102</v>
      </c>
      <c r="F4" s="96" t="s">
        <v>103</v>
      </c>
      <c r="G4" s="99" t="s">
        <v>104</v>
      </c>
      <c r="H4" s="425" t="s">
        <v>17</v>
      </c>
      <c r="I4" s="426"/>
      <c r="J4" s="96" t="s">
        <v>105</v>
      </c>
      <c r="K4" s="427"/>
      <c r="L4" s="428"/>
    </row>
    <row r="5" spans="1:12" s="100" customFormat="1" ht="45.6" customHeight="1">
      <c r="A5" s="11">
        <v>1</v>
      </c>
      <c r="B5" s="345" t="str">
        <f>IF(C5="","",[2]表紙!$BD$5)</f>
        <v>LL</v>
      </c>
      <c r="C5" s="346">
        <v>14987142291219</v>
      </c>
      <c r="D5" s="224" t="s">
        <v>880</v>
      </c>
      <c r="E5" s="194" t="s">
        <v>133</v>
      </c>
      <c r="F5" s="230" t="s">
        <v>881</v>
      </c>
      <c r="G5" s="347">
        <v>5</v>
      </c>
      <c r="H5" s="225" t="s">
        <v>882</v>
      </c>
      <c r="I5" s="240" t="s">
        <v>883</v>
      </c>
      <c r="J5" s="102"/>
      <c r="K5" s="6">
        <v>1</v>
      </c>
    </row>
    <row r="6" spans="1:12" ht="45.6" customHeight="1">
      <c r="A6" s="11">
        <v>2</v>
      </c>
      <c r="B6" s="345" t="str">
        <f>IF(C6="","",[2]表紙!$BD$5)</f>
        <v>LL</v>
      </c>
      <c r="C6" s="269">
        <v>14987211100930</v>
      </c>
      <c r="D6" s="246" t="s">
        <v>884</v>
      </c>
      <c r="E6" s="194" t="s">
        <v>133</v>
      </c>
      <c r="F6" s="234" t="s">
        <v>885</v>
      </c>
      <c r="G6" s="347">
        <v>4</v>
      </c>
      <c r="H6" s="270" t="s">
        <v>886</v>
      </c>
      <c r="I6" s="348" t="s">
        <v>887</v>
      </c>
      <c r="J6" s="102"/>
      <c r="K6" s="6">
        <v>2</v>
      </c>
    </row>
    <row r="7" spans="1:12" ht="45.6" customHeight="1">
      <c r="A7" s="11">
        <v>3</v>
      </c>
      <c r="B7" s="345" t="str">
        <f>IF(C7="","",[2]表紙!$BD$5)</f>
        <v>LL</v>
      </c>
      <c r="C7" s="349">
        <v>14987116063330</v>
      </c>
      <c r="D7" s="224" t="s">
        <v>888</v>
      </c>
      <c r="E7" s="194" t="s">
        <v>133</v>
      </c>
      <c r="F7" s="228" t="s">
        <v>881</v>
      </c>
      <c r="G7" s="347">
        <v>4</v>
      </c>
      <c r="H7" s="253" t="s">
        <v>889</v>
      </c>
      <c r="I7" s="238" t="s">
        <v>890</v>
      </c>
      <c r="J7" s="102"/>
      <c r="K7" s="6">
        <v>3</v>
      </c>
    </row>
    <row r="8" spans="1:12" ht="45.6" customHeight="1">
      <c r="A8" s="11">
        <v>4</v>
      </c>
      <c r="B8" s="345" t="str">
        <f>IF(C8="","",[2]表紙!$BD$5)</f>
        <v>LL</v>
      </c>
      <c r="C8" s="346">
        <v>14987035018411</v>
      </c>
      <c r="D8" s="193" t="s">
        <v>891</v>
      </c>
      <c r="E8" s="194" t="s">
        <v>133</v>
      </c>
      <c r="F8" s="192" t="s">
        <v>881</v>
      </c>
      <c r="G8" s="347">
        <v>16</v>
      </c>
      <c r="H8" s="225" t="s">
        <v>892</v>
      </c>
      <c r="I8" s="238" t="s">
        <v>893</v>
      </c>
      <c r="J8" s="102"/>
      <c r="K8" s="6">
        <v>4</v>
      </c>
    </row>
    <row r="9" spans="1:12" ht="45.6" customHeight="1">
      <c r="A9" s="11">
        <v>5</v>
      </c>
      <c r="B9" s="345" t="str">
        <f>IF(C9="","",[2]表紙!$BD$5)</f>
        <v>LL</v>
      </c>
      <c r="C9" s="346">
        <v>14987057236428</v>
      </c>
      <c r="D9" s="193" t="s">
        <v>894</v>
      </c>
      <c r="E9" s="194" t="s">
        <v>133</v>
      </c>
      <c r="F9" s="192" t="s">
        <v>881</v>
      </c>
      <c r="G9" s="347">
        <v>3</v>
      </c>
      <c r="H9" s="225" t="s">
        <v>895</v>
      </c>
      <c r="I9" s="238" t="s">
        <v>896</v>
      </c>
      <c r="J9" s="104"/>
      <c r="K9" s="6">
        <v>5</v>
      </c>
    </row>
    <row r="10" spans="1:12" ht="45.6" customHeight="1">
      <c r="A10" s="11">
        <v>6</v>
      </c>
      <c r="B10" s="345" t="str">
        <f>IF(C10="","",[2]表紙!$BD$5)</f>
        <v>LL</v>
      </c>
      <c r="C10" s="346">
        <v>14987123136270</v>
      </c>
      <c r="D10" s="225" t="s">
        <v>897</v>
      </c>
      <c r="E10" s="194" t="s">
        <v>133</v>
      </c>
      <c r="F10" s="230" t="s">
        <v>881</v>
      </c>
      <c r="G10" s="347">
        <v>57</v>
      </c>
      <c r="H10" s="225" t="s">
        <v>898</v>
      </c>
      <c r="I10" s="238" t="s">
        <v>899</v>
      </c>
      <c r="J10" s="104"/>
      <c r="K10" s="6">
        <v>6</v>
      </c>
    </row>
    <row r="11" spans="1:12" ht="45.6" customHeight="1">
      <c r="A11" s="11">
        <v>7</v>
      </c>
      <c r="B11" s="345" t="str">
        <f>IF(C11="","",[2]表紙!$BD$5)</f>
        <v>LL</v>
      </c>
      <c r="C11" s="346">
        <v>14987103012907</v>
      </c>
      <c r="D11" s="193" t="s">
        <v>900</v>
      </c>
      <c r="E11" s="194" t="s">
        <v>133</v>
      </c>
      <c r="F11" s="192" t="s">
        <v>881</v>
      </c>
      <c r="G11" s="347">
        <v>4</v>
      </c>
      <c r="H11" s="225" t="s">
        <v>901</v>
      </c>
      <c r="I11" s="238" t="s">
        <v>902</v>
      </c>
      <c r="J11" s="104"/>
      <c r="K11" s="6">
        <v>7</v>
      </c>
    </row>
    <row r="12" spans="1:12" ht="45.6" customHeight="1">
      <c r="A12" s="11">
        <v>8</v>
      </c>
      <c r="B12" s="345" t="str">
        <f>IF(C12="","",[2]表紙!$BD$5)</f>
        <v>LL</v>
      </c>
      <c r="C12" s="346">
        <v>14987896000143</v>
      </c>
      <c r="D12" s="193" t="s">
        <v>903</v>
      </c>
      <c r="E12" s="194" t="s">
        <v>133</v>
      </c>
      <c r="F12" s="192" t="s">
        <v>881</v>
      </c>
      <c r="G12" s="347">
        <v>10</v>
      </c>
      <c r="H12" s="225" t="s">
        <v>904</v>
      </c>
      <c r="I12" s="238" t="s">
        <v>905</v>
      </c>
      <c r="J12" s="104"/>
      <c r="K12" s="6">
        <v>8</v>
      </c>
    </row>
    <row r="13" spans="1:12" ht="45.6" customHeight="1">
      <c r="A13" s="11">
        <v>9</v>
      </c>
      <c r="B13" s="345" t="str">
        <f>IF(C13="","",[2]表紙!$BD$5)</f>
        <v>LL</v>
      </c>
      <c r="C13" s="346">
        <v>14987080613036</v>
      </c>
      <c r="D13" s="225" t="s">
        <v>906</v>
      </c>
      <c r="E13" s="194" t="s">
        <v>133</v>
      </c>
      <c r="F13" s="230" t="s">
        <v>881</v>
      </c>
      <c r="G13" s="347">
        <v>4</v>
      </c>
      <c r="H13" s="225" t="s">
        <v>907</v>
      </c>
      <c r="I13" s="238" t="s">
        <v>908</v>
      </c>
      <c r="J13" s="104"/>
      <c r="K13" s="6">
        <v>9</v>
      </c>
    </row>
    <row r="14" spans="1:12" ht="45.6" customHeight="1">
      <c r="A14" s="11">
        <v>10</v>
      </c>
      <c r="B14" s="345" t="str">
        <f>IF(C14="","",[2]表紙!$BD$5)</f>
        <v>LL</v>
      </c>
      <c r="C14" s="346">
        <v>14987123003480</v>
      </c>
      <c r="D14" s="225" t="s">
        <v>909</v>
      </c>
      <c r="E14" s="194" t="s">
        <v>133</v>
      </c>
      <c r="F14" s="230" t="s">
        <v>881</v>
      </c>
      <c r="G14" s="347">
        <v>65</v>
      </c>
      <c r="H14" s="225" t="s">
        <v>910</v>
      </c>
      <c r="I14" s="238" t="s">
        <v>911</v>
      </c>
      <c r="J14" s="104"/>
      <c r="K14" s="6">
        <v>10</v>
      </c>
    </row>
    <row r="15" spans="1:12" ht="45.6" customHeight="1">
      <c r="A15" s="11">
        <v>11</v>
      </c>
      <c r="B15" s="345" t="str">
        <f>IF(C15="","",[2]表紙!$BD$5)</f>
        <v>LL</v>
      </c>
      <c r="C15" s="346">
        <v>14987813704901</v>
      </c>
      <c r="D15" s="193" t="s">
        <v>912</v>
      </c>
      <c r="E15" s="194" t="s">
        <v>133</v>
      </c>
      <c r="F15" s="192" t="s">
        <v>881</v>
      </c>
      <c r="G15" s="347">
        <v>7</v>
      </c>
      <c r="H15" s="225" t="s">
        <v>913</v>
      </c>
      <c r="I15" s="238" t="s">
        <v>914</v>
      </c>
      <c r="J15" s="104"/>
    </row>
    <row r="16" spans="1:12" ht="45.6" customHeight="1">
      <c r="A16" s="11">
        <v>12</v>
      </c>
      <c r="B16" s="345" t="str">
        <f>IF(C16="","",[2]表紙!$BD$5)</f>
        <v>LL</v>
      </c>
      <c r="C16" s="346">
        <v>14987813704956</v>
      </c>
      <c r="D16" s="193" t="s">
        <v>915</v>
      </c>
      <c r="E16" s="194" t="s">
        <v>133</v>
      </c>
      <c r="F16" s="192" t="s">
        <v>881</v>
      </c>
      <c r="G16" s="347">
        <v>4</v>
      </c>
      <c r="H16" s="255" t="s">
        <v>916</v>
      </c>
      <c r="I16" s="238" t="s">
        <v>914</v>
      </c>
      <c r="J16" s="104"/>
    </row>
    <row r="17" spans="1:10" ht="45.6" customHeight="1">
      <c r="A17" s="11">
        <v>13</v>
      </c>
      <c r="B17" s="345" t="str">
        <f>IF(C17="","",[2]表紙!$BD$5)</f>
        <v>LL</v>
      </c>
      <c r="C17" s="346">
        <v>14987813704833</v>
      </c>
      <c r="D17" s="193" t="s">
        <v>917</v>
      </c>
      <c r="E17" s="194" t="s">
        <v>133</v>
      </c>
      <c r="F17" s="192" t="s">
        <v>881</v>
      </c>
      <c r="G17" s="347">
        <v>4</v>
      </c>
      <c r="H17" s="255" t="s">
        <v>918</v>
      </c>
      <c r="I17" s="238" t="s">
        <v>914</v>
      </c>
      <c r="J17" s="104"/>
    </row>
    <row r="18" spans="1:10" ht="45.6" customHeight="1">
      <c r="A18" s="11">
        <v>14</v>
      </c>
      <c r="B18" s="345" t="str">
        <f>IF(C18="","",[2]表紙!$BD$5)</f>
        <v>LL</v>
      </c>
      <c r="C18" s="346">
        <v>14987813705052</v>
      </c>
      <c r="D18" s="193" t="s">
        <v>919</v>
      </c>
      <c r="E18" s="194" t="s">
        <v>133</v>
      </c>
      <c r="F18" s="192" t="s">
        <v>881</v>
      </c>
      <c r="G18" s="347">
        <v>4</v>
      </c>
      <c r="H18" s="255" t="s">
        <v>920</v>
      </c>
      <c r="I18" s="238" t="s">
        <v>914</v>
      </c>
      <c r="J18" s="104"/>
    </row>
    <row r="19" spans="1:10" ht="45.6" customHeight="1">
      <c r="A19" s="11">
        <v>15</v>
      </c>
      <c r="B19" s="345" t="str">
        <f>IF(C19="","",[2]表紙!$BD$5)</f>
        <v>LL</v>
      </c>
      <c r="C19" s="346">
        <v>14987350005851</v>
      </c>
      <c r="D19" s="225" t="s">
        <v>921</v>
      </c>
      <c r="E19" s="194" t="s">
        <v>133</v>
      </c>
      <c r="F19" s="230" t="s">
        <v>881</v>
      </c>
      <c r="G19" s="347">
        <v>4</v>
      </c>
      <c r="H19" s="225" t="s">
        <v>922</v>
      </c>
      <c r="I19" s="238" t="s">
        <v>2</v>
      </c>
      <c r="J19" s="104"/>
    </row>
    <row r="20" spans="1:10" ht="45.6" customHeight="1">
      <c r="A20" s="11">
        <v>16</v>
      </c>
      <c r="B20" s="345" t="str">
        <f>IF(C20="","",[2]表紙!$BD$5)</f>
        <v>LL</v>
      </c>
      <c r="C20" s="346">
        <v>14987341103771</v>
      </c>
      <c r="D20" s="225" t="s">
        <v>923</v>
      </c>
      <c r="E20" s="194" t="s">
        <v>133</v>
      </c>
      <c r="F20" s="230" t="s">
        <v>881</v>
      </c>
      <c r="G20" s="347">
        <v>41</v>
      </c>
      <c r="H20" s="225" t="s">
        <v>882</v>
      </c>
      <c r="I20" s="238" t="s">
        <v>924</v>
      </c>
      <c r="J20" s="104"/>
    </row>
    <row r="21" spans="1:10" ht="45.6" customHeight="1">
      <c r="A21" s="11">
        <v>17</v>
      </c>
      <c r="B21" s="345" t="str">
        <f>IF(C21="","",[2]表紙!$BD$5)</f>
        <v>LL</v>
      </c>
      <c r="C21" s="346">
        <v>14987114352207</v>
      </c>
      <c r="D21" s="193" t="s">
        <v>925</v>
      </c>
      <c r="E21" s="194" t="s">
        <v>133</v>
      </c>
      <c r="F21" s="192" t="s">
        <v>881</v>
      </c>
      <c r="G21" s="347">
        <v>4</v>
      </c>
      <c r="H21" s="255" t="s">
        <v>926</v>
      </c>
      <c r="I21" s="238" t="s">
        <v>927</v>
      </c>
      <c r="J21" s="104"/>
    </row>
    <row r="22" spans="1:10" ht="45.6" customHeight="1">
      <c r="A22" s="11">
        <v>18</v>
      </c>
      <c r="B22" s="345" t="str">
        <f>IF(C22="","",[2]表紙!$BD$5)</f>
        <v>LL</v>
      </c>
      <c r="C22" s="346">
        <v>14987770501902</v>
      </c>
      <c r="D22" s="193" t="s">
        <v>928</v>
      </c>
      <c r="E22" s="194" t="s">
        <v>133</v>
      </c>
      <c r="F22" s="192" t="s">
        <v>881</v>
      </c>
      <c r="G22" s="347">
        <v>4</v>
      </c>
      <c r="H22" s="255" t="s">
        <v>929</v>
      </c>
      <c r="I22" s="238" t="s">
        <v>930</v>
      </c>
      <c r="J22" s="102"/>
    </row>
    <row r="23" spans="1:10" ht="45.6" customHeight="1">
      <c r="A23" s="11">
        <v>19</v>
      </c>
      <c r="B23" s="345" t="str">
        <f>IF(C23="","",[2]表紙!$BD$5)</f>
        <v>LL</v>
      </c>
      <c r="C23" s="346">
        <v>14987770528800</v>
      </c>
      <c r="D23" s="193" t="s">
        <v>931</v>
      </c>
      <c r="E23" s="194" t="s">
        <v>133</v>
      </c>
      <c r="F23" s="192" t="s">
        <v>881</v>
      </c>
      <c r="G23" s="347">
        <v>6</v>
      </c>
      <c r="H23" s="255" t="s">
        <v>932</v>
      </c>
      <c r="I23" s="238" t="s">
        <v>930</v>
      </c>
      <c r="J23" s="104"/>
    </row>
    <row r="24" spans="1:10" ht="45.6" customHeight="1">
      <c r="A24" s="11">
        <v>20</v>
      </c>
      <c r="B24" s="345" t="str">
        <f>IF(C24="","",[2]表紙!$BD$5)</f>
        <v>LL</v>
      </c>
      <c r="C24" s="346">
        <v>14987813702792</v>
      </c>
      <c r="D24" s="193" t="s">
        <v>933</v>
      </c>
      <c r="E24" s="194" t="s">
        <v>133</v>
      </c>
      <c r="F24" s="192" t="s">
        <v>881</v>
      </c>
      <c r="G24" s="347">
        <v>4</v>
      </c>
      <c r="H24" s="255" t="s">
        <v>934</v>
      </c>
      <c r="I24" s="238" t="s">
        <v>914</v>
      </c>
      <c r="J24" s="104"/>
    </row>
    <row r="25" spans="1:10" ht="45.6" customHeight="1">
      <c r="A25" s="11">
        <v>21</v>
      </c>
      <c r="B25" s="345" t="str">
        <f>IF(C25="","",[2]表紙!$BD$5)</f>
        <v>LL</v>
      </c>
      <c r="C25" s="346">
        <v>14987813702877</v>
      </c>
      <c r="D25" s="193" t="s">
        <v>935</v>
      </c>
      <c r="E25" s="194" t="s">
        <v>133</v>
      </c>
      <c r="F25" s="192" t="s">
        <v>881</v>
      </c>
      <c r="G25" s="347">
        <v>4</v>
      </c>
      <c r="H25" s="255" t="s">
        <v>936</v>
      </c>
      <c r="I25" s="238" t="s">
        <v>914</v>
      </c>
      <c r="J25" s="102"/>
    </row>
    <row r="26" spans="1:10" ht="45.6" customHeight="1">
      <c r="A26" s="11">
        <v>22</v>
      </c>
      <c r="B26" s="345" t="str">
        <f>IF(C26="","",[2]表紙!$BD$5)</f>
        <v>LL</v>
      </c>
      <c r="C26" s="346">
        <v>14987447224011</v>
      </c>
      <c r="D26" s="193" t="s">
        <v>937</v>
      </c>
      <c r="E26" s="194" t="s">
        <v>133</v>
      </c>
      <c r="F26" s="192" t="s">
        <v>881</v>
      </c>
      <c r="G26" s="347">
        <v>184</v>
      </c>
      <c r="H26" s="255" t="s">
        <v>938</v>
      </c>
      <c r="I26" s="238" t="s">
        <v>939</v>
      </c>
      <c r="J26" s="104"/>
    </row>
    <row r="27" spans="1:10" ht="45.6" customHeight="1">
      <c r="A27" s="11">
        <v>23</v>
      </c>
      <c r="B27" s="345" t="str">
        <f>IF(C27="","",[2]表紙!$BD$5)</f>
        <v>LL</v>
      </c>
      <c r="C27" s="346">
        <v>14987350365818</v>
      </c>
      <c r="D27" s="193" t="s">
        <v>940</v>
      </c>
      <c r="E27" s="194" t="s">
        <v>133</v>
      </c>
      <c r="F27" s="192" t="s">
        <v>881</v>
      </c>
      <c r="G27" s="347">
        <v>4</v>
      </c>
      <c r="H27" s="255" t="s">
        <v>941</v>
      </c>
      <c r="I27" s="238" t="s">
        <v>2</v>
      </c>
      <c r="J27" s="104"/>
    </row>
    <row r="28" spans="1:10" ht="45.6" customHeight="1">
      <c r="A28" s="11">
        <v>24</v>
      </c>
      <c r="B28" s="345" t="str">
        <f>IF(C28="","",[2]表紙!$BD$5)</f>
        <v>LL</v>
      </c>
      <c r="C28" s="346">
        <v>14987350026337</v>
      </c>
      <c r="D28" s="225" t="s">
        <v>942</v>
      </c>
      <c r="E28" s="194" t="s">
        <v>133</v>
      </c>
      <c r="F28" s="230" t="s">
        <v>881</v>
      </c>
      <c r="G28" s="347">
        <v>4</v>
      </c>
      <c r="H28" s="225" t="s">
        <v>943</v>
      </c>
      <c r="I28" s="238" t="s">
        <v>2</v>
      </c>
      <c r="J28" s="104"/>
    </row>
    <row r="29" spans="1:10" ht="45.6" customHeight="1">
      <c r="A29" s="11">
        <v>25</v>
      </c>
      <c r="B29" s="345" t="str">
        <f>IF(C29="","",[2]表紙!$BD$5)</f>
        <v>LL</v>
      </c>
      <c r="C29" s="346">
        <v>14987081188618</v>
      </c>
      <c r="D29" s="193" t="s">
        <v>944</v>
      </c>
      <c r="E29" s="194" t="s">
        <v>133</v>
      </c>
      <c r="F29" s="192" t="s">
        <v>881</v>
      </c>
      <c r="G29" s="347">
        <v>3</v>
      </c>
      <c r="H29" s="255" t="s">
        <v>945</v>
      </c>
      <c r="I29" s="238" t="s">
        <v>946</v>
      </c>
      <c r="J29" s="104"/>
    </row>
    <row r="30" spans="1:10" ht="45.6" customHeight="1">
      <c r="A30" s="11">
        <v>26</v>
      </c>
      <c r="B30" s="345" t="str">
        <f>IF(C30="","",[2]表紙!$BD$5)</f>
        <v>LL</v>
      </c>
      <c r="C30" s="346">
        <v>14987614430207</v>
      </c>
      <c r="D30" s="193" t="s">
        <v>947</v>
      </c>
      <c r="E30" s="194" t="s">
        <v>133</v>
      </c>
      <c r="F30" s="192" t="s">
        <v>881</v>
      </c>
      <c r="G30" s="347">
        <v>4</v>
      </c>
      <c r="H30" s="255" t="s">
        <v>948</v>
      </c>
      <c r="I30" s="238" t="s">
        <v>949</v>
      </c>
      <c r="J30" s="104"/>
    </row>
    <row r="31" spans="1:10" ht="45.6" customHeight="1">
      <c r="A31" s="11">
        <v>27</v>
      </c>
      <c r="B31" s="345" t="str">
        <f>IF(C31="","",[2]表紙!$BD$5)</f>
        <v>LL</v>
      </c>
      <c r="C31" s="346">
        <v>14987614428709</v>
      </c>
      <c r="D31" s="225" t="s">
        <v>950</v>
      </c>
      <c r="E31" s="194" t="s">
        <v>133</v>
      </c>
      <c r="F31" s="192" t="s">
        <v>881</v>
      </c>
      <c r="G31" s="347">
        <v>4</v>
      </c>
      <c r="H31" s="225" t="s">
        <v>951</v>
      </c>
      <c r="I31" s="238" t="s">
        <v>949</v>
      </c>
      <c r="J31" s="102"/>
    </row>
    <row r="32" spans="1:10" ht="45.6" customHeight="1">
      <c r="A32" s="11">
        <v>28</v>
      </c>
      <c r="B32" s="345" t="str">
        <f>IF(C32="","",[2]表紙!$BD$5)</f>
        <v>LL</v>
      </c>
      <c r="C32" s="346">
        <v>14987614430405</v>
      </c>
      <c r="D32" s="193" t="s">
        <v>952</v>
      </c>
      <c r="E32" s="194" t="s">
        <v>133</v>
      </c>
      <c r="F32" s="192" t="s">
        <v>881</v>
      </c>
      <c r="G32" s="347">
        <v>4</v>
      </c>
      <c r="H32" s="255" t="s">
        <v>953</v>
      </c>
      <c r="I32" s="238" t="s">
        <v>949</v>
      </c>
      <c r="J32" s="104"/>
    </row>
    <row r="33" spans="1:10" ht="45.6" customHeight="1">
      <c r="A33" s="11">
        <v>29</v>
      </c>
      <c r="B33" s="345" t="str">
        <f>IF(C33="","",[2]表紙!$BD$5)</f>
        <v>LL</v>
      </c>
      <c r="C33" s="346">
        <v>14987274139601</v>
      </c>
      <c r="D33" s="200" t="s">
        <v>954</v>
      </c>
      <c r="E33" s="194" t="s">
        <v>133</v>
      </c>
      <c r="F33" s="192" t="s">
        <v>881</v>
      </c>
      <c r="G33" s="347">
        <v>4</v>
      </c>
      <c r="H33" s="255" t="s">
        <v>955</v>
      </c>
      <c r="I33" s="238" t="s">
        <v>956</v>
      </c>
      <c r="J33" s="102"/>
    </row>
    <row r="34" spans="1:10" ht="45.6" customHeight="1">
      <c r="A34" s="11">
        <v>30</v>
      </c>
      <c r="B34" s="345" t="str">
        <f>IF(C34="","",[2]表紙!$BD$5)</f>
        <v>LL</v>
      </c>
      <c r="C34" s="346">
        <v>14987246749029</v>
      </c>
      <c r="D34" s="193" t="s">
        <v>957</v>
      </c>
      <c r="E34" s="194" t="s">
        <v>133</v>
      </c>
      <c r="F34" s="192" t="s">
        <v>881</v>
      </c>
      <c r="G34" s="347">
        <v>3</v>
      </c>
      <c r="H34" s="255" t="s">
        <v>958</v>
      </c>
      <c r="I34" s="238" t="s">
        <v>959</v>
      </c>
      <c r="J34" s="102"/>
    </row>
    <row r="35" spans="1:10" ht="45.6" customHeight="1">
      <c r="A35" s="11">
        <v>31</v>
      </c>
      <c r="B35" s="345" t="str">
        <f>IF(C35="","",[2]表紙!$BD$5)</f>
        <v>LL</v>
      </c>
      <c r="C35" s="346">
        <v>14987901127209</v>
      </c>
      <c r="D35" s="225" t="s">
        <v>960</v>
      </c>
      <c r="E35" s="194" t="s">
        <v>133</v>
      </c>
      <c r="F35" s="230" t="s">
        <v>881</v>
      </c>
      <c r="G35" s="347">
        <v>16</v>
      </c>
      <c r="H35" s="225" t="s">
        <v>961</v>
      </c>
      <c r="I35" s="238" t="s">
        <v>962</v>
      </c>
      <c r="J35" s="104"/>
    </row>
    <row r="36" spans="1:10" ht="45.6" customHeight="1">
      <c r="A36" s="11">
        <v>32</v>
      </c>
      <c r="B36" s="345" t="str">
        <f>IF(C36="","",[2]表紙!$BD$5)</f>
        <v>LL</v>
      </c>
      <c r="C36" s="346">
        <v>14987901127605</v>
      </c>
      <c r="D36" s="225" t="s">
        <v>963</v>
      </c>
      <c r="E36" s="194" t="s">
        <v>133</v>
      </c>
      <c r="F36" s="230" t="s">
        <v>881</v>
      </c>
      <c r="G36" s="347">
        <v>88</v>
      </c>
      <c r="H36" s="225" t="s">
        <v>964</v>
      </c>
      <c r="I36" s="238" t="s">
        <v>962</v>
      </c>
      <c r="J36" s="104"/>
    </row>
    <row r="37" spans="1:10" ht="45.6" customHeight="1">
      <c r="A37" s="11">
        <v>33</v>
      </c>
      <c r="B37" s="345" t="str">
        <f>IF(C37="","",[2]表紙!$BD$5)</f>
        <v>LL</v>
      </c>
      <c r="C37" s="346">
        <v>14987376011515</v>
      </c>
      <c r="D37" s="193" t="s">
        <v>965</v>
      </c>
      <c r="E37" s="194" t="s">
        <v>133</v>
      </c>
      <c r="F37" s="192" t="s">
        <v>881</v>
      </c>
      <c r="G37" s="347">
        <v>38</v>
      </c>
      <c r="H37" s="255" t="s">
        <v>966</v>
      </c>
      <c r="I37" s="238" t="s">
        <v>967</v>
      </c>
      <c r="J37" s="104"/>
    </row>
    <row r="38" spans="1:10" ht="45.6" customHeight="1">
      <c r="A38" s="11">
        <v>34</v>
      </c>
      <c r="B38" s="345" t="str">
        <f>IF(C38="","",[2]表紙!$BD$5)</f>
        <v>LL</v>
      </c>
      <c r="C38" s="346">
        <v>14987224004706</v>
      </c>
      <c r="D38" s="193" t="s">
        <v>968</v>
      </c>
      <c r="E38" s="194" t="s">
        <v>133</v>
      </c>
      <c r="F38" s="192" t="s">
        <v>881</v>
      </c>
      <c r="G38" s="347">
        <v>20</v>
      </c>
      <c r="H38" s="255" t="s">
        <v>969</v>
      </c>
      <c r="I38" s="238" t="s">
        <v>970</v>
      </c>
      <c r="J38" s="102"/>
    </row>
    <row r="39" spans="1:10" ht="45.6" customHeight="1">
      <c r="A39" s="11">
        <v>35</v>
      </c>
      <c r="B39" s="345" t="str">
        <f>IF(C39="","",[2]表紙!$BD$5)</f>
        <v>LL</v>
      </c>
      <c r="C39" s="346">
        <v>14987123127124</v>
      </c>
      <c r="D39" s="225" t="s">
        <v>971</v>
      </c>
      <c r="E39" s="194" t="s">
        <v>133</v>
      </c>
      <c r="F39" s="230" t="s">
        <v>881</v>
      </c>
      <c r="G39" s="347">
        <v>89</v>
      </c>
      <c r="H39" s="225" t="s">
        <v>972</v>
      </c>
      <c r="I39" s="238" t="s">
        <v>899</v>
      </c>
      <c r="J39" s="104"/>
    </row>
    <row r="40" spans="1:10" ht="45.6" customHeight="1">
      <c r="A40" s="11">
        <v>36</v>
      </c>
      <c r="B40" s="345" t="str">
        <f>IF(C40="","",[2]表紙!$BD$5)</f>
        <v>LL</v>
      </c>
      <c r="C40" s="346">
        <v>14987376331828</v>
      </c>
      <c r="D40" s="193" t="s">
        <v>973</v>
      </c>
      <c r="E40" s="194" t="s">
        <v>133</v>
      </c>
      <c r="F40" s="192" t="s">
        <v>881</v>
      </c>
      <c r="G40" s="347">
        <v>4</v>
      </c>
      <c r="H40" s="255" t="s">
        <v>974</v>
      </c>
      <c r="I40" s="238" t="s">
        <v>967</v>
      </c>
      <c r="J40" s="104"/>
    </row>
    <row r="41" spans="1:10" ht="45.6" customHeight="1">
      <c r="A41" s="11">
        <v>37</v>
      </c>
      <c r="B41" s="345" t="str">
        <f>IF(C41="","",[2]表紙!$BD$5)</f>
        <v>LL</v>
      </c>
      <c r="C41" s="346">
        <v>14987456523914</v>
      </c>
      <c r="D41" s="193" t="s">
        <v>975</v>
      </c>
      <c r="E41" s="194" t="s">
        <v>133</v>
      </c>
      <c r="F41" s="192" t="s">
        <v>881</v>
      </c>
      <c r="G41" s="347">
        <v>11</v>
      </c>
      <c r="H41" s="255" t="s">
        <v>976</v>
      </c>
      <c r="I41" s="238" t="s">
        <v>977</v>
      </c>
      <c r="J41" s="102"/>
    </row>
    <row r="42" spans="1:10" ht="45.6" customHeight="1">
      <c r="A42" s="11">
        <v>38</v>
      </c>
      <c r="B42" s="345" t="str">
        <f>IF(C42="","",[2]表紙!$BD$5)</f>
        <v>LL</v>
      </c>
      <c r="C42" s="346">
        <v>14987114936308</v>
      </c>
      <c r="D42" s="193" t="s">
        <v>978</v>
      </c>
      <c r="E42" s="194" t="s">
        <v>133</v>
      </c>
      <c r="F42" s="192" t="s">
        <v>881</v>
      </c>
      <c r="G42" s="347">
        <v>27</v>
      </c>
      <c r="H42" s="255" t="s">
        <v>972</v>
      </c>
      <c r="I42" s="238" t="s">
        <v>927</v>
      </c>
      <c r="J42" s="104"/>
    </row>
    <row r="43" spans="1:10" ht="45.6" customHeight="1">
      <c r="A43" s="11">
        <v>39</v>
      </c>
      <c r="B43" s="345" t="str">
        <f>IF(C43="","",[2]表紙!$BD$5)</f>
        <v>LL</v>
      </c>
      <c r="C43" s="346">
        <v>14987672792187</v>
      </c>
      <c r="D43" s="193" t="s">
        <v>979</v>
      </c>
      <c r="E43" s="194" t="s">
        <v>133</v>
      </c>
      <c r="F43" s="192" t="s">
        <v>881</v>
      </c>
      <c r="G43" s="347">
        <v>4</v>
      </c>
      <c r="H43" s="255" t="s">
        <v>980</v>
      </c>
      <c r="I43" s="238" t="s">
        <v>981</v>
      </c>
      <c r="J43" s="104"/>
    </row>
    <row r="44" spans="1:10" ht="45.6" customHeight="1">
      <c r="A44" s="11">
        <v>40</v>
      </c>
      <c r="B44" s="345" t="str">
        <f>IF(C44="","",[2]表紙!$BD$5)</f>
        <v>LL</v>
      </c>
      <c r="C44" s="346">
        <v>14987042303302</v>
      </c>
      <c r="D44" s="193" t="s">
        <v>982</v>
      </c>
      <c r="E44" s="194" t="s">
        <v>133</v>
      </c>
      <c r="F44" s="192" t="s">
        <v>881</v>
      </c>
      <c r="G44" s="347">
        <v>10</v>
      </c>
      <c r="H44" s="255" t="s">
        <v>983</v>
      </c>
      <c r="I44" s="238" t="s">
        <v>984</v>
      </c>
      <c r="J44" s="104"/>
    </row>
    <row r="45" spans="1:10" ht="45.6" customHeight="1">
      <c r="A45" s="11">
        <v>41</v>
      </c>
      <c r="B45" s="345" t="str">
        <f>IF(C45="","",[2]表紙!$BD$5)</f>
        <v>LL</v>
      </c>
      <c r="C45" s="346">
        <v>14987731003919</v>
      </c>
      <c r="D45" s="193" t="s">
        <v>985</v>
      </c>
      <c r="E45" s="194" t="s">
        <v>133</v>
      </c>
      <c r="F45" s="192" t="s">
        <v>881</v>
      </c>
      <c r="G45" s="347">
        <v>4</v>
      </c>
      <c r="H45" s="255" t="s">
        <v>986</v>
      </c>
      <c r="I45" s="238" t="s">
        <v>987</v>
      </c>
      <c r="J45" s="104"/>
    </row>
    <row r="46" spans="1:10" ht="45.6" customHeight="1">
      <c r="A46" s="11">
        <v>42</v>
      </c>
      <c r="B46" s="345" t="str">
        <f>IF(C46="","",[2]表紙!$BD$5)</f>
        <v>LL</v>
      </c>
      <c r="C46" s="346">
        <v>14987731004220</v>
      </c>
      <c r="D46" s="193" t="s">
        <v>988</v>
      </c>
      <c r="E46" s="194" t="s">
        <v>133</v>
      </c>
      <c r="F46" s="192" t="s">
        <v>885</v>
      </c>
      <c r="G46" s="347">
        <v>4</v>
      </c>
      <c r="H46" s="255" t="s">
        <v>989</v>
      </c>
      <c r="I46" s="238" t="s">
        <v>987</v>
      </c>
      <c r="J46" s="102"/>
    </row>
    <row r="47" spans="1:10" ht="45.6" customHeight="1">
      <c r="A47" s="11">
        <v>43</v>
      </c>
      <c r="B47" s="345" t="str">
        <f>IF(C47="","",[2]表紙!$BD$5)</f>
        <v>LL</v>
      </c>
      <c r="C47" s="346">
        <v>14987080100215</v>
      </c>
      <c r="D47" s="193" t="s">
        <v>990</v>
      </c>
      <c r="E47" s="194" t="s">
        <v>133</v>
      </c>
      <c r="F47" s="192" t="s">
        <v>881</v>
      </c>
      <c r="G47" s="347">
        <v>33</v>
      </c>
      <c r="H47" s="255" t="s">
        <v>991</v>
      </c>
      <c r="I47" s="238" t="s">
        <v>908</v>
      </c>
      <c r="J47" s="104"/>
    </row>
    <row r="48" spans="1:10" ht="45.6" customHeight="1">
      <c r="A48" s="11">
        <v>44</v>
      </c>
      <c r="B48" s="345" t="str">
        <f>IF(C48="","",[2]表紙!$BD$5)</f>
        <v>LL</v>
      </c>
      <c r="C48" s="346">
        <v>14987040110247</v>
      </c>
      <c r="D48" s="193" t="s">
        <v>992</v>
      </c>
      <c r="E48" s="194" t="s">
        <v>133</v>
      </c>
      <c r="F48" s="192" t="s">
        <v>881</v>
      </c>
      <c r="G48" s="347">
        <v>4</v>
      </c>
      <c r="H48" s="255" t="s">
        <v>993</v>
      </c>
      <c r="I48" s="238" t="s">
        <v>994</v>
      </c>
      <c r="J48" s="104"/>
    </row>
    <row r="49" spans="1:10" ht="45.6" customHeight="1">
      <c r="A49" s="11">
        <v>45</v>
      </c>
      <c r="B49" s="345" t="str">
        <f>IF(C49="","",[2]表紙!$BD$5)</f>
        <v>LL</v>
      </c>
      <c r="C49" s="346">
        <v>14987199100427</v>
      </c>
      <c r="D49" s="193" t="s">
        <v>995</v>
      </c>
      <c r="E49" s="194" t="s">
        <v>133</v>
      </c>
      <c r="F49" s="192" t="s">
        <v>881</v>
      </c>
      <c r="G49" s="347">
        <v>42</v>
      </c>
      <c r="H49" s="255" t="s">
        <v>996</v>
      </c>
      <c r="I49" s="238" t="s">
        <v>997</v>
      </c>
      <c r="J49" s="102"/>
    </row>
    <row r="50" spans="1:10" ht="45.6" customHeight="1">
      <c r="A50" s="11">
        <v>46</v>
      </c>
      <c r="B50" s="345" t="str">
        <f>IF(C50="","",[2]表紙!$BD$5)</f>
        <v>LL</v>
      </c>
      <c r="C50" s="346">
        <v>14987116040416</v>
      </c>
      <c r="D50" s="225" t="s">
        <v>998</v>
      </c>
      <c r="E50" s="194" t="s">
        <v>133</v>
      </c>
      <c r="F50" s="230" t="s">
        <v>881</v>
      </c>
      <c r="G50" s="347">
        <v>9</v>
      </c>
      <c r="H50" s="255" t="s">
        <v>901</v>
      </c>
      <c r="I50" s="238" t="s">
        <v>890</v>
      </c>
      <c r="J50" s="104"/>
    </row>
    <row r="51" spans="1:10" ht="45.6" customHeight="1">
      <c r="A51" s="11">
        <v>47</v>
      </c>
      <c r="B51" s="345" t="str">
        <f>IF(C51="","",[2]表紙!$BD$5)</f>
        <v>LL</v>
      </c>
      <c r="C51" s="346">
        <v>14987116030318</v>
      </c>
      <c r="D51" s="225" t="s">
        <v>999</v>
      </c>
      <c r="E51" s="194" t="s">
        <v>133</v>
      </c>
      <c r="F51" s="192" t="s">
        <v>881</v>
      </c>
      <c r="G51" s="347">
        <v>4</v>
      </c>
      <c r="H51" s="255" t="s">
        <v>1000</v>
      </c>
      <c r="I51" s="238" t="s">
        <v>890</v>
      </c>
      <c r="J51" s="104"/>
    </row>
    <row r="52" spans="1:10" ht="45.6" customHeight="1">
      <c r="A52" s="11">
        <v>48</v>
      </c>
      <c r="B52" s="345" t="str">
        <f>IF(C52="","",[2]表紙!$BD$5)</f>
        <v>LL</v>
      </c>
      <c r="C52" s="346">
        <v>14987792216112</v>
      </c>
      <c r="D52" s="225" t="s">
        <v>1001</v>
      </c>
      <c r="E52" s="194" t="s">
        <v>133</v>
      </c>
      <c r="F52" s="230" t="s">
        <v>881</v>
      </c>
      <c r="G52" s="347">
        <v>8</v>
      </c>
      <c r="H52" s="225" t="s">
        <v>938</v>
      </c>
      <c r="I52" s="238" t="s">
        <v>1002</v>
      </c>
      <c r="J52" s="104"/>
    </row>
    <row r="53" spans="1:10" ht="45.6" customHeight="1">
      <c r="A53" s="11">
        <v>49</v>
      </c>
      <c r="B53" s="345" t="str">
        <f>IF(C53="","",[2]表紙!$BD$5)</f>
        <v>LL</v>
      </c>
      <c r="C53" s="346">
        <v>14987080396038</v>
      </c>
      <c r="D53" s="225" t="s">
        <v>1003</v>
      </c>
      <c r="E53" s="194" t="s">
        <v>133</v>
      </c>
      <c r="F53" s="230" t="s">
        <v>881</v>
      </c>
      <c r="G53" s="347">
        <v>3</v>
      </c>
      <c r="H53" s="255" t="s">
        <v>1004</v>
      </c>
      <c r="I53" s="238" t="s">
        <v>908</v>
      </c>
      <c r="J53" s="104"/>
    </row>
    <row r="54" spans="1:10" ht="45.6" customHeight="1">
      <c r="A54" s="11">
        <v>50</v>
      </c>
      <c r="B54" s="345" t="str">
        <f>IF(C54="","",[2]表紙!$BD$5)</f>
        <v>LL</v>
      </c>
      <c r="C54" s="350">
        <v>14987306008387</v>
      </c>
      <c r="D54" s="226" t="s">
        <v>1005</v>
      </c>
      <c r="E54" s="194" t="s">
        <v>133</v>
      </c>
      <c r="F54" s="239" t="s">
        <v>881</v>
      </c>
      <c r="G54" s="347">
        <v>3</v>
      </c>
      <c r="H54" s="256" t="s">
        <v>1006</v>
      </c>
      <c r="I54" s="240" t="s">
        <v>1007</v>
      </c>
      <c r="J54" s="104"/>
    </row>
    <row r="55" spans="1:10" ht="45.6" customHeight="1">
      <c r="A55" s="11">
        <v>51</v>
      </c>
      <c r="B55" s="345" t="str">
        <f>IF(C55="","",[2]表紙!$BD$5)</f>
        <v>LL</v>
      </c>
      <c r="C55" s="346">
        <v>14987700000024</v>
      </c>
      <c r="D55" s="225" t="s">
        <v>1008</v>
      </c>
      <c r="E55" s="194" t="s">
        <v>133</v>
      </c>
      <c r="F55" s="230" t="s">
        <v>881</v>
      </c>
      <c r="G55" s="347">
        <v>4</v>
      </c>
      <c r="H55" s="225" t="s">
        <v>904</v>
      </c>
      <c r="I55" s="238" t="s">
        <v>1009</v>
      </c>
      <c r="J55" s="104"/>
    </row>
    <row r="56" spans="1:10" ht="45.6" customHeight="1">
      <c r="A56" s="11">
        <v>52</v>
      </c>
      <c r="B56" s="345" t="str">
        <f>IF(C56="","",[2]表紙!$BD$5)</f>
        <v>LL</v>
      </c>
      <c r="C56" s="346">
        <v>14987431291845</v>
      </c>
      <c r="D56" s="225" t="s">
        <v>1010</v>
      </c>
      <c r="E56" s="194" t="s">
        <v>133</v>
      </c>
      <c r="F56" s="230" t="s">
        <v>881</v>
      </c>
      <c r="G56" s="347">
        <v>3</v>
      </c>
      <c r="H56" s="255" t="s">
        <v>1011</v>
      </c>
      <c r="I56" s="238" t="s">
        <v>1012</v>
      </c>
      <c r="J56" s="104"/>
    </row>
    <row r="57" spans="1:10" ht="45.6" customHeight="1">
      <c r="A57" s="11">
        <v>53</v>
      </c>
      <c r="B57" s="345" t="str">
        <f>IF(C57="","",[2]表紙!$BD$5)</f>
        <v>LL</v>
      </c>
      <c r="C57" s="346">
        <v>14987431291937</v>
      </c>
      <c r="D57" s="225" t="s">
        <v>1013</v>
      </c>
      <c r="E57" s="194" t="s">
        <v>133</v>
      </c>
      <c r="F57" s="230" t="s">
        <v>881</v>
      </c>
      <c r="G57" s="347">
        <v>3</v>
      </c>
      <c r="H57" s="255" t="s">
        <v>1014</v>
      </c>
      <c r="I57" s="238" t="s">
        <v>1012</v>
      </c>
      <c r="J57" s="104"/>
    </row>
    <row r="58" spans="1:10" ht="45.6" customHeight="1">
      <c r="A58" s="11">
        <v>54</v>
      </c>
      <c r="B58" s="345" t="str">
        <f>IF(C58="","",[2]表紙!$BD$5)</f>
        <v>LL</v>
      </c>
      <c r="C58" s="346">
        <v>14987028270574</v>
      </c>
      <c r="D58" s="225" t="s">
        <v>1015</v>
      </c>
      <c r="E58" s="194" t="s">
        <v>133</v>
      </c>
      <c r="F58" s="230" t="s">
        <v>881</v>
      </c>
      <c r="G58" s="347">
        <v>3</v>
      </c>
      <c r="H58" s="255" t="s">
        <v>1016</v>
      </c>
      <c r="I58" s="238" t="s">
        <v>1017</v>
      </c>
      <c r="J58" s="104"/>
    </row>
    <row r="59" spans="1:10" ht="45.6" customHeight="1">
      <c r="A59" s="11">
        <v>55</v>
      </c>
      <c r="B59" s="345" t="str">
        <f>IF(C59="","",[2]表紙!$BD$5)</f>
        <v>LL</v>
      </c>
      <c r="C59" s="346">
        <v>14987376014028</v>
      </c>
      <c r="D59" s="225" t="s">
        <v>1018</v>
      </c>
      <c r="E59" s="194" t="s">
        <v>133</v>
      </c>
      <c r="F59" s="230" t="s">
        <v>881</v>
      </c>
      <c r="G59" s="347">
        <v>57</v>
      </c>
      <c r="H59" s="255" t="s">
        <v>1019</v>
      </c>
      <c r="I59" s="238" t="s">
        <v>967</v>
      </c>
      <c r="J59" s="104"/>
    </row>
    <row r="60" spans="1:10" ht="45.6" customHeight="1">
      <c r="A60" s="11">
        <v>56</v>
      </c>
      <c r="B60" s="345" t="str">
        <f>IF(C60="","",[2]表紙!$BD$5)</f>
        <v>LL</v>
      </c>
      <c r="C60" s="346">
        <v>14987274130059</v>
      </c>
      <c r="D60" s="225" t="s">
        <v>1020</v>
      </c>
      <c r="E60" s="194" t="s">
        <v>133</v>
      </c>
      <c r="F60" s="230" t="s">
        <v>881</v>
      </c>
      <c r="G60" s="347">
        <v>4</v>
      </c>
      <c r="H60" s="255" t="s">
        <v>901</v>
      </c>
      <c r="I60" s="238" t="s">
        <v>956</v>
      </c>
      <c r="J60" s="104"/>
    </row>
    <row r="61" spans="1:10" ht="45.6" customHeight="1">
      <c r="A61" s="11">
        <v>57</v>
      </c>
      <c r="B61" s="345" t="str">
        <f>IF(C61="","",[2]表紙!$BD$5)</f>
        <v>LL</v>
      </c>
      <c r="C61" s="346">
        <v>14987770529203</v>
      </c>
      <c r="D61" s="225" t="s">
        <v>1021</v>
      </c>
      <c r="E61" s="194" t="s">
        <v>133</v>
      </c>
      <c r="F61" s="230" t="s">
        <v>881</v>
      </c>
      <c r="G61" s="347">
        <v>57</v>
      </c>
      <c r="H61" s="225" t="s">
        <v>1022</v>
      </c>
      <c r="I61" s="238" t="s">
        <v>930</v>
      </c>
      <c r="J61" s="104"/>
    </row>
    <row r="62" spans="1:10" ht="45.6" customHeight="1">
      <c r="A62" s="11">
        <v>58</v>
      </c>
      <c r="B62" s="345" t="str">
        <f>IF(C62="","",[2]表紙!$BD$5)</f>
        <v>LL</v>
      </c>
      <c r="C62" s="269">
        <v>14987341104297</v>
      </c>
      <c r="D62" s="246" t="s">
        <v>1023</v>
      </c>
      <c r="E62" s="194" t="s">
        <v>133</v>
      </c>
      <c r="F62" s="234" t="s">
        <v>881</v>
      </c>
      <c r="G62" s="347">
        <v>3</v>
      </c>
      <c r="H62" s="270" t="s">
        <v>1024</v>
      </c>
      <c r="I62" s="238" t="s">
        <v>924</v>
      </c>
      <c r="J62" s="105"/>
    </row>
    <row r="63" spans="1:10" ht="45.6" customHeight="1">
      <c r="A63" s="11">
        <v>59</v>
      </c>
      <c r="B63" s="345" t="str">
        <f>IF(C63="","",[2]表紙!$BD$5)</f>
        <v>LL</v>
      </c>
      <c r="C63" s="346">
        <v>14987501113107</v>
      </c>
      <c r="D63" s="225" t="s">
        <v>1025</v>
      </c>
      <c r="E63" s="194" t="s">
        <v>133</v>
      </c>
      <c r="F63" s="230" t="s">
        <v>881</v>
      </c>
      <c r="G63" s="347">
        <v>4</v>
      </c>
      <c r="H63" s="225" t="s">
        <v>1026</v>
      </c>
      <c r="I63" s="238" t="s">
        <v>1027</v>
      </c>
      <c r="J63" s="104"/>
    </row>
    <row r="64" spans="1:10" ht="45.6" customHeight="1">
      <c r="A64" s="11">
        <v>60</v>
      </c>
      <c r="B64" s="345" t="str">
        <f>IF(C64="","",[2]表紙!$BD$5)</f>
        <v>LL</v>
      </c>
      <c r="C64" s="346">
        <v>14987081103000</v>
      </c>
      <c r="D64" s="225" t="s">
        <v>1028</v>
      </c>
      <c r="E64" s="194" t="s">
        <v>133</v>
      </c>
      <c r="F64" s="192" t="s">
        <v>881</v>
      </c>
      <c r="G64" s="347">
        <v>4</v>
      </c>
      <c r="H64" s="200" t="s">
        <v>1029</v>
      </c>
      <c r="I64" s="238" t="s">
        <v>946</v>
      </c>
      <c r="J64" s="104"/>
    </row>
    <row r="65" spans="1:10" ht="45.6" customHeight="1">
      <c r="A65" s="11">
        <v>61</v>
      </c>
      <c r="B65" s="345" t="str">
        <f>IF(C65="","",[2]表紙!$BD$5)</f>
        <v>LL</v>
      </c>
      <c r="C65" s="346">
        <v>14987057489275</v>
      </c>
      <c r="D65" s="225" t="s">
        <v>1030</v>
      </c>
      <c r="E65" s="194" t="s">
        <v>133</v>
      </c>
      <c r="F65" s="192" t="s">
        <v>881</v>
      </c>
      <c r="G65" s="347">
        <v>4</v>
      </c>
      <c r="H65" s="200" t="s">
        <v>1031</v>
      </c>
      <c r="I65" s="238" t="s">
        <v>896</v>
      </c>
      <c r="J65" s="104"/>
    </row>
    <row r="66" spans="1:10" ht="45.6" customHeight="1">
      <c r="A66" s="11">
        <v>62</v>
      </c>
      <c r="B66" s="345" t="str">
        <f>IF(C66="","",[2]表紙!$BD$5)</f>
        <v>LL</v>
      </c>
      <c r="C66" s="346">
        <v>14987246711040</v>
      </c>
      <c r="D66" s="225" t="s">
        <v>1032</v>
      </c>
      <c r="E66" s="194" t="s">
        <v>133</v>
      </c>
      <c r="F66" s="230" t="s">
        <v>881</v>
      </c>
      <c r="G66" s="347">
        <v>6</v>
      </c>
      <c r="H66" s="225" t="s">
        <v>1033</v>
      </c>
      <c r="I66" s="238" t="s">
        <v>959</v>
      </c>
      <c r="J66" s="104"/>
    </row>
    <row r="67" spans="1:10" ht="45.6" customHeight="1">
      <c r="A67" s="11">
        <v>63</v>
      </c>
      <c r="B67" s="345" t="str">
        <f>IF(C67="","",[2]表紙!$BD$5)</f>
        <v>LL</v>
      </c>
      <c r="C67" s="346">
        <v>14987233008191</v>
      </c>
      <c r="D67" s="225" t="s">
        <v>1034</v>
      </c>
      <c r="E67" s="194" t="s">
        <v>133</v>
      </c>
      <c r="F67" s="192" t="s">
        <v>881</v>
      </c>
      <c r="G67" s="347">
        <v>4</v>
      </c>
      <c r="H67" s="200" t="s">
        <v>1035</v>
      </c>
      <c r="I67" s="238" t="s">
        <v>1036</v>
      </c>
      <c r="J67" s="104"/>
    </row>
    <row r="68" spans="1:10" ht="45.6" customHeight="1">
      <c r="A68" s="11">
        <v>64</v>
      </c>
      <c r="B68" s="345" t="str">
        <f>IF(C68="","",[2]表紙!$BD$5)</f>
        <v>LL</v>
      </c>
      <c r="C68" s="346">
        <v>14987274131599</v>
      </c>
      <c r="D68" s="225" t="s">
        <v>1037</v>
      </c>
      <c r="E68" s="194" t="s">
        <v>133</v>
      </c>
      <c r="F68" s="192" t="s">
        <v>881</v>
      </c>
      <c r="G68" s="347">
        <v>4</v>
      </c>
      <c r="H68" s="200" t="s">
        <v>1038</v>
      </c>
      <c r="I68" s="238" t="s">
        <v>956</v>
      </c>
      <c r="J68" s="102"/>
    </row>
    <row r="69" spans="1:10" ht="45.6" customHeight="1">
      <c r="A69" s="11">
        <v>65</v>
      </c>
      <c r="B69" s="345" t="str">
        <f>IF(C69="","",[2]表紙!$BD$5)</f>
        <v>LL</v>
      </c>
      <c r="C69" s="346">
        <v>14987428771107</v>
      </c>
      <c r="D69" s="225" t="s">
        <v>1039</v>
      </c>
      <c r="E69" s="194" t="s">
        <v>133</v>
      </c>
      <c r="F69" s="192" t="s">
        <v>881</v>
      </c>
      <c r="G69" s="347">
        <v>89</v>
      </c>
      <c r="H69" s="200" t="s">
        <v>1040</v>
      </c>
      <c r="I69" s="238" t="s">
        <v>1041</v>
      </c>
      <c r="J69" s="102"/>
    </row>
    <row r="70" spans="1:10" ht="45.6" customHeight="1">
      <c r="A70" s="11">
        <v>66</v>
      </c>
      <c r="B70" s="345" t="str">
        <f>IF(C70="","",[2]表紙!$BD$5)</f>
        <v>LL</v>
      </c>
      <c r="C70" s="346">
        <v>14987376008416</v>
      </c>
      <c r="D70" s="225" t="s">
        <v>1042</v>
      </c>
      <c r="E70" s="194" t="s">
        <v>133</v>
      </c>
      <c r="F70" s="228" t="s">
        <v>881</v>
      </c>
      <c r="G70" s="347">
        <v>6</v>
      </c>
      <c r="H70" s="200" t="s">
        <v>1043</v>
      </c>
      <c r="I70" s="238" t="s">
        <v>967</v>
      </c>
      <c r="J70" s="104"/>
    </row>
    <row r="71" spans="1:10" ht="45.6" customHeight="1">
      <c r="A71" s="11">
        <v>67</v>
      </c>
      <c r="B71" s="345" t="str">
        <f>IF(C71="","",[2]表紙!$BD$5)</f>
        <v>LL</v>
      </c>
      <c r="C71" s="346">
        <v>14987170009312</v>
      </c>
      <c r="D71" s="225" t="s">
        <v>1044</v>
      </c>
      <c r="E71" s="194" t="s">
        <v>133</v>
      </c>
      <c r="F71" s="228" t="s">
        <v>885</v>
      </c>
      <c r="G71" s="347">
        <v>40</v>
      </c>
      <c r="H71" s="200" t="s">
        <v>1045</v>
      </c>
      <c r="I71" s="238" t="s">
        <v>1046</v>
      </c>
      <c r="J71" s="104"/>
    </row>
    <row r="72" spans="1:10" ht="45.6" customHeight="1">
      <c r="A72" s="11">
        <v>68</v>
      </c>
      <c r="B72" s="345" t="str">
        <f>IF(C72="","",[2]表紙!$BD$5)</f>
        <v>LL</v>
      </c>
      <c r="C72" s="346">
        <v>14987123876190</v>
      </c>
      <c r="D72" s="225" t="s">
        <v>1047</v>
      </c>
      <c r="E72" s="194" t="s">
        <v>133</v>
      </c>
      <c r="F72" s="230" t="s">
        <v>881</v>
      </c>
      <c r="G72" s="347">
        <v>15</v>
      </c>
      <c r="H72" s="225" t="s">
        <v>1048</v>
      </c>
      <c r="I72" s="238" t="s">
        <v>911</v>
      </c>
      <c r="J72" s="104"/>
    </row>
    <row r="73" spans="1:10" ht="45.6" customHeight="1">
      <c r="A73" s="11">
        <v>69</v>
      </c>
      <c r="B73" s="345" t="str">
        <f>IF(C73="","",[2]表紙!$BD$5)</f>
        <v>LL</v>
      </c>
      <c r="C73" s="269">
        <v>14987155121107</v>
      </c>
      <c r="D73" s="246" t="s">
        <v>1049</v>
      </c>
      <c r="E73" s="194" t="s">
        <v>133</v>
      </c>
      <c r="F73" s="234" t="s">
        <v>881</v>
      </c>
      <c r="G73" s="347">
        <v>15</v>
      </c>
      <c r="H73" s="270" t="s">
        <v>1050</v>
      </c>
      <c r="I73" s="348" t="s">
        <v>1051</v>
      </c>
      <c r="J73" s="104"/>
    </row>
    <row r="74" spans="1:10" ht="45.6" customHeight="1">
      <c r="A74" s="11">
        <v>70</v>
      </c>
      <c r="B74" s="345" t="str">
        <f>IF(C74="","",[2]表紙!$BD$5)</f>
        <v>LL</v>
      </c>
      <c r="C74" s="346">
        <v>14987173016270</v>
      </c>
      <c r="D74" s="225" t="s">
        <v>1052</v>
      </c>
      <c r="E74" s="194" t="s">
        <v>133</v>
      </c>
      <c r="F74" s="228" t="s">
        <v>881</v>
      </c>
      <c r="G74" s="347">
        <v>27</v>
      </c>
      <c r="H74" s="200" t="s">
        <v>1053</v>
      </c>
      <c r="I74" s="238" t="s">
        <v>1054</v>
      </c>
      <c r="J74" s="104"/>
    </row>
    <row r="75" spans="1:10" ht="45.6" customHeight="1">
      <c r="A75" s="11">
        <v>71</v>
      </c>
      <c r="B75" s="345" t="str">
        <f>IF(C75="","",[2]表紙!$BD$5)</f>
        <v>LL</v>
      </c>
      <c r="C75" s="346">
        <v>14987341104310</v>
      </c>
      <c r="D75" s="225" t="s">
        <v>1055</v>
      </c>
      <c r="E75" s="194" t="s">
        <v>133</v>
      </c>
      <c r="F75" s="228" t="s">
        <v>881</v>
      </c>
      <c r="G75" s="347">
        <v>4</v>
      </c>
      <c r="H75" s="200" t="s">
        <v>1056</v>
      </c>
      <c r="I75" s="238" t="s">
        <v>924</v>
      </c>
      <c r="J75" s="104"/>
    </row>
    <row r="76" spans="1:10" ht="45.6" customHeight="1">
      <c r="A76" s="11">
        <v>72</v>
      </c>
      <c r="B76" s="345" t="str">
        <f>IF(C76="","",[2]表紙!$BD$5)</f>
        <v>LL</v>
      </c>
      <c r="C76" s="349">
        <v>14987103012099</v>
      </c>
      <c r="D76" s="225" t="s">
        <v>1057</v>
      </c>
      <c r="E76" s="194" t="s">
        <v>133</v>
      </c>
      <c r="F76" s="228" t="s">
        <v>881</v>
      </c>
      <c r="G76" s="347">
        <v>4</v>
      </c>
      <c r="H76" s="253" t="s">
        <v>1058</v>
      </c>
      <c r="I76" s="238" t="s">
        <v>1059</v>
      </c>
      <c r="J76" s="104"/>
    </row>
    <row r="77" spans="1:10" ht="45.6" customHeight="1">
      <c r="A77" s="11">
        <v>73</v>
      </c>
      <c r="B77" s="345" t="str">
        <f>IF(C77="","",[2]表紙!$BD$5)</f>
        <v>LL</v>
      </c>
      <c r="C77" s="346">
        <v>14987213030402</v>
      </c>
      <c r="D77" s="225" t="s">
        <v>1060</v>
      </c>
      <c r="E77" s="194" t="s">
        <v>133</v>
      </c>
      <c r="F77" s="228" t="s">
        <v>881</v>
      </c>
      <c r="G77" s="347">
        <v>4</v>
      </c>
      <c r="H77" s="200" t="s">
        <v>1061</v>
      </c>
      <c r="I77" s="238" t="s">
        <v>1062</v>
      </c>
      <c r="J77" s="104"/>
    </row>
    <row r="78" spans="1:10" ht="45.6" customHeight="1">
      <c r="A78" s="11">
        <v>74</v>
      </c>
      <c r="B78" s="345" t="str">
        <f>IF(C78="","",[2]表紙!$BD$5)</f>
        <v>LL</v>
      </c>
      <c r="C78" s="346">
        <v>14987614245016</v>
      </c>
      <c r="D78" s="225" t="s">
        <v>1063</v>
      </c>
      <c r="E78" s="194" t="s">
        <v>133</v>
      </c>
      <c r="F78" s="228" t="s">
        <v>881</v>
      </c>
      <c r="G78" s="347">
        <v>4</v>
      </c>
      <c r="H78" s="200" t="s">
        <v>1064</v>
      </c>
      <c r="I78" s="238" t="s">
        <v>949</v>
      </c>
      <c r="J78" s="104"/>
    </row>
    <row r="79" spans="1:10" ht="45.6" customHeight="1">
      <c r="A79" s="11">
        <v>75</v>
      </c>
      <c r="B79" s="345" t="str">
        <f>IF(C79="","",[2]表紙!$BD$5)</f>
        <v>LL</v>
      </c>
      <c r="C79" s="349">
        <v>14987222697412</v>
      </c>
      <c r="D79" s="224" t="s">
        <v>1065</v>
      </c>
      <c r="E79" s="194" t="s">
        <v>133</v>
      </c>
      <c r="F79" s="228" t="s">
        <v>881</v>
      </c>
      <c r="G79" s="347">
        <v>3</v>
      </c>
      <c r="H79" s="253" t="s">
        <v>1066</v>
      </c>
      <c r="I79" s="238" t="s">
        <v>1067</v>
      </c>
      <c r="J79" s="104"/>
    </row>
    <row r="80" spans="1:10" ht="45.6" customHeight="1">
      <c r="A80" s="11">
        <v>76</v>
      </c>
      <c r="B80" s="345" t="str">
        <f>IF(C80="","",[2]表紙!$BD$5)</f>
        <v>LL</v>
      </c>
      <c r="C80" s="346">
        <v>14987081189462</v>
      </c>
      <c r="D80" s="225" t="s">
        <v>1068</v>
      </c>
      <c r="E80" s="194" t="s">
        <v>133</v>
      </c>
      <c r="F80" s="230" t="s">
        <v>881</v>
      </c>
      <c r="G80" s="347">
        <v>10</v>
      </c>
      <c r="H80" s="225" t="s">
        <v>1069</v>
      </c>
      <c r="I80" s="238" t="s">
        <v>946</v>
      </c>
      <c r="J80" s="102"/>
    </row>
    <row r="81" spans="1:10" ht="45.6" customHeight="1">
      <c r="A81" s="11">
        <v>77</v>
      </c>
      <c r="B81" s="345" t="str">
        <f>IF(C81="","",[2]表紙!$BD$5)</f>
        <v>LL</v>
      </c>
      <c r="C81" s="346">
        <v>14987376918616</v>
      </c>
      <c r="D81" s="225" t="s">
        <v>1070</v>
      </c>
      <c r="E81" s="194" t="s">
        <v>133</v>
      </c>
      <c r="F81" s="230" t="s">
        <v>881</v>
      </c>
      <c r="G81" s="347">
        <v>3</v>
      </c>
      <c r="H81" s="257" t="s">
        <v>1071</v>
      </c>
      <c r="I81" s="238" t="s">
        <v>967</v>
      </c>
      <c r="J81" s="102"/>
    </row>
    <row r="82" spans="1:10" ht="45.6" customHeight="1">
      <c r="A82" s="11">
        <v>78</v>
      </c>
      <c r="B82" s="345" t="str">
        <f>IF(C82="","",[2]表紙!$BD$5)</f>
        <v>LL</v>
      </c>
      <c r="C82" s="346">
        <v>14987376959510</v>
      </c>
      <c r="D82" s="225" t="s">
        <v>1072</v>
      </c>
      <c r="E82" s="194" t="s">
        <v>133</v>
      </c>
      <c r="F82" s="230" t="s">
        <v>881</v>
      </c>
      <c r="G82" s="347">
        <v>4</v>
      </c>
      <c r="H82" s="225" t="s">
        <v>1073</v>
      </c>
      <c r="I82" s="238" t="s">
        <v>967</v>
      </c>
      <c r="J82" s="104"/>
    </row>
    <row r="83" spans="1:10" ht="45.6" customHeight="1">
      <c r="A83" s="11">
        <v>79</v>
      </c>
      <c r="B83" s="345" t="str">
        <f>IF(C83="","",[2]表紙!$BD$5)</f>
        <v>LL</v>
      </c>
      <c r="C83" s="346">
        <v>14987224033256</v>
      </c>
      <c r="D83" s="225" t="s">
        <v>1074</v>
      </c>
      <c r="E83" s="194" t="s">
        <v>133</v>
      </c>
      <c r="F83" s="230" t="s">
        <v>881</v>
      </c>
      <c r="G83" s="347">
        <v>40</v>
      </c>
      <c r="H83" s="225" t="s">
        <v>1075</v>
      </c>
      <c r="I83" s="238" t="s">
        <v>970</v>
      </c>
      <c r="J83" s="104"/>
    </row>
    <row r="84" spans="1:10" ht="45.6" customHeight="1">
      <c r="A84" s="11">
        <v>80</v>
      </c>
      <c r="B84" s="345" t="str">
        <f>IF(C84="","",[2]表紙!$BD$5)</f>
        <v>LL</v>
      </c>
      <c r="C84" s="346">
        <v>14987173017321</v>
      </c>
      <c r="D84" s="225" t="s">
        <v>1076</v>
      </c>
      <c r="E84" s="194" t="s">
        <v>133</v>
      </c>
      <c r="F84" s="230" t="s">
        <v>881</v>
      </c>
      <c r="G84" s="347">
        <v>4</v>
      </c>
      <c r="H84" s="225" t="s">
        <v>1077</v>
      </c>
      <c r="I84" s="238" t="s">
        <v>1054</v>
      </c>
      <c r="J84" s="104"/>
    </row>
    <row r="85" spans="1:10" ht="45.6" customHeight="1">
      <c r="A85" s="11">
        <v>81</v>
      </c>
      <c r="B85" s="345" t="str">
        <f>IF(C85="","",[2]表紙!$BD$5)</f>
        <v>LL</v>
      </c>
      <c r="C85" s="346">
        <v>14987901111109</v>
      </c>
      <c r="D85" s="225" t="s">
        <v>1078</v>
      </c>
      <c r="E85" s="194" t="s">
        <v>133</v>
      </c>
      <c r="F85" s="230" t="s">
        <v>881</v>
      </c>
      <c r="G85" s="347">
        <v>4</v>
      </c>
      <c r="H85" s="225" t="s">
        <v>1079</v>
      </c>
      <c r="I85" s="238" t="s">
        <v>1080</v>
      </c>
      <c r="J85" s="104"/>
    </row>
    <row r="86" spans="1:10" ht="45.6" customHeight="1">
      <c r="A86" s="11">
        <v>82</v>
      </c>
      <c r="B86" s="345" t="str">
        <f>IF(C86="","",[2]表紙!$BD$5)</f>
        <v>LL</v>
      </c>
      <c r="C86" s="346">
        <v>14987035076718</v>
      </c>
      <c r="D86" s="225" t="s">
        <v>1081</v>
      </c>
      <c r="E86" s="194" t="s">
        <v>133</v>
      </c>
      <c r="F86" s="230" t="s">
        <v>881</v>
      </c>
      <c r="G86" s="347">
        <v>4</v>
      </c>
      <c r="H86" s="225" t="s">
        <v>889</v>
      </c>
      <c r="I86" s="238" t="s">
        <v>893</v>
      </c>
      <c r="J86" s="102"/>
    </row>
    <row r="87" spans="1:10" ht="45.6" customHeight="1">
      <c r="A87" s="11">
        <v>83</v>
      </c>
      <c r="B87" s="345" t="str">
        <f>IF(C87="","",[2]表紙!$BD$5)</f>
        <v>LL</v>
      </c>
      <c r="C87" s="346">
        <v>14987035030314</v>
      </c>
      <c r="D87" s="225" t="s">
        <v>1082</v>
      </c>
      <c r="E87" s="194" t="s">
        <v>133</v>
      </c>
      <c r="F87" s="230" t="s">
        <v>881</v>
      </c>
      <c r="G87" s="347">
        <v>12</v>
      </c>
      <c r="H87" s="225" t="s">
        <v>1083</v>
      </c>
      <c r="I87" s="238" t="s">
        <v>893</v>
      </c>
      <c r="J87" s="102"/>
    </row>
    <row r="88" spans="1:10" ht="45.6" customHeight="1">
      <c r="A88" s="11">
        <v>84</v>
      </c>
      <c r="B88" s="345" t="str">
        <f>IF(C88="","",[2]表紙!$BD$5)</f>
        <v>LL</v>
      </c>
      <c r="C88" s="346">
        <v>14987081103321</v>
      </c>
      <c r="D88" s="225" t="s">
        <v>1084</v>
      </c>
      <c r="E88" s="194" t="s">
        <v>133</v>
      </c>
      <c r="F88" s="230" t="s">
        <v>881</v>
      </c>
      <c r="G88" s="347">
        <v>5</v>
      </c>
      <c r="H88" s="225" t="s">
        <v>1085</v>
      </c>
      <c r="I88" s="238" t="s">
        <v>946</v>
      </c>
      <c r="J88" s="104"/>
    </row>
    <row r="89" spans="1:10" ht="45.6" customHeight="1">
      <c r="A89" s="11">
        <v>85</v>
      </c>
      <c r="B89" s="351" t="str">
        <f>IF(C89="","",[2]表紙!$BD$5)</f>
        <v>LL</v>
      </c>
      <c r="C89" s="352">
        <v>14987376551714</v>
      </c>
      <c r="D89" s="225" t="s">
        <v>1086</v>
      </c>
      <c r="E89" s="194" t="s">
        <v>133</v>
      </c>
      <c r="F89" s="230" t="s">
        <v>881</v>
      </c>
      <c r="G89" s="347">
        <v>4</v>
      </c>
      <c r="H89" s="225" t="s">
        <v>1087</v>
      </c>
      <c r="I89" s="238" t="s">
        <v>967</v>
      </c>
      <c r="J89" s="104"/>
    </row>
    <row r="90" spans="1:10" ht="45.6" customHeight="1">
      <c r="A90" s="11">
        <v>86</v>
      </c>
      <c r="B90" s="345" t="str">
        <f>IF(C90="","",[2]表紙!$BD$5)</f>
        <v>LL</v>
      </c>
      <c r="C90" s="269">
        <v>14987211355132</v>
      </c>
      <c r="D90" s="246" t="s">
        <v>1088</v>
      </c>
      <c r="E90" s="194" t="s">
        <v>133</v>
      </c>
      <c r="F90" s="234" t="s">
        <v>881</v>
      </c>
      <c r="G90" s="347">
        <v>4</v>
      </c>
      <c r="H90" s="270" t="s">
        <v>1089</v>
      </c>
      <c r="I90" s="348" t="s">
        <v>887</v>
      </c>
      <c r="J90" s="104"/>
    </row>
    <row r="91" spans="1:10" ht="45.6" customHeight="1">
      <c r="A91" s="11">
        <v>87</v>
      </c>
      <c r="B91" s="345" t="str">
        <f>IF(C91="","",[2]表紙!$BD$5)</f>
        <v>LL</v>
      </c>
      <c r="C91" s="346">
        <v>14987042110771</v>
      </c>
      <c r="D91" s="225" t="s">
        <v>1090</v>
      </c>
      <c r="E91" s="194" t="s">
        <v>133</v>
      </c>
      <c r="F91" s="230" t="s">
        <v>881</v>
      </c>
      <c r="G91" s="347">
        <v>4</v>
      </c>
      <c r="H91" s="225" t="s">
        <v>1064</v>
      </c>
      <c r="I91" s="238" t="s">
        <v>984</v>
      </c>
      <c r="J91" s="104"/>
    </row>
    <row r="92" spans="1:10" ht="45.6" customHeight="1">
      <c r="A92" s="11">
        <v>88</v>
      </c>
      <c r="B92" s="345" t="str">
        <f>IF(C92="","",[2]表紙!$BD$5)</f>
        <v>LL</v>
      </c>
      <c r="C92" s="346">
        <v>14987376394724</v>
      </c>
      <c r="D92" s="225" t="s">
        <v>1091</v>
      </c>
      <c r="E92" s="194" t="s">
        <v>133</v>
      </c>
      <c r="F92" s="230" t="s">
        <v>881</v>
      </c>
      <c r="G92" s="347">
        <v>15</v>
      </c>
      <c r="H92" s="225" t="s">
        <v>1048</v>
      </c>
      <c r="I92" s="238" t="s">
        <v>967</v>
      </c>
      <c r="J92" s="104"/>
    </row>
    <row r="93" spans="1:10" ht="45.6" customHeight="1">
      <c r="A93" s="11">
        <v>89</v>
      </c>
      <c r="B93" s="345" t="str">
        <f>IF(C93="","",[2]表紙!$BD$5)</f>
        <v>LL</v>
      </c>
      <c r="C93" s="346">
        <v>14987114176001</v>
      </c>
      <c r="D93" s="225" t="s">
        <v>1092</v>
      </c>
      <c r="E93" s="194" t="s">
        <v>133</v>
      </c>
      <c r="F93" s="230" t="s">
        <v>881</v>
      </c>
      <c r="G93" s="347">
        <v>3</v>
      </c>
      <c r="H93" s="225" t="s">
        <v>938</v>
      </c>
      <c r="I93" s="238" t="s">
        <v>927</v>
      </c>
      <c r="J93" s="102"/>
    </row>
    <row r="94" spans="1:10" ht="45.6" customHeight="1">
      <c r="A94" s="11">
        <v>90</v>
      </c>
      <c r="B94" s="345" t="str">
        <f>IF(C94="","",[2]表紙!$BD$5)</f>
        <v>LL</v>
      </c>
      <c r="C94" s="346">
        <v>14987901129005</v>
      </c>
      <c r="D94" s="225" t="s">
        <v>1093</v>
      </c>
      <c r="E94" s="194" t="s">
        <v>133</v>
      </c>
      <c r="F94" s="230" t="s">
        <v>881</v>
      </c>
      <c r="G94" s="347">
        <v>134</v>
      </c>
      <c r="H94" s="225" t="s">
        <v>1094</v>
      </c>
      <c r="I94" s="238" t="s">
        <v>1080</v>
      </c>
      <c r="J94" s="102"/>
    </row>
    <row r="95" spans="1:10" ht="45.6" customHeight="1">
      <c r="A95" s="11">
        <v>91</v>
      </c>
      <c r="B95" s="345" t="str">
        <f>IF(C95="","",[2]表紙!$BD$5)</f>
        <v>LL</v>
      </c>
      <c r="C95" s="346">
        <v>14987197381194</v>
      </c>
      <c r="D95" s="225" t="s">
        <v>1095</v>
      </c>
      <c r="E95" s="194" t="s">
        <v>133</v>
      </c>
      <c r="F95" s="230" t="s">
        <v>881</v>
      </c>
      <c r="G95" s="347">
        <v>4</v>
      </c>
      <c r="H95" s="225" t="s">
        <v>1096</v>
      </c>
      <c r="I95" s="238" t="s">
        <v>1097</v>
      </c>
      <c r="J95" s="104"/>
    </row>
    <row r="96" spans="1:10" ht="45.6" customHeight="1">
      <c r="A96" s="11">
        <v>92</v>
      </c>
      <c r="B96" s="345" t="str">
        <f>IF(C96="","",[2]表紙!$BD$5)</f>
        <v>LL</v>
      </c>
      <c r="C96" s="346">
        <v>14987376919101</v>
      </c>
      <c r="D96" s="225" t="s">
        <v>1098</v>
      </c>
      <c r="E96" s="194" t="s">
        <v>133</v>
      </c>
      <c r="F96" s="230" t="s">
        <v>881</v>
      </c>
      <c r="G96" s="347">
        <v>20</v>
      </c>
      <c r="H96" s="225" t="s">
        <v>1099</v>
      </c>
      <c r="I96" s="238" t="s">
        <v>967</v>
      </c>
      <c r="J96" s="104"/>
    </row>
    <row r="97" spans="1:10" ht="45.6" customHeight="1">
      <c r="A97" s="11">
        <v>93</v>
      </c>
      <c r="B97" s="345" t="str">
        <f>IF(C97="","",[2]表紙!$BD$5)</f>
        <v>LL</v>
      </c>
      <c r="C97" s="346">
        <v>14987123160978</v>
      </c>
      <c r="D97" s="225" t="s">
        <v>1100</v>
      </c>
      <c r="E97" s="194" t="s">
        <v>133</v>
      </c>
      <c r="F97" s="230" t="s">
        <v>1101</v>
      </c>
      <c r="G97" s="347">
        <v>18</v>
      </c>
      <c r="H97" s="225" t="s">
        <v>1102</v>
      </c>
      <c r="I97" s="238" t="s">
        <v>911</v>
      </c>
      <c r="J97" s="104"/>
    </row>
    <row r="98" spans="1:10" ht="45.6" customHeight="1">
      <c r="A98" s="11">
        <v>94</v>
      </c>
      <c r="B98" s="345" t="str">
        <f>IF(C98="","",[2]表紙!$BD$5)</f>
        <v>LL</v>
      </c>
      <c r="C98" s="346">
        <v>14987443384412</v>
      </c>
      <c r="D98" s="225" t="s">
        <v>1103</v>
      </c>
      <c r="E98" s="194" t="s">
        <v>133</v>
      </c>
      <c r="F98" s="230" t="s">
        <v>881</v>
      </c>
      <c r="G98" s="347">
        <v>37</v>
      </c>
      <c r="H98" s="225" t="s">
        <v>901</v>
      </c>
      <c r="I98" s="238" t="s">
        <v>1104</v>
      </c>
      <c r="J98" s="104"/>
    </row>
    <row r="99" spans="1:10" ht="45.6" customHeight="1">
      <c r="A99" s="11">
        <v>95</v>
      </c>
      <c r="B99" s="345" t="str">
        <f>IF(C99="","",[2]表紙!$BD$5)</f>
        <v>LL</v>
      </c>
      <c r="C99" s="346">
        <v>14987443384405</v>
      </c>
      <c r="D99" s="225" t="s">
        <v>1105</v>
      </c>
      <c r="E99" s="194" t="s">
        <v>133</v>
      </c>
      <c r="F99" s="230" t="s">
        <v>881</v>
      </c>
      <c r="G99" s="347">
        <v>6</v>
      </c>
      <c r="H99" s="225" t="s">
        <v>1106</v>
      </c>
      <c r="I99" s="238" t="s">
        <v>1104</v>
      </c>
      <c r="J99" s="104"/>
    </row>
    <row r="100" spans="1:10" ht="45.6" customHeight="1">
      <c r="A100" s="11">
        <v>96</v>
      </c>
      <c r="B100" s="345" t="str">
        <f>IF(C100="","",[2]表紙!$BD$5)</f>
        <v>LL</v>
      </c>
      <c r="C100" s="346">
        <v>14987447593018</v>
      </c>
      <c r="D100" s="225" t="s">
        <v>1107</v>
      </c>
      <c r="E100" s="194" t="s">
        <v>133</v>
      </c>
      <c r="F100" s="230" t="s">
        <v>881</v>
      </c>
      <c r="G100" s="347">
        <v>5</v>
      </c>
      <c r="H100" s="225" t="s">
        <v>1108</v>
      </c>
      <c r="I100" s="238" t="s">
        <v>939</v>
      </c>
      <c r="J100" s="104"/>
    </row>
    <row r="101" spans="1:10" ht="45.6" customHeight="1">
      <c r="A101" s="11">
        <v>97</v>
      </c>
      <c r="B101" s="345" t="str">
        <f>IF(C101="","",[2]表紙!$BD$5)</f>
        <v>LL</v>
      </c>
      <c r="C101" s="346">
        <v>14987246718223</v>
      </c>
      <c r="D101" s="225" t="s">
        <v>1109</v>
      </c>
      <c r="E101" s="194" t="s">
        <v>133</v>
      </c>
      <c r="F101" s="230" t="s">
        <v>881</v>
      </c>
      <c r="G101" s="347">
        <v>30</v>
      </c>
      <c r="H101" s="225" t="s">
        <v>1110</v>
      </c>
      <c r="I101" s="238" t="s">
        <v>959</v>
      </c>
      <c r="J101" s="102"/>
    </row>
    <row r="102" spans="1:10" ht="45.6" customHeight="1">
      <c r="A102" s="11">
        <v>98</v>
      </c>
      <c r="B102" s="345" t="str">
        <f>IF(C102="","",[2]表紙!$BD$5)</f>
        <v>LL</v>
      </c>
      <c r="C102" s="346">
        <v>14987035081705</v>
      </c>
      <c r="D102" s="225" t="s">
        <v>1111</v>
      </c>
      <c r="E102" s="194" t="s">
        <v>133</v>
      </c>
      <c r="F102" s="230" t="s">
        <v>881</v>
      </c>
      <c r="G102" s="347">
        <v>4</v>
      </c>
      <c r="H102" s="225" t="s">
        <v>1112</v>
      </c>
      <c r="I102" s="238" t="s">
        <v>893</v>
      </c>
      <c r="J102" s="102"/>
    </row>
    <row r="103" spans="1:10" ht="45.6" customHeight="1">
      <c r="A103" s="11">
        <v>99</v>
      </c>
      <c r="B103" s="345" t="str">
        <f>IF(C103="","",[2]表紙!$BD$5)</f>
        <v>LL</v>
      </c>
      <c r="C103" s="346">
        <v>14987947000030</v>
      </c>
      <c r="D103" s="225" t="s">
        <v>1113</v>
      </c>
      <c r="E103" s="194" t="s">
        <v>133</v>
      </c>
      <c r="F103" s="230" t="s">
        <v>881</v>
      </c>
      <c r="G103" s="347">
        <v>3</v>
      </c>
      <c r="H103" s="225" t="s">
        <v>1114</v>
      </c>
      <c r="I103" s="238" t="s">
        <v>1115</v>
      </c>
      <c r="J103" s="102"/>
    </row>
    <row r="104" spans="1:10" ht="45.6" customHeight="1">
      <c r="A104" s="11">
        <v>100</v>
      </c>
      <c r="B104" s="345" t="str">
        <f>IF(C104="","",[2]表紙!$BD$5)</f>
        <v>LL</v>
      </c>
      <c r="C104" s="346">
        <v>14987039462647</v>
      </c>
      <c r="D104" s="225" t="s">
        <v>1116</v>
      </c>
      <c r="E104" s="194" t="s">
        <v>133</v>
      </c>
      <c r="F104" s="230" t="s">
        <v>881</v>
      </c>
      <c r="G104" s="347">
        <v>3</v>
      </c>
      <c r="H104" s="225" t="s">
        <v>1117</v>
      </c>
      <c r="I104" s="348" t="s">
        <v>1118</v>
      </c>
      <c r="J104" s="104"/>
    </row>
    <row r="105" spans="1:10" ht="45.6" customHeight="1">
      <c r="A105" s="11">
        <v>101</v>
      </c>
      <c r="B105" s="345" t="str">
        <f>IF(C105="","",[2]表紙!$BD$5)</f>
        <v>LL</v>
      </c>
      <c r="C105" s="346">
        <v>14987939106559</v>
      </c>
      <c r="D105" s="225" t="s">
        <v>1119</v>
      </c>
      <c r="E105" s="194" t="s">
        <v>133</v>
      </c>
      <c r="F105" s="230" t="s">
        <v>881</v>
      </c>
      <c r="G105" s="347">
        <v>4</v>
      </c>
      <c r="H105" s="225" t="s">
        <v>1120</v>
      </c>
      <c r="I105" s="238" t="s">
        <v>1121</v>
      </c>
      <c r="J105" s="104"/>
    </row>
    <row r="106" spans="1:10" ht="45.6" customHeight="1">
      <c r="A106" s="11">
        <v>102</v>
      </c>
      <c r="B106" s="345" t="str">
        <f>IF(C106="","",[2]表紙!$BD$5)</f>
        <v>LL</v>
      </c>
      <c r="C106" s="346">
        <v>14987190750614</v>
      </c>
      <c r="D106" s="225" t="s">
        <v>1122</v>
      </c>
      <c r="E106" s="194" t="s">
        <v>133</v>
      </c>
      <c r="F106" s="230" t="s">
        <v>885</v>
      </c>
      <c r="G106" s="347">
        <v>4</v>
      </c>
      <c r="H106" s="225" t="s">
        <v>1123</v>
      </c>
      <c r="I106" s="238" t="s">
        <v>45</v>
      </c>
      <c r="J106" s="104"/>
    </row>
    <row r="107" spans="1:10" ht="45.6" customHeight="1">
      <c r="A107" s="11">
        <v>103</v>
      </c>
      <c r="B107" s="345" t="str">
        <f>IF(C107="","",[2]表紙!$BD$5)</f>
        <v>LL</v>
      </c>
      <c r="C107" s="346">
        <v>14987051141049</v>
      </c>
      <c r="D107" s="225" t="s">
        <v>1124</v>
      </c>
      <c r="E107" s="194" t="s">
        <v>133</v>
      </c>
      <c r="F107" s="230" t="s">
        <v>885</v>
      </c>
      <c r="G107" s="347">
        <v>10</v>
      </c>
      <c r="H107" s="225" t="s">
        <v>1125</v>
      </c>
      <c r="I107" s="348" t="s">
        <v>1126</v>
      </c>
      <c r="J107" s="104"/>
    </row>
    <row r="108" spans="1:10" ht="45.6" customHeight="1">
      <c r="A108" s="11">
        <v>104</v>
      </c>
      <c r="B108" s="345" t="str">
        <f>IF(C108="","",[2]表紙!$BD$5)</f>
        <v>LL</v>
      </c>
      <c r="C108" s="346">
        <v>14987051136120</v>
      </c>
      <c r="D108" s="225" t="s">
        <v>1127</v>
      </c>
      <c r="E108" s="194" t="s">
        <v>133</v>
      </c>
      <c r="F108" s="230" t="s">
        <v>881</v>
      </c>
      <c r="G108" s="347">
        <v>4</v>
      </c>
      <c r="H108" s="225" t="s">
        <v>1128</v>
      </c>
      <c r="I108" s="348" t="s">
        <v>1126</v>
      </c>
      <c r="J108" s="104"/>
    </row>
    <row r="109" spans="1:10" ht="45.6" customHeight="1">
      <c r="A109" s="11">
        <v>105</v>
      </c>
      <c r="B109" s="345" t="str">
        <f>IF(C109="","",[2]表紙!$BD$5)</f>
        <v>LL</v>
      </c>
      <c r="C109" s="346">
        <v>14987376542019</v>
      </c>
      <c r="D109" s="225" t="s">
        <v>1129</v>
      </c>
      <c r="E109" s="194" t="s">
        <v>133</v>
      </c>
      <c r="F109" s="230" t="s">
        <v>881</v>
      </c>
      <c r="G109" s="347">
        <v>3</v>
      </c>
      <c r="H109" s="225" t="s">
        <v>1130</v>
      </c>
      <c r="I109" s="238" t="s">
        <v>967</v>
      </c>
      <c r="J109" s="104"/>
    </row>
    <row r="110" spans="1:10" ht="45.6" customHeight="1">
      <c r="A110" s="11">
        <v>106</v>
      </c>
      <c r="B110" s="345" t="str">
        <f>IF(C110="","",[2]表紙!$BD$5)</f>
        <v>LL</v>
      </c>
      <c r="C110" s="346">
        <v>14987341104341</v>
      </c>
      <c r="D110" s="225" t="s">
        <v>1131</v>
      </c>
      <c r="E110" s="194" t="s">
        <v>133</v>
      </c>
      <c r="F110" s="230" t="s">
        <v>885</v>
      </c>
      <c r="G110" s="347">
        <v>4</v>
      </c>
      <c r="H110" s="225" t="s">
        <v>1132</v>
      </c>
      <c r="I110" s="238" t="s">
        <v>924</v>
      </c>
      <c r="J110" s="104"/>
    </row>
    <row r="111" spans="1:10" ht="45.6" customHeight="1">
      <c r="A111" s="11">
        <v>107</v>
      </c>
      <c r="B111" s="345" t="str">
        <f>IF(C111="","",[2]表紙!$BD$5)</f>
        <v>LL</v>
      </c>
      <c r="C111" s="346">
        <v>14987080197017</v>
      </c>
      <c r="D111" s="225" t="s">
        <v>1133</v>
      </c>
      <c r="E111" s="194" t="s">
        <v>133</v>
      </c>
      <c r="F111" s="230" t="s">
        <v>881</v>
      </c>
      <c r="G111" s="347">
        <v>10</v>
      </c>
      <c r="H111" s="225" t="s">
        <v>901</v>
      </c>
      <c r="I111" s="238" t="s">
        <v>908</v>
      </c>
      <c r="J111" s="104"/>
    </row>
    <row r="112" spans="1:10" ht="45.6" customHeight="1">
      <c r="A112" s="11">
        <v>108</v>
      </c>
      <c r="B112" s="345" t="str">
        <f>IF(C112="","",[2]表紙!$BD$5)</f>
        <v>LL</v>
      </c>
      <c r="C112" s="346">
        <v>14987376551813</v>
      </c>
      <c r="D112" s="225" t="s">
        <v>1134</v>
      </c>
      <c r="E112" s="194" t="s">
        <v>133</v>
      </c>
      <c r="F112" s="230" t="s">
        <v>881</v>
      </c>
      <c r="G112" s="347">
        <v>4</v>
      </c>
      <c r="H112" s="225" t="s">
        <v>1135</v>
      </c>
      <c r="I112" s="238" t="s">
        <v>967</v>
      </c>
      <c r="J112" s="104"/>
    </row>
    <row r="113" spans="1:10" ht="45.6" customHeight="1">
      <c r="A113" s="11">
        <v>109</v>
      </c>
      <c r="B113" s="345" t="str">
        <f>IF(C113="","",[2]表紙!$BD$5)</f>
        <v>LL</v>
      </c>
      <c r="C113" s="346">
        <v>14987080679018</v>
      </c>
      <c r="D113" s="225" t="s">
        <v>1136</v>
      </c>
      <c r="E113" s="194" t="s">
        <v>133</v>
      </c>
      <c r="F113" s="230" t="s">
        <v>881</v>
      </c>
      <c r="G113" s="347">
        <v>19</v>
      </c>
      <c r="H113" s="225" t="s">
        <v>1137</v>
      </c>
      <c r="I113" s="238" t="s">
        <v>908</v>
      </c>
      <c r="J113" s="104"/>
    </row>
    <row r="114" spans="1:10" ht="45.6" customHeight="1">
      <c r="A114" s="11">
        <v>110</v>
      </c>
      <c r="B114" s="345" t="str">
        <f>IF(C114="","",[2]表紙!$BD$5)</f>
        <v>LL</v>
      </c>
      <c r="C114" s="346">
        <v>14987080781025</v>
      </c>
      <c r="D114" s="225" t="s">
        <v>1138</v>
      </c>
      <c r="E114" s="194" t="s">
        <v>133</v>
      </c>
      <c r="F114" s="230" t="s">
        <v>881</v>
      </c>
      <c r="G114" s="347">
        <v>14</v>
      </c>
      <c r="H114" s="225" t="s">
        <v>1069</v>
      </c>
      <c r="I114" s="238" t="s">
        <v>908</v>
      </c>
      <c r="J114" s="102"/>
    </row>
    <row r="115" spans="1:10" ht="45.6" customHeight="1">
      <c r="A115" s="11">
        <v>111</v>
      </c>
      <c r="B115" s="345" t="str">
        <f>IF(C115="","",[2]表紙!$BD$5)</f>
        <v>LL</v>
      </c>
      <c r="C115" s="346">
        <v>14987080324024</v>
      </c>
      <c r="D115" s="225" t="s">
        <v>1139</v>
      </c>
      <c r="E115" s="194" t="s">
        <v>133</v>
      </c>
      <c r="F115" s="230" t="s">
        <v>881</v>
      </c>
      <c r="G115" s="347">
        <v>31</v>
      </c>
      <c r="H115" s="225" t="s">
        <v>1140</v>
      </c>
      <c r="I115" s="238" t="s">
        <v>908</v>
      </c>
      <c r="J115" s="104"/>
    </row>
    <row r="116" spans="1:10" ht="45.6" customHeight="1">
      <c r="A116" s="11">
        <v>112</v>
      </c>
      <c r="B116" s="345" t="str">
        <f>IF(C116="","",[2]表紙!$BD$5)</f>
        <v>LL</v>
      </c>
      <c r="C116" s="346">
        <v>14987896030584</v>
      </c>
      <c r="D116" s="225" t="s">
        <v>1141</v>
      </c>
      <c r="E116" s="194" t="s">
        <v>133</v>
      </c>
      <c r="F116" s="230" t="s">
        <v>885</v>
      </c>
      <c r="G116" s="347">
        <v>4</v>
      </c>
      <c r="H116" s="225" t="s">
        <v>1142</v>
      </c>
      <c r="I116" s="238" t="s">
        <v>905</v>
      </c>
      <c r="J116" s="104"/>
    </row>
    <row r="117" spans="1:10" ht="45.6" customHeight="1">
      <c r="A117" s="11">
        <v>113</v>
      </c>
      <c r="B117" s="345" t="str">
        <f>IF(C117="","",[2]表紙!$BD$5)</f>
        <v>LL</v>
      </c>
      <c r="C117" s="346">
        <v>14987896010814</v>
      </c>
      <c r="D117" s="225" t="s">
        <v>1143</v>
      </c>
      <c r="E117" s="194" t="s">
        <v>133</v>
      </c>
      <c r="F117" s="230" t="s">
        <v>881</v>
      </c>
      <c r="G117" s="347">
        <v>165</v>
      </c>
      <c r="H117" s="225" t="s">
        <v>1144</v>
      </c>
      <c r="I117" s="238" t="s">
        <v>905</v>
      </c>
      <c r="J117" s="104"/>
    </row>
    <row r="118" spans="1:10" ht="45.6" customHeight="1">
      <c r="A118" s="11">
        <v>114</v>
      </c>
      <c r="B118" s="345" t="str">
        <f>IF(C118="","",[2]表紙!$BD$5)</f>
        <v>LL</v>
      </c>
      <c r="C118" s="346">
        <v>14987123150122</v>
      </c>
      <c r="D118" s="225" t="s">
        <v>1145</v>
      </c>
      <c r="E118" s="194" t="s">
        <v>133</v>
      </c>
      <c r="F118" s="230" t="s">
        <v>881</v>
      </c>
      <c r="G118" s="347">
        <v>3</v>
      </c>
      <c r="H118" s="225" t="s">
        <v>1146</v>
      </c>
      <c r="I118" s="238" t="s">
        <v>899</v>
      </c>
      <c r="J118" s="104"/>
    </row>
    <row r="119" spans="1:10" ht="45.6" customHeight="1">
      <c r="A119" s="11">
        <v>115</v>
      </c>
      <c r="B119" s="345" t="str">
        <f>IF(C119="","",[2]表紙!$BD$5)</f>
        <v>LL</v>
      </c>
      <c r="C119" s="346">
        <v>14987222001875</v>
      </c>
      <c r="D119" s="225" t="s">
        <v>1147</v>
      </c>
      <c r="E119" s="194" t="s">
        <v>133</v>
      </c>
      <c r="F119" s="230" t="s">
        <v>881</v>
      </c>
      <c r="G119" s="347">
        <v>3</v>
      </c>
      <c r="H119" s="225" t="s">
        <v>1148</v>
      </c>
      <c r="I119" s="238" t="s">
        <v>1067</v>
      </c>
      <c r="J119" s="102"/>
    </row>
    <row r="120" spans="1:10" ht="45.6" customHeight="1">
      <c r="A120" s="11">
        <v>116</v>
      </c>
      <c r="B120" s="345" t="str">
        <f>IF(C120="","",[2]表紙!$BD$5)</f>
        <v>LL</v>
      </c>
      <c r="C120" s="346">
        <v>14987039429190</v>
      </c>
      <c r="D120" s="225" t="s">
        <v>1149</v>
      </c>
      <c r="E120" s="194" t="s">
        <v>133</v>
      </c>
      <c r="F120" s="230" t="s">
        <v>881</v>
      </c>
      <c r="G120" s="347">
        <v>4</v>
      </c>
      <c r="H120" s="225" t="s">
        <v>1150</v>
      </c>
      <c r="I120" s="348" t="s">
        <v>1118</v>
      </c>
      <c r="J120" s="102"/>
    </row>
    <row r="121" spans="1:10" ht="45.6" customHeight="1">
      <c r="A121" s="11">
        <v>117</v>
      </c>
      <c r="B121" s="345" t="str">
        <f>IF(C121="","",[2]表紙!$BD$5)</f>
        <v>LL</v>
      </c>
      <c r="C121" s="346">
        <v>14987614429300</v>
      </c>
      <c r="D121" s="225" t="s">
        <v>1151</v>
      </c>
      <c r="E121" s="194" t="s">
        <v>133</v>
      </c>
      <c r="F121" s="230" t="s">
        <v>881</v>
      </c>
      <c r="G121" s="347">
        <v>21</v>
      </c>
      <c r="H121" s="225" t="s">
        <v>1152</v>
      </c>
      <c r="I121" s="238" t="s">
        <v>949</v>
      </c>
      <c r="J121" s="102"/>
    </row>
    <row r="122" spans="1:10" ht="45.6" customHeight="1">
      <c r="A122" s="11">
        <v>118</v>
      </c>
      <c r="B122" s="345" t="str">
        <f>IF(C122="","",[2]表紙!$BD$5)</f>
        <v>LL</v>
      </c>
      <c r="C122" s="346">
        <v>14987614433901</v>
      </c>
      <c r="D122" s="225" t="s">
        <v>1153</v>
      </c>
      <c r="E122" s="194" t="s">
        <v>133</v>
      </c>
      <c r="F122" s="230" t="s">
        <v>885</v>
      </c>
      <c r="G122" s="347">
        <v>4</v>
      </c>
      <c r="H122" s="225" t="s">
        <v>1154</v>
      </c>
      <c r="I122" s="238" t="s">
        <v>949</v>
      </c>
      <c r="J122" s="65"/>
    </row>
    <row r="123" spans="1:10" ht="45.6" customHeight="1">
      <c r="A123" s="11">
        <v>119</v>
      </c>
      <c r="B123" s="345" t="str">
        <f>IF(C123="","",[2]表紙!$BD$5)</f>
        <v>LL</v>
      </c>
      <c r="C123" s="346">
        <v>14987614435103</v>
      </c>
      <c r="D123" s="225" t="s">
        <v>1155</v>
      </c>
      <c r="E123" s="194" t="s">
        <v>133</v>
      </c>
      <c r="F123" s="230" t="s">
        <v>885</v>
      </c>
      <c r="G123" s="347">
        <v>4</v>
      </c>
      <c r="H123" s="225" t="s">
        <v>1156</v>
      </c>
      <c r="I123" s="238" t="s">
        <v>949</v>
      </c>
      <c r="J123" s="69"/>
    </row>
    <row r="124" spans="1:10" ht="45.6" customHeight="1">
      <c r="A124" s="11">
        <v>120</v>
      </c>
      <c r="B124" s="345" t="str">
        <f>IF(C124="","",[2]表紙!$BD$5)</f>
        <v>LL</v>
      </c>
      <c r="C124" s="346">
        <v>14987614430900</v>
      </c>
      <c r="D124" s="225" t="s">
        <v>1157</v>
      </c>
      <c r="E124" s="194" t="s">
        <v>133</v>
      </c>
      <c r="F124" s="230" t="s">
        <v>881</v>
      </c>
      <c r="G124" s="347">
        <v>36</v>
      </c>
      <c r="H124" s="225" t="s">
        <v>948</v>
      </c>
      <c r="I124" s="238" t="s">
        <v>949</v>
      </c>
      <c r="J124" s="104"/>
    </row>
    <row r="125" spans="1:10" ht="45.6" customHeight="1">
      <c r="A125" s="11">
        <v>121</v>
      </c>
      <c r="B125" s="345" t="str">
        <f>IF(C125="","",[2]表紙!$BD$5)</f>
        <v>LL</v>
      </c>
      <c r="C125" s="346">
        <v>14987614435509</v>
      </c>
      <c r="D125" s="225" t="s">
        <v>1158</v>
      </c>
      <c r="E125" s="194" t="s">
        <v>133</v>
      </c>
      <c r="F125" s="230" t="s">
        <v>885</v>
      </c>
      <c r="G125" s="347">
        <v>12</v>
      </c>
      <c r="H125" s="225" t="s">
        <v>1159</v>
      </c>
      <c r="I125" s="238" t="s">
        <v>949</v>
      </c>
      <c r="J125" s="102"/>
    </row>
    <row r="126" spans="1:10" ht="45.6" customHeight="1">
      <c r="A126" s="11">
        <v>122</v>
      </c>
      <c r="B126" s="345" t="str">
        <f>IF(C126="","",[2]表紙!$BD$5)</f>
        <v>LL</v>
      </c>
      <c r="C126" s="346">
        <v>14987213021400</v>
      </c>
      <c r="D126" s="225" t="s">
        <v>1160</v>
      </c>
      <c r="E126" s="194" t="s">
        <v>133</v>
      </c>
      <c r="F126" s="230" t="s">
        <v>881</v>
      </c>
      <c r="G126" s="347">
        <v>7</v>
      </c>
      <c r="H126" s="225" t="s">
        <v>1161</v>
      </c>
      <c r="I126" s="238" t="s">
        <v>1062</v>
      </c>
      <c r="J126" s="102"/>
    </row>
    <row r="127" spans="1:10" ht="45.6" customHeight="1">
      <c r="A127" s="11">
        <v>123</v>
      </c>
      <c r="B127" s="345" t="str">
        <f>IF(C127="","",[2]表紙!$BD$5)</f>
        <v>LL</v>
      </c>
      <c r="C127" s="346">
        <v>14987770547801</v>
      </c>
      <c r="D127" s="225" t="s">
        <v>1162</v>
      </c>
      <c r="E127" s="194" t="s">
        <v>133</v>
      </c>
      <c r="F127" s="230" t="s">
        <v>881</v>
      </c>
      <c r="G127" s="347">
        <v>8</v>
      </c>
      <c r="H127" s="225" t="s">
        <v>1163</v>
      </c>
      <c r="I127" s="238" t="s">
        <v>930</v>
      </c>
      <c r="J127" s="102"/>
    </row>
    <row r="128" spans="1:10" ht="45.6" customHeight="1">
      <c r="A128" s="11">
        <v>124</v>
      </c>
      <c r="B128" s="345" t="str">
        <f>IF(C128="","",[2]表紙!$BD$5)</f>
        <v>LL</v>
      </c>
      <c r="C128" s="346">
        <v>14987699050024</v>
      </c>
      <c r="D128" s="225" t="s">
        <v>1164</v>
      </c>
      <c r="E128" s="194" t="s">
        <v>133</v>
      </c>
      <c r="F128" s="230" t="s">
        <v>881</v>
      </c>
      <c r="G128" s="347">
        <v>3</v>
      </c>
      <c r="H128" s="225" t="s">
        <v>938</v>
      </c>
      <c r="I128" s="238" t="s">
        <v>1165</v>
      </c>
      <c r="J128" s="104"/>
    </row>
    <row r="129" spans="1:10" ht="45.6" customHeight="1">
      <c r="A129" s="11">
        <v>125</v>
      </c>
      <c r="B129" s="345" t="str">
        <f>IF(C129="","",[2]表紙!$BD$5)</f>
        <v>LL</v>
      </c>
      <c r="C129" s="346">
        <v>14987058193034</v>
      </c>
      <c r="D129" s="225" t="s">
        <v>1166</v>
      </c>
      <c r="E129" s="194" t="s">
        <v>133</v>
      </c>
      <c r="F129" s="230" t="s">
        <v>881</v>
      </c>
      <c r="G129" s="347">
        <v>11</v>
      </c>
      <c r="H129" s="225" t="s">
        <v>972</v>
      </c>
      <c r="I129" s="238" t="s">
        <v>1167</v>
      </c>
      <c r="J129" s="104"/>
    </row>
    <row r="130" spans="1:10" ht="45.6" customHeight="1">
      <c r="A130" s="11">
        <v>126</v>
      </c>
      <c r="B130" s="345" t="str">
        <f>IF(C130="","",[2]表紙!$BD$5)</f>
        <v>LL</v>
      </c>
      <c r="C130" s="346">
        <v>14987440443013</v>
      </c>
      <c r="D130" s="225" t="s">
        <v>1168</v>
      </c>
      <c r="E130" s="194" t="s">
        <v>133</v>
      </c>
      <c r="F130" s="230" t="s">
        <v>881</v>
      </c>
      <c r="G130" s="347">
        <v>51</v>
      </c>
      <c r="H130" s="225" t="s">
        <v>1169</v>
      </c>
      <c r="I130" s="238" t="s">
        <v>1170</v>
      </c>
      <c r="J130" s="104"/>
    </row>
    <row r="131" spans="1:10" ht="45.6" customHeight="1">
      <c r="A131" s="11">
        <v>127</v>
      </c>
      <c r="B131" s="345" t="str">
        <f>IF(C131="","",[2]表紙!$BD$5)</f>
        <v>LL</v>
      </c>
      <c r="C131" s="346">
        <v>14987080100116</v>
      </c>
      <c r="D131" s="225" t="s">
        <v>1171</v>
      </c>
      <c r="E131" s="194" t="s">
        <v>133</v>
      </c>
      <c r="F131" s="230" t="s">
        <v>881</v>
      </c>
      <c r="G131" s="347">
        <v>16</v>
      </c>
      <c r="H131" s="225" t="s">
        <v>1172</v>
      </c>
      <c r="I131" s="238" t="s">
        <v>908</v>
      </c>
      <c r="J131" s="104"/>
    </row>
    <row r="132" spans="1:10" ht="45.6" customHeight="1">
      <c r="A132" s="11">
        <v>128</v>
      </c>
      <c r="B132" s="345" t="str">
        <f>IF(C132="","",[2]表紙!$BD$5)</f>
        <v>LL</v>
      </c>
      <c r="C132" s="346">
        <v>14987306054308</v>
      </c>
      <c r="D132" s="225" t="s">
        <v>1173</v>
      </c>
      <c r="E132" s="194" t="s">
        <v>133</v>
      </c>
      <c r="F132" s="230" t="s">
        <v>881</v>
      </c>
      <c r="G132" s="347">
        <v>7</v>
      </c>
      <c r="H132" s="225" t="s">
        <v>1174</v>
      </c>
      <c r="I132" s="238" t="s">
        <v>1007</v>
      </c>
      <c r="J132" s="102"/>
    </row>
    <row r="133" spans="1:10" ht="45.6" customHeight="1">
      <c r="A133" s="11">
        <v>129</v>
      </c>
      <c r="B133" s="345" t="str">
        <f>IF(C133="","",[2]表紙!$BD$5)</f>
        <v>LL</v>
      </c>
      <c r="C133" s="346">
        <v>14987925116852</v>
      </c>
      <c r="D133" s="225" t="s">
        <v>1175</v>
      </c>
      <c r="E133" s="194" t="s">
        <v>133</v>
      </c>
      <c r="F133" s="230" t="s">
        <v>881</v>
      </c>
      <c r="G133" s="347">
        <v>4</v>
      </c>
      <c r="H133" s="225" t="s">
        <v>1176</v>
      </c>
      <c r="I133" s="238" t="s">
        <v>1177</v>
      </c>
      <c r="J133" s="104"/>
    </row>
    <row r="134" spans="1:10" ht="45.6" customHeight="1">
      <c r="A134" s="11">
        <v>130</v>
      </c>
      <c r="B134" s="345" t="str">
        <f>IF(C134="","",[2]表紙!$BD$5)</f>
        <v>LL</v>
      </c>
      <c r="C134" s="346">
        <v>14987286216994</v>
      </c>
      <c r="D134" s="225" t="s">
        <v>1178</v>
      </c>
      <c r="E134" s="194" t="s">
        <v>133</v>
      </c>
      <c r="F134" s="230" t="s">
        <v>881</v>
      </c>
      <c r="G134" s="347">
        <v>4</v>
      </c>
      <c r="H134" s="225" t="s">
        <v>1179</v>
      </c>
      <c r="I134" s="238" t="s">
        <v>1180</v>
      </c>
      <c r="J134" s="104"/>
    </row>
    <row r="135" spans="1:10" ht="45.6" customHeight="1">
      <c r="A135" s="11">
        <v>131</v>
      </c>
      <c r="B135" s="345" t="str">
        <f>IF(C135="","",[2]表紙!$BD$5)</f>
        <v>LL</v>
      </c>
      <c r="C135" s="346">
        <v>14987443311418</v>
      </c>
      <c r="D135" s="225" t="s">
        <v>1181</v>
      </c>
      <c r="E135" s="194" t="s">
        <v>133</v>
      </c>
      <c r="F135" s="230" t="s">
        <v>881</v>
      </c>
      <c r="G135" s="347">
        <v>6</v>
      </c>
      <c r="H135" s="225" t="s">
        <v>1182</v>
      </c>
      <c r="I135" s="238" t="s">
        <v>1104</v>
      </c>
      <c r="J135" s="104"/>
    </row>
    <row r="136" spans="1:10" ht="45.6" customHeight="1">
      <c r="A136" s="11">
        <v>132</v>
      </c>
      <c r="B136" s="345" t="str">
        <f>IF(C136="","",[2]表紙!$BD$5)</f>
        <v>LL</v>
      </c>
      <c r="C136" s="346">
        <v>14987086170755</v>
      </c>
      <c r="D136" s="225" t="s">
        <v>1183</v>
      </c>
      <c r="E136" s="194" t="s">
        <v>133</v>
      </c>
      <c r="F136" s="230" t="s">
        <v>881</v>
      </c>
      <c r="G136" s="347">
        <v>9</v>
      </c>
      <c r="H136" s="225" t="s">
        <v>1184</v>
      </c>
      <c r="I136" s="238" t="s">
        <v>1185</v>
      </c>
      <c r="J136" s="104"/>
    </row>
    <row r="137" spans="1:10" ht="45.6" customHeight="1">
      <c r="A137" s="11">
        <v>133</v>
      </c>
      <c r="B137" s="345" t="str">
        <f>IF(C137="","",[2]表紙!$BD$5)</f>
        <v>LL</v>
      </c>
      <c r="C137" s="269">
        <v>14987190046533</v>
      </c>
      <c r="D137" s="246" t="s">
        <v>1186</v>
      </c>
      <c r="E137" s="194" t="s">
        <v>133</v>
      </c>
      <c r="F137" s="234" t="s">
        <v>881</v>
      </c>
      <c r="G137" s="347">
        <v>3</v>
      </c>
      <c r="H137" s="270" t="s">
        <v>1187</v>
      </c>
      <c r="I137" s="348" t="s">
        <v>45</v>
      </c>
      <c r="J137" s="104"/>
    </row>
    <row r="138" spans="1:10" ht="45.6" customHeight="1">
      <c r="A138" s="11">
        <v>134</v>
      </c>
      <c r="B138" s="345" t="str">
        <f>IF(C138="","",[2]表紙!$BD$5)</f>
        <v>LL</v>
      </c>
      <c r="C138" s="346">
        <v>14987616004611</v>
      </c>
      <c r="D138" s="225" t="s">
        <v>1188</v>
      </c>
      <c r="E138" s="194" t="s">
        <v>133</v>
      </c>
      <c r="F138" s="230" t="s">
        <v>885</v>
      </c>
      <c r="G138" s="347">
        <v>4</v>
      </c>
      <c r="H138" s="225" t="s">
        <v>1189</v>
      </c>
      <c r="I138" s="238" t="s">
        <v>1190</v>
      </c>
      <c r="J138" s="104"/>
    </row>
    <row r="139" spans="1:10" ht="45.6" customHeight="1">
      <c r="A139" s="11">
        <v>135</v>
      </c>
      <c r="B139" s="345" t="str">
        <f>IF(C139="","",[2]表紙!$BD$5)</f>
        <v>LL</v>
      </c>
      <c r="C139" s="346">
        <v>4987086532983</v>
      </c>
      <c r="D139" s="225" t="s">
        <v>1191</v>
      </c>
      <c r="E139" s="194" t="s">
        <v>133</v>
      </c>
      <c r="F139" s="230" t="s">
        <v>881</v>
      </c>
      <c r="G139" s="347">
        <v>170</v>
      </c>
      <c r="H139" s="225" t="s">
        <v>1192</v>
      </c>
      <c r="I139" s="238" t="s">
        <v>1185</v>
      </c>
      <c r="J139" s="102"/>
    </row>
    <row r="140" spans="1:10" ht="45.6" customHeight="1">
      <c r="A140" s="11">
        <v>136</v>
      </c>
      <c r="B140" s="345" t="str">
        <f>IF(C140="","",[2]表紙!$BD$5)</f>
        <v>LL</v>
      </c>
      <c r="C140" s="346">
        <v>4987086533812</v>
      </c>
      <c r="D140" s="225" t="s">
        <v>1193</v>
      </c>
      <c r="E140" s="194" t="s">
        <v>133</v>
      </c>
      <c r="F140" s="230" t="s">
        <v>1194</v>
      </c>
      <c r="G140" s="347">
        <v>4</v>
      </c>
      <c r="H140" s="225" t="s">
        <v>1195</v>
      </c>
      <c r="I140" s="238" t="s">
        <v>1185</v>
      </c>
      <c r="J140" s="104"/>
    </row>
    <row r="141" spans="1:10" ht="45.6" customHeight="1">
      <c r="A141" s="11">
        <v>137</v>
      </c>
      <c r="B141" s="345" t="str">
        <f>IF(C141="","",[2]表紙!$BD$5)</f>
        <v>LL</v>
      </c>
      <c r="C141" s="346">
        <v>14987650650409</v>
      </c>
      <c r="D141" s="225" t="s">
        <v>1196</v>
      </c>
      <c r="E141" s="194" t="s">
        <v>133</v>
      </c>
      <c r="F141" s="230" t="s">
        <v>881</v>
      </c>
      <c r="G141" s="347">
        <v>40</v>
      </c>
      <c r="H141" s="225" t="s">
        <v>1197</v>
      </c>
      <c r="I141" s="238" t="s">
        <v>1198</v>
      </c>
      <c r="J141" s="104"/>
    </row>
    <row r="142" spans="1:10" ht="45.6" customHeight="1">
      <c r="A142" s="11">
        <v>138</v>
      </c>
      <c r="B142" s="345" t="str">
        <f>IF(C142="","",[2]表紙!$BD$5)</f>
        <v>LL</v>
      </c>
      <c r="C142" s="346">
        <v>14987042136023</v>
      </c>
      <c r="D142" s="225" t="s">
        <v>1199</v>
      </c>
      <c r="E142" s="194" t="s">
        <v>133</v>
      </c>
      <c r="F142" s="230" t="s">
        <v>881</v>
      </c>
      <c r="G142" s="347">
        <v>20</v>
      </c>
      <c r="H142" s="225" t="s">
        <v>1200</v>
      </c>
      <c r="I142" s="238" t="s">
        <v>984</v>
      </c>
      <c r="J142" s="104"/>
    </row>
    <row r="143" spans="1:10" ht="45.6" customHeight="1">
      <c r="A143" s="11">
        <v>139</v>
      </c>
      <c r="B143" s="345" t="str">
        <f>IF(C143="","",[2]表紙!$BD$5)</f>
        <v>LL</v>
      </c>
      <c r="C143" s="346">
        <v>14987376097830</v>
      </c>
      <c r="D143" s="225" t="s">
        <v>1201</v>
      </c>
      <c r="E143" s="194" t="s">
        <v>133</v>
      </c>
      <c r="F143" s="230" t="s">
        <v>881</v>
      </c>
      <c r="G143" s="347">
        <v>6</v>
      </c>
      <c r="H143" s="225" t="s">
        <v>1202</v>
      </c>
      <c r="I143" s="238" t="s">
        <v>967</v>
      </c>
      <c r="J143" s="104"/>
    </row>
    <row r="144" spans="1:10" ht="45.6" customHeight="1">
      <c r="A144" s="11">
        <v>140</v>
      </c>
      <c r="B144" s="345" t="str">
        <f>IF(C144="","",[2]表紙!$BD$5)</f>
        <v>LL</v>
      </c>
      <c r="C144" s="269">
        <v>14987020022041</v>
      </c>
      <c r="D144" s="246" t="s">
        <v>1203</v>
      </c>
      <c r="E144" s="194" t="s">
        <v>133</v>
      </c>
      <c r="F144" s="234" t="s">
        <v>885</v>
      </c>
      <c r="G144" s="347">
        <v>11</v>
      </c>
      <c r="H144" s="270" t="s">
        <v>1204</v>
      </c>
      <c r="I144" s="348" t="s">
        <v>1205</v>
      </c>
      <c r="J144" s="69"/>
    </row>
    <row r="145" spans="1:10" ht="45.6" customHeight="1">
      <c r="A145" s="11">
        <v>141</v>
      </c>
      <c r="B145" s="345" t="str">
        <f>IF(C145="","",[2]表紙!$BD$5)</f>
        <v>LL</v>
      </c>
      <c r="C145" s="269">
        <v>14987020022027</v>
      </c>
      <c r="D145" s="246" t="s">
        <v>1206</v>
      </c>
      <c r="E145" s="194" t="s">
        <v>133</v>
      </c>
      <c r="F145" s="234" t="s">
        <v>881</v>
      </c>
      <c r="G145" s="347">
        <v>22</v>
      </c>
      <c r="H145" s="270" t="s">
        <v>1207</v>
      </c>
      <c r="I145" s="348" t="s">
        <v>1205</v>
      </c>
      <c r="J145" s="69"/>
    </row>
    <row r="146" spans="1:10" ht="45.6" customHeight="1">
      <c r="A146" s="11">
        <v>142</v>
      </c>
      <c r="B146" s="345" t="str">
        <f>IF(C146="","",[2]表紙!$BD$5)</f>
        <v>LL</v>
      </c>
      <c r="C146" s="346">
        <v>14987399027326</v>
      </c>
      <c r="D146" s="225" t="s">
        <v>1208</v>
      </c>
      <c r="E146" s="194" t="s">
        <v>133</v>
      </c>
      <c r="F146" s="230" t="s">
        <v>881</v>
      </c>
      <c r="G146" s="347">
        <v>81</v>
      </c>
      <c r="H146" s="225" t="s">
        <v>1209</v>
      </c>
      <c r="I146" s="238" t="s">
        <v>1210</v>
      </c>
      <c r="J146" s="104"/>
    </row>
    <row r="147" spans="1:10" ht="45.6" customHeight="1">
      <c r="A147" s="11">
        <v>143</v>
      </c>
      <c r="B147" s="345" t="str">
        <f>IF(C147="","",[2]表紙!$BD$5)</f>
        <v>LL</v>
      </c>
      <c r="C147" s="346">
        <v>14987128100511</v>
      </c>
      <c r="D147" s="225" t="s">
        <v>1211</v>
      </c>
      <c r="E147" s="194" t="s">
        <v>133</v>
      </c>
      <c r="F147" s="230" t="s">
        <v>881</v>
      </c>
      <c r="G147" s="347">
        <v>3</v>
      </c>
      <c r="H147" s="225" t="s">
        <v>1212</v>
      </c>
      <c r="I147" s="238" t="s">
        <v>1213</v>
      </c>
      <c r="J147" s="104"/>
    </row>
    <row r="148" spans="1:10" ht="45.6" customHeight="1">
      <c r="A148" s="11">
        <v>144</v>
      </c>
      <c r="B148" s="345" t="str">
        <f>IF(C148="","",[2]表紙!$BD$5)</f>
        <v>LL</v>
      </c>
      <c r="C148" s="346">
        <v>14987792214118</v>
      </c>
      <c r="D148" s="225" t="s">
        <v>1214</v>
      </c>
      <c r="E148" s="194" t="s">
        <v>133</v>
      </c>
      <c r="F148" s="230" t="s">
        <v>881</v>
      </c>
      <c r="G148" s="347">
        <v>22</v>
      </c>
      <c r="H148" s="225" t="s">
        <v>1215</v>
      </c>
      <c r="I148" s="238" t="s">
        <v>1002</v>
      </c>
      <c r="J148" s="104"/>
    </row>
    <row r="149" spans="1:10" ht="45.6" customHeight="1">
      <c r="A149" s="11">
        <v>145</v>
      </c>
      <c r="B149" s="345" t="str">
        <f>IF(C149="","",[2]表紙!$BD$5)</f>
        <v>LL</v>
      </c>
      <c r="C149" s="346">
        <v>14987080037917</v>
      </c>
      <c r="D149" s="225" t="s">
        <v>1216</v>
      </c>
      <c r="E149" s="194" t="s">
        <v>133</v>
      </c>
      <c r="F149" s="230" t="s">
        <v>881</v>
      </c>
      <c r="G149" s="347">
        <v>45</v>
      </c>
      <c r="H149" s="225" t="s">
        <v>1217</v>
      </c>
      <c r="I149" s="238" t="s">
        <v>908</v>
      </c>
      <c r="J149" s="104"/>
    </row>
    <row r="150" spans="1:10" ht="45.6" customHeight="1">
      <c r="A150" s="11">
        <v>146</v>
      </c>
      <c r="B150" s="345" t="str">
        <f>IF(C150="","",[2]表紙!$BD$5)</f>
        <v>LL</v>
      </c>
      <c r="C150" s="346">
        <v>14987294634339</v>
      </c>
      <c r="D150" s="225" t="s">
        <v>1218</v>
      </c>
      <c r="E150" s="194" t="s">
        <v>133</v>
      </c>
      <c r="F150" s="230" t="s">
        <v>885</v>
      </c>
      <c r="G150" s="347">
        <v>3</v>
      </c>
      <c r="H150" s="225" t="s">
        <v>1219</v>
      </c>
      <c r="I150" s="238" t="s">
        <v>1220</v>
      </c>
      <c r="J150" s="104"/>
    </row>
    <row r="151" spans="1:10" ht="45.6" customHeight="1">
      <c r="A151" s="11">
        <v>147</v>
      </c>
      <c r="B151" s="345" t="str">
        <f>IF(C151="","",[2]表紙!$BD$5)</f>
        <v>LL</v>
      </c>
      <c r="C151" s="346">
        <v>14987120612104</v>
      </c>
      <c r="D151" s="225" t="s">
        <v>1221</v>
      </c>
      <c r="E151" s="194" t="s">
        <v>133</v>
      </c>
      <c r="F151" s="230" t="s">
        <v>881</v>
      </c>
      <c r="G151" s="347">
        <v>4</v>
      </c>
      <c r="H151" s="225" t="s">
        <v>1222</v>
      </c>
      <c r="I151" s="238" t="s">
        <v>1223</v>
      </c>
      <c r="J151" s="104"/>
    </row>
    <row r="152" spans="1:10" ht="45.6" customHeight="1">
      <c r="A152" s="11">
        <v>148</v>
      </c>
      <c r="B152" s="345" t="str">
        <f>IF(C152="","",[2]表紙!$BD$5)</f>
        <v>LL</v>
      </c>
      <c r="C152" s="346">
        <v>14987431310126</v>
      </c>
      <c r="D152" s="225" t="s">
        <v>1224</v>
      </c>
      <c r="E152" s="194" t="s">
        <v>133</v>
      </c>
      <c r="F152" s="230" t="s">
        <v>881</v>
      </c>
      <c r="G152" s="347">
        <v>20</v>
      </c>
      <c r="H152" s="225" t="s">
        <v>1225</v>
      </c>
      <c r="I152" s="238" t="s">
        <v>1012</v>
      </c>
      <c r="J152" s="104"/>
    </row>
    <row r="153" spans="1:10" ht="45.6" customHeight="1">
      <c r="A153" s="11">
        <v>149</v>
      </c>
      <c r="B153" s="345" t="str">
        <f>IF(C153="","",[2]表紙!$BD$5)</f>
        <v>LL</v>
      </c>
      <c r="C153" s="346">
        <v>14987114210606</v>
      </c>
      <c r="D153" s="225" t="s">
        <v>1226</v>
      </c>
      <c r="E153" s="194" t="s">
        <v>133</v>
      </c>
      <c r="F153" s="230" t="s">
        <v>881</v>
      </c>
      <c r="G153" s="347">
        <v>15</v>
      </c>
      <c r="H153" s="225" t="s">
        <v>934</v>
      </c>
      <c r="I153" s="238" t="s">
        <v>927</v>
      </c>
      <c r="J153" s="104"/>
    </row>
    <row r="154" spans="1:10" ht="45.6" customHeight="1">
      <c r="A154" s="11">
        <v>150</v>
      </c>
      <c r="B154" s="345" t="str">
        <f>IF(C154="","",[2]表紙!$BD$5)</f>
        <v>LL</v>
      </c>
      <c r="C154" s="346">
        <v>14987476123729</v>
      </c>
      <c r="D154" s="225" t="s">
        <v>1227</v>
      </c>
      <c r="E154" s="194" t="s">
        <v>133</v>
      </c>
      <c r="F154" s="230" t="s">
        <v>881</v>
      </c>
      <c r="G154" s="347">
        <v>8</v>
      </c>
      <c r="H154" s="225" t="s">
        <v>1228</v>
      </c>
      <c r="I154" s="238" t="s">
        <v>1229</v>
      </c>
      <c r="J154" s="104"/>
    </row>
    <row r="155" spans="1:10" ht="45.6" customHeight="1">
      <c r="A155" s="11">
        <v>151</v>
      </c>
      <c r="B155" s="345" t="str">
        <f>IF(C155="","",[2]表紙!$BD$5)</f>
        <v>LL</v>
      </c>
      <c r="C155" s="346">
        <v>14987028250415</v>
      </c>
      <c r="D155" s="225" t="s">
        <v>1230</v>
      </c>
      <c r="E155" s="194" t="s">
        <v>133</v>
      </c>
      <c r="F155" s="230" t="s">
        <v>881</v>
      </c>
      <c r="G155" s="347">
        <v>15</v>
      </c>
      <c r="H155" s="225" t="s">
        <v>1128</v>
      </c>
      <c r="I155" s="238" t="s">
        <v>1017</v>
      </c>
      <c r="J155" s="104"/>
    </row>
    <row r="156" spans="1:10" ht="45.6" customHeight="1">
      <c r="A156" s="11">
        <v>152</v>
      </c>
      <c r="B156" s="345" t="str">
        <f>IF(C156="","",[2]表紙!$BD$5)</f>
        <v>LL</v>
      </c>
      <c r="C156" s="346">
        <v>14987120394406</v>
      </c>
      <c r="D156" s="225" t="s">
        <v>1231</v>
      </c>
      <c r="E156" s="194" t="s">
        <v>133</v>
      </c>
      <c r="F156" s="230" t="s">
        <v>881</v>
      </c>
      <c r="G156" s="347">
        <v>14</v>
      </c>
      <c r="H156" s="225" t="s">
        <v>1232</v>
      </c>
      <c r="I156" s="238" t="s">
        <v>1223</v>
      </c>
      <c r="J156" s="102"/>
    </row>
    <row r="157" spans="1:10" ht="45.6" customHeight="1">
      <c r="A157" s="11">
        <v>153</v>
      </c>
      <c r="B157" s="345" t="str">
        <f>IF(C157="","",[2]表紙!$BD$5)</f>
        <v>LL</v>
      </c>
      <c r="C157" s="346">
        <v>14987233139468</v>
      </c>
      <c r="D157" s="225" t="s">
        <v>1233</v>
      </c>
      <c r="E157" s="194" t="s">
        <v>133</v>
      </c>
      <c r="F157" s="230" t="s">
        <v>881</v>
      </c>
      <c r="G157" s="347">
        <v>4</v>
      </c>
      <c r="H157" s="225" t="s">
        <v>904</v>
      </c>
      <c r="I157" s="238" t="s">
        <v>1036</v>
      </c>
      <c r="J157" s="102"/>
    </row>
    <row r="158" spans="1:10" ht="45.6" customHeight="1">
      <c r="A158" s="11">
        <v>154</v>
      </c>
      <c r="B158" s="345" t="str">
        <f>IF(C158="","",[2]表紙!$BD$5)</f>
        <v>LL</v>
      </c>
      <c r="C158" s="346">
        <v>14987128300300</v>
      </c>
      <c r="D158" s="225" t="s">
        <v>1234</v>
      </c>
      <c r="E158" s="194" t="s">
        <v>133</v>
      </c>
      <c r="F158" s="230" t="s">
        <v>881</v>
      </c>
      <c r="G158" s="347">
        <v>4</v>
      </c>
      <c r="H158" s="225" t="s">
        <v>1235</v>
      </c>
      <c r="I158" s="238" t="s">
        <v>1213</v>
      </c>
      <c r="J158" s="104"/>
    </row>
    <row r="159" spans="1:10" ht="45.6" customHeight="1">
      <c r="A159" s="11">
        <v>155</v>
      </c>
      <c r="B159" s="345" t="str">
        <f>IF(C159="","",[2]表紙!$BD$5)</f>
        <v>LL</v>
      </c>
      <c r="C159" s="346">
        <v>14987028234781</v>
      </c>
      <c r="D159" s="225" t="s">
        <v>1236</v>
      </c>
      <c r="E159" s="194" t="s">
        <v>133</v>
      </c>
      <c r="F159" s="230" t="s">
        <v>881</v>
      </c>
      <c r="G159" s="347">
        <v>11</v>
      </c>
      <c r="H159" s="225" t="s">
        <v>889</v>
      </c>
      <c r="I159" s="238" t="s">
        <v>1017</v>
      </c>
      <c r="J159" s="104"/>
    </row>
    <row r="160" spans="1:10" ht="45.6" customHeight="1">
      <c r="A160" s="11">
        <v>156</v>
      </c>
      <c r="B160" s="345" t="str">
        <f>IF(C160="","",[2]表紙!$BD$5)</f>
        <v>LL</v>
      </c>
      <c r="C160" s="346">
        <v>14987246704134</v>
      </c>
      <c r="D160" s="225" t="s">
        <v>1237</v>
      </c>
      <c r="E160" s="194" t="s">
        <v>133</v>
      </c>
      <c r="F160" s="230" t="s">
        <v>881</v>
      </c>
      <c r="G160" s="347">
        <v>18</v>
      </c>
      <c r="H160" s="225" t="s">
        <v>901</v>
      </c>
      <c r="I160" s="238" t="s">
        <v>959</v>
      </c>
      <c r="J160" s="104"/>
    </row>
    <row r="161" spans="1:10" ht="45.6" customHeight="1">
      <c r="A161" s="11">
        <v>157</v>
      </c>
      <c r="B161" s="345" t="str">
        <f>IF(C161="","",[2]表紙!$BD$5)</f>
        <v>LL</v>
      </c>
      <c r="C161" s="346">
        <v>14987428954029</v>
      </c>
      <c r="D161" s="225" t="s">
        <v>1238</v>
      </c>
      <c r="E161" s="194" t="s">
        <v>133</v>
      </c>
      <c r="F161" s="230" t="s">
        <v>881</v>
      </c>
      <c r="G161" s="347">
        <v>91</v>
      </c>
      <c r="H161" s="225" t="s">
        <v>1239</v>
      </c>
      <c r="I161" s="238" t="s">
        <v>1041</v>
      </c>
      <c r="J161" s="104"/>
    </row>
    <row r="162" spans="1:10" ht="45.6" customHeight="1">
      <c r="A162" s="11">
        <v>158</v>
      </c>
      <c r="B162" s="345" t="str">
        <f>IF(C162="","",[2]表紙!$BD$5)</f>
        <v>LL</v>
      </c>
      <c r="C162" s="346">
        <v>14987035378911</v>
      </c>
      <c r="D162" s="225" t="s">
        <v>1240</v>
      </c>
      <c r="E162" s="194" t="s">
        <v>133</v>
      </c>
      <c r="F162" s="230" t="s">
        <v>881</v>
      </c>
      <c r="G162" s="347">
        <v>90</v>
      </c>
      <c r="H162" s="225" t="s">
        <v>1241</v>
      </c>
      <c r="I162" s="238" t="s">
        <v>893</v>
      </c>
      <c r="J162" s="104"/>
    </row>
    <row r="163" spans="1:10" ht="45.6" customHeight="1">
      <c r="A163" s="11">
        <v>159</v>
      </c>
      <c r="B163" s="345" t="str">
        <f>IF(C163="","",[2]表紙!$BD$5)</f>
        <v>LL</v>
      </c>
      <c r="C163" s="346">
        <v>14987173018533</v>
      </c>
      <c r="D163" s="225" t="s">
        <v>1242</v>
      </c>
      <c r="E163" s="194" t="s">
        <v>133</v>
      </c>
      <c r="F163" s="230" t="s">
        <v>881</v>
      </c>
      <c r="G163" s="347">
        <v>4</v>
      </c>
      <c r="H163" s="225" t="s">
        <v>938</v>
      </c>
      <c r="I163" s="238" t="s">
        <v>1054</v>
      </c>
      <c r="J163" s="102"/>
    </row>
    <row r="164" spans="1:10" ht="45.6" customHeight="1">
      <c r="A164" s="11">
        <v>160</v>
      </c>
      <c r="B164" s="345" t="str">
        <f>IF(C164="","",[2]表紙!$BD$5)</f>
        <v>LL</v>
      </c>
      <c r="C164" s="346">
        <v>14987919100737</v>
      </c>
      <c r="D164" s="225" t="s">
        <v>1243</v>
      </c>
      <c r="E164" s="194" t="s">
        <v>133</v>
      </c>
      <c r="F164" s="230" t="s">
        <v>881</v>
      </c>
      <c r="G164" s="347">
        <v>39</v>
      </c>
      <c r="H164" s="225" t="s">
        <v>1244</v>
      </c>
      <c r="I164" s="238" t="s">
        <v>1245</v>
      </c>
      <c r="J164" s="104"/>
    </row>
    <row r="165" spans="1:10" ht="45.6" customHeight="1">
      <c r="A165" s="11">
        <v>161</v>
      </c>
      <c r="B165" s="345" t="str">
        <f>IF(C165="","",[2]表紙!$BD$5)</f>
        <v>LL</v>
      </c>
      <c r="C165" s="346">
        <v>14987288447150</v>
      </c>
      <c r="D165" s="225" t="s">
        <v>1246</v>
      </c>
      <c r="E165" s="194" t="s">
        <v>133</v>
      </c>
      <c r="F165" s="230" t="s">
        <v>881</v>
      </c>
      <c r="G165" s="347">
        <v>7</v>
      </c>
      <c r="H165" s="225" t="s">
        <v>1247</v>
      </c>
      <c r="I165" s="238" t="s">
        <v>1248</v>
      </c>
      <c r="J165" s="104"/>
    </row>
    <row r="166" spans="1:10" ht="45.6" customHeight="1">
      <c r="A166" s="11">
        <v>162</v>
      </c>
      <c r="B166" s="345" t="str">
        <f>IF(C166="","",[2]表紙!$BD$5)</f>
        <v>LL</v>
      </c>
      <c r="C166" s="346">
        <v>14987081437952</v>
      </c>
      <c r="D166" s="225" t="s">
        <v>1249</v>
      </c>
      <c r="E166" s="194" t="s">
        <v>133</v>
      </c>
      <c r="F166" s="230" t="s">
        <v>881</v>
      </c>
      <c r="G166" s="347">
        <v>4</v>
      </c>
      <c r="H166" s="225" t="s">
        <v>1250</v>
      </c>
      <c r="I166" s="238" t="s">
        <v>946</v>
      </c>
      <c r="J166" s="104"/>
    </row>
    <row r="167" spans="1:10" ht="45.6" customHeight="1">
      <c r="A167" s="11">
        <v>163</v>
      </c>
      <c r="B167" s="345" t="str">
        <f>IF(C167="","",[2]表紙!$BD$5)</f>
        <v>LL</v>
      </c>
      <c r="C167" s="346">
        <v>14987123001325</v>
      </c>
      <c r="D167" s="225" t="s">
        <v>1251</v>
      </c>
      <c r="E167" s="194" t="s">
        <v>133</v>
      </c>
      <c r="F167" s="230" t="s">
        <v>881</v>
      </c>
      <c r="G167" s="347">
        <v>4</v>
      </c>
      <c r="H167" s="225" t="s">
        <v>1252</v>
      </c>
      <c r="I167" s="238" t="s">
        <v>899</v>
      </c>
      <c r="J167" s="102"/>
    </row>
    <row r="168" spans="1:10" ht="45.6" customHeight="1">
      <c r="A168" s="11">
        <v>164</v>
      </c>
      <c r="B168" s="345" t="str">
        <f>IF(C168="","",[2]表紙!$BD$5)</f>
        <v>LL</v>
      </c>
      <c r="C168" s="346">
        <v>4987086550420</v>
      </c>
      <c r="D168" s="225" t="s">
        <v>1253</v>
      </c>
      <c r="E168" s="194" t="s">
        <v>133</v>
      </c>
      <c r="F168" s="230" t="s">
        <v>1194</v>
      </c>
      <c r="G168" s="347">
        <v>4</v>
      </c>
      <c r="H168" s="225" t="s">
        <v>1254</v>
      </c>
      <c r="I168" s="238" t="s">
        <v>1185</v>
      </c>
      <c r="J168" s="102"/>
    </row>
    <row r="169" spans="1:10" ht="45.6" customHeight="1">
      <c r="A169" s="11">
        <v>165</v>
      </c>
      <c r="B169" s="345" t="str">
        <f>IF(C169="","",[2]表紙!$BD$5)</f>
        <v>LL</v>
      </c>
      <c r="C169" s="346">
        <v>4987086550444</v>
      </c>
      <c r="D169" s="225" t="s">
        <v>1255</v>
      </c>
      <c r="E169" s="194" t="s">
        <v>133</v>
      </c>
      <c r="F169" s="230" t="s">
        <v>881</v>
      </c>
      <c r="G169" s="347">
        <v>133</v>
      </c>
      <c r="H169" s="225" t="s">
        <v>1256</v>
      </c>
      <c r="I169" s="238" t="s">
        <v>1185</v>
      </c>
      <c r="J169" s="102"/>
    </row>
    <row r="170" spans="1:10" ht="45.6" customHeight="1">
      <c r="A170" s="11">
        <v>166</v>
      </c>
      <c r="B170" s="345" t="str">
        <f>IF(C170="","",[2]表紙!$BD$5)</f>
        <v>LL</v>
      </c>
      <c r="C170" s="346">
        <v>14987073503283</v>
      </c>
      <c r="D170" s="225" t="s">
        <v>1257</v>
      </c>
      <c r="E170" s="194" t="s">
        <v>133</v>
      </c>
      <c r="F170" s="230" t="s">
        <v>881</v>
      </c>
      <c r="G170" s="347">
        <v>4</v>
      </c>
      <c r="H170" s="225" t="s">
        <v>1258</v>
      </c>
      <c r="I170" s="238" t="s">
        <v>1259</v>
      </c>
      <c r="J170" s="104"/>
    </row>
    <row r="171" spans="1:10" ht="45.6" customHeight="1">
      <c r="A171" s="11">
        <v>167</v>
      </c>
      <c r="B171" s="345" t="str">
        <f>IF(C171="","",[2]表紙!$BD$5)</f>
        <v>LL</v>
      </c>
      <c r="C171" s="346">
        <v>14987136104457</v>
      </c>
      <c r="D171" s="225" t="s">
        <v>1260</v>
      </c>
      <c r="E171" s="194" t="s">
        <v>133</v>
      </c>
      <c r="F171" s="230" t="s">
        <v>881</v>
      </c>
      <c r="G171" s="347">
        <v>23</v>
      </c>
      <c r="H171" s="225" t="s">
        <v>1261</v>
      </c>
      <c r="I171" s="238" t="s">
        <v>1262</v>
      </c>
      <c r="J171" s="104"/>
    </row>
    <row r="172" spans="1:10" ht="45.6" customHeight="1">
      <c r="A172" s="11">
        <v>168</v>
      </c>
      <c r="B172" s="345" t="str">
        <f>IF(C172="","",[2]表紙!$BD$5)</f>
        <v>LL</v>
      </c>
      <c r="C172" s="346">
        <v>14987174408012</v>
      </c>
      <c r="D172" s="225" t="s">
        <v>1263</v>
      </c>
      <c r="E172" s="194" t="s">
        <v>133</v>
      </c>
      <c r="F172" s="230" t="s">
        <v>881</v>
      </c>
      <c r="G172" s="347">
        <v>65</v>
      </c>
      <c r="H172" s="225" t="s">
        <v>1264</v>
      </c>
      <c r="I172" s="238" t="s">
        <v>1265</v>
      </c>
      <c r="J172" s="104"/>
    </row>
    <row r="173" spans="1:10" ht="45.6" customHeight="1">
      <c r="A173" s="11">
        <v>169</v>
      </c>
      <c r="B173" s="345" t="str">
        <f>IF(C173="","",[2]表紙!$BD$5)</f>
        <v>LL</v>
      </c>
      <c r="C173" s="346">
        <v>14987174407022</v>
      </c>
      <c r="D173" s="225" t="s">
        <v>1266</v>
      </c>
      <c r="E173" s="194" t="s">
        <v>133</v>
      </c>
      <c r="F173" s="230" t="s">
        <v>881</v>
      </c>
      <c r="G173" s="347">
        <v>101</v>
      </c>
      <c r="H173" s="225" t="s">
        <v>1267</v>
      </c>
      <c r="I173" s="238" t="s">
        <v>1265</v>
      </c>
      <c r="J173" s="104"/>
    </row>
    <row r="174" spans="1:10" ht="45.6" customHeight="1">
      <c r="A174" s="11">
        <v>170</v>
      </c>
      <c r="B174" s="345" t="str">
        <f>IF(C174="","",[2]表紙!$BD$5)</f>
        <v>LL</v>
      </c>
      <c r="C174" s="346">
        <v>14987174404021</v>
      </c>
      <c r="D174" s="225" t="s">
        <v>1268</v>
      </c>
      <c r="E174" s="194" t="s">
        <v>133</v>
      </c>
      <c r="F174" s="230" t="s">
        <v>881</v>
      </c>
      <c r="G174" s="347">
        <v>82</v>
      </c>
      <c r="H174" s="225" t="s">
        <v>1269</v>
      </c>
      <c r="I174" s="238" t="s">
        <v>1265</v>
      </c>
      <c r="J174" s="104"/>
    </row>
    <row r="175" spans="1:10" ht="45.6" customHeight="1">
      <c r="A175" s="11">
        <v>171</v>
      </c>
      <c r="B175" s="345" t="str">
        <f>IF(C175="","",[2]表紙!$BD$5)</f>
        <v>LL</v>
      </c>
      <c r="C175" s="346">
        <v>14987080119910</v>
      </c>
      <c r="D175" s="225" t="s">
        <v>1270</v>
      </c>
      <c r="E175" s="194" t="s">
        <v>133</v>
      </c>
      <c r="F175" s="230" t="s">
        <v>881</v>
      </c>
      <c r="G175" s="347">
        <v>17</v>
      </c>
      <c r="H175" s="225" t="s">
        <v>972</v>
      </c>
      <c r="I175" s="238" t="s">
        <v>908</v>
      </c>
      <c r="J175" s="104"/>
    </row>
    <row r="176" spans="1:10" ht="45.6" customHeight="1">
      <c r="A176" s="11">
        <v>172</v>
      </c>
      <c r="B176" s="345" t="str">
        <f>IF(C176="","",[2]表紙!$BD$5)</f>
        <v>LL</v>
      </c>
      <c r="C176" s="346">
        <v>14987792110953</v>
      </c>
      <c r="D176" s="225" t="s">
        <v>1271</v>
      </c>
      <c r="E176" s="194" t="s">
        <v>133</v>
      </c>
      <c r="F176" s="230" t="s">
        <v>881</v>
      </c>
      <c r="G176" s="347">
        <v>4</v>
      </c>
      <c r="H176" s="225" t="s">
        <v>1272</v>
      </c>
      <c r="I176" s="238" t="s">
        <v>1002</v>
      </c>
      <c r="J176" s="104"/>
    </row>
    <row r="177" spans="1:10" ht="45.6" customHeight="1">
      <c r="A177" s="11">
        <v>173</v>
      </c>
      <c r="B177" s="345" t="str">
        <f>IF(C177="","",[2]表紙!$BD$5)</f>
        <v>LL</v>
      </c>
      <c r="C177" s="346">
        <v>14987792111059</v>
      </c>
      <c r="D177" s="225" t="s">
        <v>1273</v>
      </c>
      <c r="E177" s="194" t="s">
        <v>133</v>
      </c>
      <c r="F177" s="230" t="s">
        <v>881</v>
      </c>
      <c r="G177" s="347">
        <v>4</v>
      </c>
      <c r="H177" s="225" t="s">
        <v>1274</v>
      </c>
      <c r="I177" s="238" t="s">
        <v>1002</v>
      </c>
      <c r="J177" s="104"/>
    </row>
    <row r="178" spans="1:10" ht="45.6" customHeight="1">
      <c r="A178" s="11">
        <v>174</v>
      </c>
      <c r="B178" s="345" t="str">
        <f>IF(C178="","",[2]表紙!$BD$5)</f>
        <v>LL</v>
      </c>
      <c r="C178" s="346">
        <v>14987114124200</v>
      </c>
      <c r="D178" s="225" t="s">
        <v>1275</v>
      </c>
      <c r="E178" s="194" t="s">
        <v>133</v>
      </c>
      <c r="F178" s="230" t="s">
        <v>881</v>
      </c>
      <c r="G178" s="347">
        <v>3</v>
      </c>
      <c r="H178" s="225" t="s">
        <v>1276</v>
      </c>
      <c r="I178" s="238" t="s">
        <v>927</v>
      </c>
      <c r="J178" s="104"/>
    </row>
    <row r="179" spans="1:10" ht="45.6" customHeight="1">
      <c r="A179" s="11">
        <v>175</v>
      </c>
      <c r="B179" s="345" t="str">
        <f>IF(C179="","",[2]表紙!$BD$5)</f>
        <v>LL</v>
      </c>
      <c r="C179" s="346">
        <v>14987158290404</v>
      </c>
      <c r="D179" s="225" t="s">
        <v>1277</v>
      </c>
      <c r="E179" s="194" t="s">
        <v>133</v>
      </c>
      <c r="F179" s="230" t="s">
        <v>881</v>
      </c>
      <c r="G179" s="347">
        <v>4</v>
      </c>
      <c r="H179" s="225" t="s">
        <v>1278</v>
      </c>
      <c r="I179" s="238" t="s">
        <v>1279</v>
      </c>
      <c r="J179" s="102"/>
    </row>
    <row r="180" spans="1:10" ht="45.6" customHeight="1">
      <c r="A180" s="11">
        <v>176</v>
      </c>
      <c r="B180" s="345" t="str">
        <f>IF(C180="","",[2]表紙!$BD$5)</f>
        <v>LL</v>
      </c>
      <c r="C180" s="346">
        <v>14987158290527</v>
      </c>
      <c r="D180" s="225" t="s">
        <v>1280</v>
      </c>
      <c r="E180" s="194" t="s">
        <v>133</v>
      </c>
      <c r="F180" s="230" t="s">
        <v>881</v>
      </c>
      <c r="G180" s="347">
        <v>12</v>
      </c>
      <c r="H180" s="225" t="s">
        <v>1281</v>
      </c>
      <c r="I180" s="238" t="s">
        <v>1279</v>
      </c>
      <c r="J180" s="104"/>
    </row>
    <row r="181" spans="1:10" ht="45.6" customHeight="1">
      <c r="A181" s="11">
        <v>177</v>
      </c>
      <c r="B181" s="345" t="str">
        <f>IF(C181="","",[2]表紙!$BD$5)</f>
        <v>LL</v>
      </c>
      <c r="C181" s="346">
        <v>14987087034964</v>
      </c>
      <c r="D181" s="225" t="s">
        <v>1282</v>
      </c>
      <c r="E181" s="194" t="s">
        <v>133</v>
      </c>
      <c r="F181" s="230" t="s">
        <v>881</v>
      </c>
      <c r="G181" s="347">
        <v>53</v>
      </c>
      <c r="H181" s="225" t="s">
        <v>1283</v>
      </c>
      <c r="I181" s="238" t="s">
        <v>1284</v>
      </c>
      <c r="J181" s="104"/>
    </row>
    <row r="182" spans="1:10" ht="45.6" customHeight="1">
      <c r="A182" s="11">
        <v>178</v>
      </c>
      <c r="B182" s="345" t="str">
        <f>IF(C182="","",[2]表紙!$BD$5)</f>
        <v>LL</v>
      </c>
      <c r="C182" s="346">
        <v>14987792294417</v>
      </c>
      <c r="D182" s="225" t="s">
        <v>1285</v>
      </c>
      <c r="E182" s="194" t="s">
        <v>133</v>
      </c>
      <c r="F182" s="230" t="s">
        <v>881</v>
      </c>
      <c r="G182" s="347">
        <v>25</v>
      </c>
      <c r="H182" s="225" t="s">
        <v>901</v>
      </c>
      <c r="I182" s="238" t="s">
        <v>1002</v>
      </c>
      <c r="J182" s="104"/>
    </row>
    <row r="183" spans="1:10" ht="45.6" customHeight="1">
      <c r="A183" s="11">
        <v>179</v>
      </c>
      <c r="B183" s="345" t="str">
        <f>IF(C183="","",[2]表紙!$BD$5)</f>
        <v>LL</v>
      </c>
      <c r="C183" s="346">
        <v>14987020021068</v>
      </c>
      <c r="D183" s="225" t="s">
        <v>1286</v>
      </c>
      <c r="E183" s="194" t="s">
        <v>133</v>
      </c>
      <c r="F183" s="230" t="s">
        <v>881</v>
      </c>
      <c r="G183" s="347">
        <v>11</v>
      </c>
      <c r="H183" s="225" t="s">
        <v>1287</v>
      </c>
      <c r="I183" s="238" t="s">
        <v>1205</v>
      </c>
      <c r="J183" s="104"/>
    </row>
    <row r="184" spans="1:10" ht="45.6" customHeight="1">
      <c r="A184" s="11">
        <v>180</v>
      </c>
      <c r="B184" s="345" t="str">
        <f>IF(C184="","",[2]表紙!$BD$5)</f>
        <v>LL</v>
      </c>
      <c r="C184" s="346">
        <v>14987020021020</v>
      </c>
      <c r="D184" s="225" t="s">
        <v>1288</v>
      </c>
      <c r="E184" s="194" t="s">
        <v>133</v>
      </c>
      <c r="F184" s="230" t="s">
        <v>885</v>
      </c>
      <c r="G184" s="347">
        <v>12</v>
      </c>
      <c r="H184" s="225" t="s">
        <v>1289</v>
      </c>
      <c r="I184" s="238" t="s">
        <v>1205</v>
      </c>
      <c r="J184" s="102"/>
    </row>
    <row r="185" spans="1:10" ht="45.6" customHeight="1">
      <c r="A185" s="11">
        <v>181</v>
      </c>
      <c r="B185" s="345" t="str">
        <f>IF(C185="","",[2]表紙!$BD$5)</f>
        <v>LL</v>
      </c>
      <c r="C185" s="346">
        <v>14987020021006</v>
      </c>
      <c r="D185" s="225" t="s">
        <v>1290</v>
      </c>
      <c r="E185" s="194" t="s">
        <v>133</v>
      </c>
      <c r="F185" s="230" t="s">
        <v>881</v>
      </c>
      <c r="G185" s="347">
        <v>12</v>
      </c>
      <c r="H185" s="225" t="s">
        <v>1291</v>
      </c>
      <c r="I185" s="238" t="s">
        <v>1205</v>
      </c>
      <c r="J185" s="102"/>
    </row>
    <row r="186" spans="1:10" ht="45.6" customHeight="1">
      <c r="A186" s="11">
        <v>182</v>
      </c>
      <c r="B186" s="345" t="str">
        <f>IF(C186="","",[2]表紙!$BD$5)</f>
        <v>LL</v>
      </c>
      <c r="C186" s="346">
        <v>14987428411515</v>
      </c>
      <c r="D186" s="225" t="s">
        <v>1292</v>
      </c>
      <c r="E186" s="194" t="s">
        <v>133</v>
      </c>
      <c r="F186" s="230" t="s">
        <v>881</v>
      </c>
      <c r="G186" s="347">
        <v>3</v>
      </c>
      <c r="H186" s="225" t="s">
        <v>938</v>
      </c>
      <c r="I186" s="238" t="s">
        <v>1041</v>
      </c>
      <c r="J186" s="102"/>
    </row>
    <row r="187" spans="1:10" ht="45.6" customHeight="1">
      <c r="A187" s="11">
        <v>183</v>
      </c>
      <c r="B187" s="345" t="str">
        <f>IF(C187="","",[2]表紙!$BD$5)</f>
        <v>LL</v>
      </c>
      <c r="C187" s="346">
        <v>14987650688204</v>
      </c>
      <c r="D187" s="225" t="s">
        <v>1293</v>
      </c>
      <c r="E187" s="194" t="s">
        <v>133</v>
      </c>
      <c r="F187" s="230" t="s">
        <v>881</v>
      </c>
      <c r="G187" s="347">
        <v>25</v>
      </c>
      <c r="H187" s="225" t="s">
        <v>1294</v>
      </c>
      <c r="I187" s="238" t="s">
        <v>1198</v>
      </c>
      <c r="J187" s="104"/>
    </row>
    <row r="188" spans="1:10" ht="45.6" customHeight="1">
      <c r="A188" s="11">
        <v>184</v>
      </c>
      <c r="B188" s="345" t="str">
        <f>IF(C188="","",[2]表紙!$BD$5)</f>
        <v>LL</v>
      </c>
      <c r="C188" s="346">
        <v>14987123162132</v>
      </c>
      <c r="D188" s="225" t="s">
        <v>1295</v>
      </c>
      <c r="E188" s="194" t="s">
        <v>133</v>
      </c>
      <c r="F188" s="230" t="s">
        <v>881</v>
      </c>
      <c r="G188" s="347">
        <v>4</v>
      </c>
      <c r="H188" s="225" t="s">
        <v>1296</v>
      </c>
      <c r="I188" s="238" t="s">
        <v>899</v>
      </c>
      <c r="J188" s="104"/>
    </row>
    <row r="189" spans="1:10" ht="45.6" customHeight="1">
      <c r="A189" s="11">
        <v>185</v>
      </c>
      <c r="B189" s="345" t="str">
        <f>IF(C189="","",[2]表紙!$BD$5)</f>
        <v>LL</v>
      </c>
      <c r="C189" s="346">
        <v>14987080619038</v>
      </c>
      <c r="D189" s="225" t="s">
        <v>1297</v>
      </c>
      <c r="E189" s="194" t="s">
        <v>133</v>
      </c>
      <c r="F189" s="230" t="s">
        <v>881</v>
      </c>
      <c r="G189" s="347">
        <v>6</v>
      </c>
      <c r="H189" s="225" t="s">
        <v>1298</v>
      </c>
      <c r="I189" s="238" t="s">
        <v>908</v>
      </c>
      <c r="J189" s="104"/>
    </row>
    <row r="190" spans="1:10" ht="45.6" customHeight="1">
      <c r="A190" s="11">
        <v>186</v>
      </c>
      <c r="B190" s="345" t="str">
        <f>IF(C190="","",[2]表紙!$BD$5)</f>
        <v>LL</v>
      </c>
      <c r="C190" s="346">
        <v>14987123001189</v>
      </c>
      <c r="D190" s="225" t="s">
        <v>1299</v>
      </c>
      <c r="E190" s="194" t="s">
        <v>133</v>
      </c>
      <c r="F190" s="230" t="s">
        <v>881</v>
      </c>
      <c r="G190" s="347">
        <v>70</v>
      </c>
      <c r="H190" s="225" t="s">
        <v>1300</v>
      </c>
      <c r="I190" s="238" t="s">
        <v>899</v>
      </c>
      <c r="J190" s="104"/>
    </row>
    <row r="191" spans="1:10" ht="45.6" customHeight="1">
      <c r="A191" s="11">
        <v>187</v>
      </c>
      <c r="B191" s="345" t="str">
        <f>IF(C191="","",[2]表紙!$BD$5)</f>
        <v>LL</v>
      </c>
      <c r="C191" s="346">
        <v>14987080278013</v>
      </c>
      <c r="D191" s="225" t="s">
        <v>1301</v>
      </c>
      <c r="E191" s="194" t="s">
        <v>133</v>
      </c>
      <c r="F191" s="230" t="s">
        <v>881</v>
      </c>
      <c r="G191" s="347">
        <v>15</v>
      </c>
      <c r="H191" s="225" t="s">
        <v>901</v>
      </c>
      <c r="I191" s="238" t="s">
        <v>908</v>
      </c>
      <c r="J191" s="104"/>
    </row>
    <row r="192" spans="1:10" ht="45.6" customHeight="1">
      <c r="A192" s="11">
        <v>188</v>
      </c>
      <c r="B192" s="345" t="str">
        <f>IF(C192="","",[2]表紙!$BD$5)</f>
        <v>LL</v>
      </c>
      <c r="C192" s="346">
        <v>14987123146958</v>
      </c>
      <c r="D192" s="225" t="s">
        <v>1302</v>
      </c>
      <c r="E192" s="194" t="s">
        <v>133</v>
      </c>
      <c r="F192" s="230" t="s">
        <v>881</v>
      </c>
      <c r="G192" s="347">
        <v>14</v>
      </c>
      <c r="H192" s="225" t="s">
        <v>1303</v>
      </c>
      <c r="I192" s="238" t="s">
        <v>899</v>
      </c>
      <c r="J192" s="104"/>
    </row>
    <row r="193" spans="1:10" ht="45.6" customHeight="1">
      <c r="A193" s="11">
        <v>189</v>
      </c>
      <c r="B193" s="345" t="str">
        <f>IF(C193="","",[2]表紙!$BD$5)</f>
        <v>LL</v>
      </c>
      <c r="C193" s="346">
        <v>14987087002666</v>
      </c>
      <c r="D193" s="225" t="s">
        <v>1304</v>
      </c>
      <c r="E193" s="194" t="s">
        <v>133</v>
      </c>
      <c r="F193" s="230" t="s">
        <v>881</v>
      </c>
      <c r="G193" s="347">
        <v>4</v>
      </c>
      <c r="H193" s="225" t="s">
        <v>1305</v>
      </c>
      <c r="I193" s="238" t="s">
        <v>1284</v>
      </c>
      <c r="J193" s="102"/>
    </row>
    <row r="194" spans="1:10" ht="45.6" customHeight="1">
      <c r="A194" s="11">
        <v>190</v>
      </c>
      <c r="B194" s="345" t="str">
        <f>IF(C194="","",[2]表紙!$BD$5)</f>
        <v>LL</v>
      </c>
      <c r="C194" s="346">
        <v>14987087002703</v>
      </c>
      <c r="D194" s="225" t="s">
        <v>1306</v>
      </c>
      <c r="E194" s="194" t="s">
        <v>133</v>
      </c>
      <c r="F194" s="230" t="s">
        <v>881</v>
      </c>
      <c r="G194" s="347">
        <v>4</v>
      </c>
      <c r="H194" s="225" t="s">
        <v>1307</v>
      </c>
      <c r="I194" s="238" t="s">
        <v>1284</v>
      </c>
      <c r="J194" s="102"/>
    </row>
    <row r="195" spans="1:10" ht="45.6" customHeight="1">
      <c r="A195" s="11">
        <v>191</v>
      </c>
      <c r="B195" s="345" t="str">
        <f>IF(C195="","",[2]表紙!$BD$5)</f>
        <v>LL</v>
      </c>
      <c r="C195" s="346">
        <v>14987709200210</v>
      </c>
      <c r="D195" s="225" t="s">
        <v>1308</v>
      </c>
      <c r="E195" s="194" t="s">
        <v>133</v>
      </c>
      <c r="F195" s="230" t="s">
        <v>881</v>
      </c>
      <c r="G195" s="347">
        <v>24</v>
      </c>
      <c r="H195" s="225" t="s">
        <v>1077</v>
      </c>
      <c r="I195" s="238" t="s">
        <v>1309</v>
      </c>
      <c r="J195" s="102"/>
    </row>
    <row r="196" spans="1:10" ht="45.6" customHeight="1">
      <c r="A196" s="11">
        <v>192</v>
      </c>
      <c r="B196" s="345" t="str">
        <f>IF(C196="","",[2]表紙!$BD$5)</f>
        <v>LL</v>
      </c>
      <c r="C196" s="346">
        <v>14987167005488</v>
      </c>
      <c r="D196" s="225" t="s">
        <v>1310</v>
      </c>
      <c r="E196" s="194" t="s">
        <v>133</v>
      </c>
      <c r="F196" s="230" t="s">
        <v>881</v>
      </c>
      <c r="G196" s="347">
        <v>10</v>
      </c>
      <c r="H196" s="225" t="s">
        <v>1311</v>
      </c>
      <c r="I196" s="238" t="s">
        <v>1312</v>
      </c>
      <c r="J196" s="104"/>
    </row>
    <row r="197" spans="1:10" ht="45.6" customHeight="1">
      <c r="A197" s="11">
        <v>193</v>
      </c>
      <c r="B197" s="345" t="str">
        <f>IF(C197="","",[2]表紙!$BD$5)</f>
        <v>LL</v>
      </c>
      <c r="C197" s="346">
        <v>14987279129713</v>
      </c>
      <c r="D197" s="225" t="s">
        <v>1313</v>
      </c>
      <c r="E197" s="194" t="s">
        <v>133</v>
      </c>
      <c r="F197" s="230" t="s">
        <v>881</v>
      </c>
      <c r="G197" s="347">
        <v>12</v>
      </c>
      <c r="H197" s="225" t="s">
        <v>1314</v>
      </c>
      <c r="I197" s="238" t="s">
        <v>1315</v>
      </c>
      <c r="J197" s="104"/>
    </row>
    <row r="198" spans="1:10" ht="45.6" customHeight="1">
      <c r="A198" s="11">
        <v>194</v>
      </c>
      <c r="B198" s="345" t="str">
        <f>IF(C198="","",[2]表紙!$BD$5)</f>
        <v>LL</v>
      </c>
      <c r="C198" s="346">
        <v>14987279129737</v>
      </c>
      <c r="D198" s="225" t="s">
        <v>1316</v>
      </c>
      <c r="E198" s="194" t="s">
        <v>133</v>
      </c>
      <c r="F198" s="230" t="s">
        <v>881</v>
      </c>
      <c r="G198" s="347">
        <v>12</v>
      </c>
      <c r="H198" s="225" t="s">
        <v>1317</v>
      </c>
      <c r="I198" s="238" t="s">
        <v>1315</v>
      </c>
      <c r="J198" s="104"/>
    </row>
    <row r="199" spans="1:10" ht="45.6" customHeight="1">
      <c r="A199" s="11">
        <v>195</v>
      </c>
      <c r="B199" s="345" t="str">
        <f>IF(C199="","",[2]表紙!$BD$5)</f>
        <v>LL</v>
      </c>
      <c r="C199" s="346">
        <v>14987222664735</v>
      </c>
      <c r="D199" s="225" t="s">
        <v>1318</v>
      </c>
      <c r="E199" s="194" t="s">
        <v>133</v>
      </c>
      <c r="F199" s="230" t="s">
        <v>881</v>
      </c>
      <c r="G199" s="347">
        <v>4</v>
      </c>
      <c r="H199" s="225" t="s">
        <v>1319</v>
      </c>
      <c r="I199" s="238" t="s">
        <v>1067</v>
      </c>
      <c r="J199" s="104"/>
    </row>
    <row r="200" spans="1:10" ht="45.6" customHeight="1">
      <c r="A200" s="11">
        <v>196</v>
      </c>
      <c r="B200" s="345" t="str">
        <f>IF(C200="","",[2]表紙!$BD$5)</f>
        <v>LL</v>
      </c>
      <c r="C200" s="346">
        <v>14987058210281</v>
      </c>
      <c r="D200" s="225" t="s">
        <v>1320</v>
      </c>
      <c r="E200" s="194" t="s">
        <v>133</v>
      </c>
      <c r="F200" s="230" t="s">
        <v>881</v>
      </c>
      <c r="G200" s="347">
        <v>58</v>
      </c>
      <c r="H200" s="225" t="s">
        <v>1106</v>
      </c>
      <c r="I200" s="238" t="s">
        <v>1167</v>
      </c>
      <c r="J200" s="104"/>
    </row>
    <row r="201" spans="1:10" ht="45.6" customHeight="1">
      <c r="A201" s="11">
        <v>197</v>
      </c>
      <c r="B201" s="345" t="str">
        <f>IF(C201="","",[2]表紙!$BD$5)</f>
        <v>LL</v>
      </c>
      <c r="C201" s="346">
        <v>14987197638168</v>
      </c>
      <c r="D201" s="225" t="s">
        <v>1321</v>
      </c>
      <c r="E201" s="194" t="s">
        <v>133</v>
      </c>
      <c r="F201" s="230" t="s">
        <v>881</v>
      </c>
      <c r="G201" s="347">
        <v>35</v>
      </c>
      <c r="H201" s="225" t="s">
        <v>1322</v>
      </c>
      <c r="I201" s="238" t="s">
        <v>1097</v>
      </c>
      <c r="J201" s="104"/>
    </row>
    <row r="202" spans="1:10" ht="45.6" customHeight="1">
      <c r="A202" s="11">
        <v>198</v>
      </c>
      <c r="B202" s="345" t="str">
        <f>IF(C202="","",[2]表紙!$BD$5)</f>
        <v>LL</v>
      </c>
      <c r="C202" s="346">
        <v>14987197638137</v>
      </c>
      <c r="D202" s="225" t="s">
        <v>1323</v>
      </c>
      <c r="E202" s="194" t="s">
        <v>133</v>
      </c>
      <c r="F202" s="230" t="s">
        <v>881</v>
      </c>
      <c r="G202" s="347">
        <v>10</v>
      </c>
      <c r="H202" s="225" t="s">
        <v>1324</v>
      </c>
      <c r="I202" s="238" t="s">
        <v>1097</v>
      </c>
      <c r="J202" s="104"/>
    </row>
    <row r="203" spans="1:10" ht="45.6" customHeight="1">
      <c r="A203" s="11">
        <v>199</v>
      </c>
      <c r="B203" s="345" t="str">
        <f>IF(C203="","",[2]表紙!$BD$5)</f>
        <v>LL</v>
      </c>
      <c r="C203" s="346">
        <v>14987197638205</v>
      </c>
      <c r="D203" s="225" t="s">
        <v>1325</v>
      </c>
      <c r="E203" s="194" t="s">
        <v>133</v>
      </c>
      <c r="F203" s="230" t="s">
        <v>881</v>
      </c>
      <c r="G203" s="347">
        <v>4</v>
      </c>
      <c r="H203" s="225" t="s">
        <v>1326</v>
      </c>
      <c r="I203" s="238" t="s">
        <v>1097</v>
      </c>
      <c r="J203" s="102"/>
    </row>
    <row r="204" spans="1:10" ht="45.6" customHeight="1">
      <c r="A204" s="11">
        <v>200</v>
      </c>
      <c r="B204" s="345" t="str">
        <f>IF(C204="","",[2]表紙!$BD$5)</f>
        <v>LL</v>
      </c>
      <c r="C204" s="346">
        <v>14987197638250</v>
      </c>
      <c r="D204" s="225" t="s">
        <v>1327</v>
      </c>
      <c r="E204" s="194" t="s">
        <v>133</v>
      </c>
      <c r="F204" s="230" t="s">
        <v>881</v>
      </c>
      <c r="G204" s="347">
        <v>4</v>
      </c>
      <c r="H204" s="225" t="s">
        <v>1328</v>
      </c>
      <c r="I204" s="238" t="s">
        <v>1097</v>
      </c>
      <c r="J204" s="104"/>
    </row>
    <row r="205" spans="1:10" ht="45.6" customHeight="1">
      <c r="A205" s="11">
        <v>201</v>
      </c>
      <c r="B205" s="345" t="str">
        <f>IF(C205="","",[2]表紙!$BD$5)</f>
        <v>LL</v>
      </c>
      <c r="C205" s="346">
        <v>14987376541012</v>
      </c>
      <c r="D205" s="225" t="s">
        <v>1329</v>
      </c>
      <c r="E205" s="194" t="s">
        <v>133</v>
      </c>
      <c r="F205" s="230" t="s">
        <v>881</v>
      </c>
      <c r="G205" s="347">
        <v>12</v>
      </c>
      <c r="H205" s="225" t="s">
        <v>1330</v>
      </c>
      <c r="I205" s="238" t="s">
        <v>967</v>
      </c>
      <c r="J205" s="104"/>
    </row>
    <row r="206" spans="1:10" ht="45.6" customHeight="1">
      <c r="A206" s="11">
        <v>202</v>
      </c>
      <c r="B206" s="345" t="str">
        <f>IF(C206="","",[2]表紙!$BD$5)</f>
        <v>LL</v>
      </c>
      <c r="C206" s="346">
        <v>14987080538315</v>
      </c>
      <c r="D206" s="225" t="s">
        <v>1331</v>
      </c>
      <c r="E206" s="194" t="s">
        <v>133</v>
      </c>
      <c r="F206" s="230" t="s">
        <v>881</v>
      </c>
      <c r="G206" s="347">
        <v>20</v>
      </c>
      <c r="H206" s="225" t="s">
        <v>966</v>
      </c>
      <c r="I206" s="238" t="s">
        <v>908</v>
      </c>
      <c r="J206" s="104"/>
    </row>
    <row r="207" spans="1:10" ht="45.6" customHeight="1">
      <c r="A207" s="11">
        <v>203</v>
      </c>
      <c r="B207" s="345" t="str">
        <f>IF(C207="","",[2]表紙!$BD$5)</f>
        <v>LL</v>
      </c>
      <c r="C207" s="346">
        <v>14987222002933</v>
      </c>
      <c r="D207" s="225" t="s">
        <v>1332</v>
      </c>
      <c r="E207" s="194" t="s">
        <v>133</v>
      </c>
      <c r="F207" s="230" t="s">
        <v>881</v>
      </c>
      <c r="G207" s="347">
        <v>5</v>
      </c>
      <c r="H207" s="225" t="s">
        <v>901</v>
      </c>
      <c r="I207" s="238" t="s">
        <v>1067</v>
      </c>
      <c r="J207" s="104"/>
    </row>
    <row r="208" spans="1:10" ht="45.6" customHeight="1">
      <c r="A208" s="11">
        <v>204</v>
      </c>
      <c r="B208" s="345" t="str">
        <f>IF(C208="","",[2]表紙!$BD$5)</f>
        <v>LL</v>
      </c>
      <c r="C208" s="346">
        <v>14987080641114</v>
      </c>
      <c r="D208" s="225" t="s">
        <v>1333</v>
      </c>
      <c r="E208" s="194" t="s">
        <v>133</v>
      </c>
      <c r="F208" s="230" t="s">
        <v>881</v>
      </c>
      <c r="G208" s="347">
        <v>5</v>
      </c>
      <c r="H208" s="225" t="s">
        <v>1334</v>
      </c>
      <c r="I208" s="238" t="s">
        <v>908</v>
      </c>
      <c r="J208" s="104"/>
    </row>
    <row r="209" spans="1:10" ht="45.6" customHeight="1">
      <c r="A209" s="11">
        <v>205</v>
      </c>
      <c r="B209" s="345" t="str">
        <f>IF(C209="","",[2]表紙!$BD$5)</f>
        <v>LL</v>
      </c>
      <c r="C209" s="346">
        <v>14987190043723</v>
      </c>
      <c r="D209" s="225" t="s">
        <v>1335</v>
      </c>
      <c r="E209" s="194" t="s">
        <v>133</v>
      </c>
      <c r="F209" s="230" t="s">
        <v>881</v>
      </c>
      <c r="G209" s="347">
        <v>4</v>
      </c>
      <c r="H209" s="225" t="s">
        <v>1330</v>
      </c>
      <c r="I209" s="238" t="s">
        <v>45</v>
      </c>
      <c r="J209" s="102"/>
    </row>
    <row r="210" spans="1:10" ht="45.6" customHeight="1">
      <c r="A210" s="11">
        <v>206</v>
      </c>
      <c r="B210" s="345" t="str">
        <f>IF(C210="","",[2]表紙!$BD$5)</f>
        <v>LL</v>
      </c>
      <c r="C210" s="346">
        <v>14987274130271</v>
      </c>
      <c r="D210" s="225" t="s">
        <v>1336</v>
      </c>
      <c r="E210" s="194" t="s">
        <v>133</v>
      </c>
      <c r="F210" s="230" t="s">
        <v>881</v>
      </c>
      <c r="G210" s="347">
        <v>4</v>
      </c>
      <c r="H210" s="225" t="s">
        <v>1337</v>
      </c>
      <c r="I210" s="238" t="s">
        <v>956</v>
      </c>
      <c r="J210" s="104"/>
    </row>
    <row r="211" spans="1:10" ht="45.6" customHeight="1">
      <c r="A211" s="11">
        <v>207</v>
      </c>
      <c r="B211" s="345" t="str">
        <f>IF(C211="","",[2]表紙!$BD$5)</f>
        <v>LL</v>
      </c>
      <c r="C211" s="346">
        <v>14987211700024</v>
      </c>
      <c r="D211" s="225" t="s">
        <v>1338</v>
      </c>
      <c r="E211" s="194" t="s">
        <v>133</v>
      </c>
      <c r="F211" s="230" t="s">
        <v>885</v>
      </c>
      <c r="G211" s="347">
        <v>3</v>
      </c>
      <c r="H211" s="225" t="s">
        <v>1339</v>
      </c>
      <c r="I211" s="238" t="s">
        <v>887</v>
      </c>
      <c r="J211" s="104"/>
    </row>
    <row r="212" spans="1:10" ht="45.6" customHeight="1">
      <c r="A212" s="11">
        <v>208</v>
      </c>
      <c r="B212" s="345" t="str">
        <f>IF(C212="","",[2]表紙!$BD$5)</f>
        <v>LL</v>
      </c>
      <c r="C212" s="346">
        <v>14987901065600</v>
      </c>
      <c r="D212" s="225" t="s">
        <v>1340</v>
      </c>
      <c r="E212" s="194" t="s">
        <v>133</v>
      </c>
      <c r="F212" s="230" t="s">
        <v>881</v>
      </c>
      <c r="G212" s="347">
        <v>3</v>
      </c>
      <c r="H212" s="225" t="s">
        <v>1341</v>
      </c>
      <c r="I212" s="238" t="s">
        <v>1080</v>
      </c>
      <c r="J212" s="104"/>
    </row>
    <row r="213" spans="1:10" ht="45.6" customHeight="1">
      <c r="A213" s="11">
        <v>209</v>
      </c>
      <c r="B213" s="345" t="str">
        <f>IF(C213="","",[2]表紙!$BD$5)</f>
        <v>LL</v>
      </c>
      <c r="C213" s="346">
        <v>14987901006207</v>
      </c>
      <c r="D213" s="225" t="s">
        <v>1342</v>
      </c>
      <c r="E213" s="194" t="s">
        <v>133</v>
      </c>
      <c r="F213" s="230" t="s">
        <v>881</v>
      </c>
      <c r="G213" s="347">
        <v>15</v>
      </c>
      <c r="H213" s="225" t="s">
        <v>1106</v>
      </c>
      <c r="I213" s="238" t="s">
        <v>1080</v>
      </c>
      <c r="J213" s="104"/>
    </row>
    <row r="214" spans="1:10" ht="45.6" customHeight="1">
      <c r="A214" s="11">
        <v>210</v>
      </c>
      <c r="B214" s="345" t="str">
        <f>IF(C214="","",[2]表紙!$BD$5)</f>
        <v>LL</v>
      </c>
      <c r="C214" s="346">
        <v>14987123139189</v>
      </c>
      <c r="D214" s="225" t="s">
        <v>1343</v>
      </c>
      <c r="E214" s="194" t="s">
        <v>133</v>
      </c>
      <c r="F214" s="230" t="s">
        <v>881</v>
      </c>
      <c r="G214" s="347">
        <v>9</v>
      </c>
      <c r="H214" s="225" t="s">
        <v>1344</v>
      </c>
      <c r="I214" s="238" t="s">
        <v>899</v>
      </c>
      <c r="J214" s="104"/>
    </row>
    <row r="215" spans="1:10" ht="45.6" customHeight="1">
      <c r="A215" s="11">
        <v>211</v>
      </c>
      <c r="B215" s="345" t="str">
        <f>IF(C215="","",[2]表紙!$BD$5)</f>
        <v>LL</v>
      </c>
      <c r="C215" s="346">
        <v>14987123047637</v>
      </c>
      <c r="D215" s="225" t="s">
        <v>1345</v>
      </c>
      <c r="E215" s="194" t="s">
        <v>133</v>
      </c>
      <c r="F215" s="230" t="s">
        <v>881</v>
      </c>
      <c r="G215" s="347">
        <v>4</v>
      </c>
      <c r="H215" s="225" t="s">
        <v>1346</v>
      </c>
      <c r="I215" s="238" t="s">
        <v>899</v>
      </c>
      <c r="J215" s="104"/>
    </row>
    <row r="216" spans="1:10" ht="45.6" customHeight="1">
      <c r="A216" s="11">
        <v>212</v>
      </c>
      <c r="B216" s="345" t="str">
        <f>IF(C216="","",[2]表紙!$BD$5)</f>
        <v>LL</v>
      </c>
      <c r="C216" s="346">
        <v>14987058291051</v>
      </c>
      <c r="D216" s="225" t="s">
        <v>1347</v>
      </c>
      <c r="E216" s="194" t="s">
        <v>133</v>
      </c>
      <c r="F216" s="230" t="s">
        <v>881</v>
      </c>
      <c r="G216" s="347">
        <v>15</v>
      </c>
      <c r="H216" s="225" t="s">
        <v>1348</v>
      </c>
      <c r="I216" s="238" t="s">
        <v>1167</v>
      </c>
      <c r="J216" s="104"/>
    </row>
    <row r="217" spans="1:10" ht="45.6" customHeight="1">
      <c r="A217" s="11">
        <v>213</v>
      </c>
      <c r="B217" s="345" t="str">
        <f>IF(C217="","",[2]表紙!$BD$5)</f>
        <v>LL</v>
      </c>
      <c r="C217" s="346">
        <v>14987901129104</v>
      </c>
      <c r="D217" s="225" t="s">
        <v>1349</v>
      </c>
      <c r="E217" s="194" t="s">
        <v>133</v>
      </c>
      <c r="F217" s="230" t="s">
        <v>881</v>
      </c>
      <c r="G217" s="347">
        <v>150</v>
      </c>
      <c r="H217" s="225" t="s">
        <v>901</v>
      </c>
      <c r="I217" s="238" t="s">
        <v>1080</v>
      </c>
      <c r="J217" s="104"/>
    </row>
    <row r="218" spans="1:10" ht="45.6" customHeight="1">
      <c r="A218" s="11">
        <v>214</v>
      </c>
      <c r="B218" s="345" t="str">
        <f>IF(C218="","",[2]表紙!$BD$5)</f>
        <v>LL</v>
      </c>
      <c r="C218" s="346">
        <v>14987120246033</v>
      </c>
      <c r="D218" s="225" t="s">
        <v>1350</v>
      </c>
      <c r="E218" s="194" t="s">
        <v>133</v>
      </c>
      <c r="F218" s="230" t="s">
        <v>881</v>
      </c>
      <c r="G218" s="347">
        <v>4</v>
      </c>
      <c r="H218" s="225" t="s">
        <v>1300</v>
      </c>
      <c r="I218" s="238" t="s">
        <v>1223</v>
      </c>
      <c r="J218" s="104"/>
    </row>
    <row r="219" spans="1:10" ht="45.6" customHeight="1">
      <c r="A219" s="11">
        <v>215</v>
      </c>
      <c r="B219" s="345" t="str">
        <f>IF(C219="","",[2]表紙!$BD$5)</f>
        <v>LL</v>
      </c>
      <c r="C219" s="346">
        <v>14987116065136</v>
      </c>
      <c r="D219" s="225" t="s">
        <v>1351</v>
      </c>
      <c r="E219" s="194" t="s">
        <v>133</v>
      </c>
      <c r="F219" s="230" t="s">
        <v>881</v>
      </c>
      <c r="G219" s="347">
        <v>4</v>
      </c>
      <c r="H219" s="225" t="s">
        <v>1352</v>
      </c>
      <c r="I219" s="238" t="s">
        <v>890</v>
      </c>
      <c r="J219" s="104"/>
    </row>
    <row r="220" spans="1:10" ht="45.6" customHeight="1">
      <c r="A220" s="11">
        <v>216</v>
      </c>
      <c r="B220" s="345" t="str">
        <f>IF(C220="","",[2]表紙!$BD$5)</f>
        <v>LL</v>
      </c>
      <c r="C220" s="346">
        <v>14987116065716</v>
      </c>
      <c r="D220" s="225" t="s">
        <v>1353</v>
      </c>
      <c r="E220" s="194" t="s">
        <v>133</v>
      </c>
      <c r="F220" s="230" t="s">
        <v>881</v>
      </c>
      <c r="G220" s="347">
        <v>4</v>
      </c>
      <c r="H220" s="225" t="s">
        <v>1354</v>
      </c>
      <c r="I220" s="238" t="s">
        <v>890</v>
      </c>
      <c r="J220" s="102"/>
    </row>
    <row r="221" spans="1:10" ht="45.6" customHeight="1">
      <c r="A221" s="11">
        <v>217</v>
      </c>
      <c r="B221" s="345" t="str">
        <f>IF(C221="","",[2]表紙!$BD$5)</f>
        <v>LL</v>
      </c>
      <c r="C221" s="346">
        <v>14987080034718</v>
      </c>
      <c r="D221" s="225" t="s">
        <v>1355</v>
      </c>
      <c r="E221" s="194" t="s">
        <v>133</v>
      </c>
      <c r="F221" s="230" t="s">
        <v>881</v>
      </c>
      <c r="G221" s="347">
        <v>4</v>
      </c>
      <c r="H221" s="225" t="s">
        <v>1356</v>
      </c>
      <c r="I221" s="238" t="s">
        <v>908</v>
      </c>
      <c r="J221" s="104"/>
    </row>
    <row r="222" spans="1:10" ht="45.6" customHeight="1">
      <c r="A222" s="11">
        <v>218</v>
      </c>
      <c r="B222" s="345" t="str">
        <f>IF(C222="","",[2]表紙!$BD$5)</f>
        <v>LL</v>
      </c>
      <c r="C222" s="346">
        <v>14987117395300</v>
      </c>
      <c r="D222" s="225" t="s">
        <v>1357</v>
      </c>
      <c r="E222" s="194" t="s">
        <v>133</v>
      </c>
      <c r="F222" s="230" t="s">
        <v>881</v>
      </c>
      <c r="G222" s="347">
        <v>3</v>
      </c>
      <c r="H222" s="225" t="s">
        <v>1358</v>
      </c>
      <c r="I222" s="238" t="s">
        <v>1359</v>
      </c>
      <c r="J222" s="104"/>
    </row>
    <row r="223" spans="1:10" ht="45.6" customHeight="1">
      <c r="A223" s="11">
        <v>219</v>
      </c>
      <c r="B223" s="345" t="str">
        <f>IF(C223="","",[2]表紙!$BD$5)</f>
        <v>LL</v>
      </c>
      <c r="C223" s="346">
        <v>14987211135338</v>
      </c>
      <c r="D223" s="225" t="s">
        <v>1360</v>
      </c>
      <c r="E223" s="194" t="s">
        <v>133</v>
      </c>
      <c r="F223" s="230" t="s">
        <v>881</v>
      </c>
      <c r="G223" s="347">
        <v>4</v>
      </c>
      <c r="H223" s="225" t="s">
        <v>1361</v>
      </c>
      <c r="I223" s="238" t="s">
        <v>887</v>
      </c>
      <c r="J223" s="104"/>
    </row>
    <row r="224" spans="1:10" ht="45.6" customHeight="1">
      <c r="A224" s="11">
        <v>220</v>
      </c>
      <c r="B224" s="345" t="str">
        <f>IF(C224="","",[2]表紙!$BD$5)</f>
        <v>LL</v>
      </c>
      <c r="C224" s="346">
        <v>14987084228328</v>
      </c>
      <c r="D224" s="225" t="s">
        <v>1362</v>
      </c>
      <c r="E224" s="194" t="s">
        <v>133</v>
      </c>
      <c r="F224" s="230" t="s">
        <v>881</v>
      </c>
      <c r="G224" s="347">
        <v>4</v>
      </c>
      <c r="H224" s="225" t="s">
        <v>1363</v>
      </c>
      <c r="I224" s="238" t="s">
        <v>1364</v>
      </c>
      <c r="J224" s="104"/>
    </row>
    <row r="225" spans="1:10" ht="45.6" customHeight="1">
      <c r="A225" s="11">
        <v>221</v>
      </c>
      <c r="B225" s="345" t="str">
        <f>IF(C225="","",[2]表紙!$BD$5)</f>
        <v>LL</v>
      </c>
      <c r="C225" s="346">
        <v>14987399067032</v>
      </c>
      <c r="D225" s="225" t="s">
        <v>1365</v>
      </c>
      <c r="E225" s="194" t="s">
        <v>133</v>
      </c>
      <c r="F225" s="230" t="s">
        <v>881</v>
      </c>
      <c r="G225" s="347">
        <v>4</v>
      </c>
      <c r="H225" s="225" t="s">
        <v>1366</v>
      </c>
      <c r="I225" s="238" t="s">
        <v>1210</v>
      </c>
      <c r="J225" s="104"/>
    </row>
    <row r="226" spans="1:10" ht="45.6" customHeight="1">
      <c r="A226" s="11">
        <v>222</v>
      </c>
      <c r="B226" s="345" t="str">
        <f>IF(C226="","",[2]表紙!$BD$5)</f>
        <v>LL</v>
      </c>
      <c r="C226" s="346">
        <v>14987901007105</v>
      </c>
      <c r="D226" s="225" t="s">
        <v>1367</v>
      </c>
      <c r="E226" s="194" t="s">
        <v>133</v>
      </c>
      <c r="F226" s="230" t="s">
        <v>881</v>
      </c>
      <c r="G226" s="347">
        <v>33</v>
      </c>
      <c r="H226" s="225" t="s">
        <v>991</v>
      </c>
      <c r="I226" s="238" t="s">
        <v>1080</v>
      </c>
      <c r="J226" s="104"/>
    </row>
    <row r="227" spans="1:10" ht="45.6" customHeight="1">
      <c r="A227" s="11">
        <v>223</v>
      </c>
      <c r="B227" s="345" t="str">
        <f>IF(C227="","",[2]表紙!$BD$5)</f>
        <v>LL</v>
      </c>
      <c r="C227" s="346">
        <v>14987114787603</v>
      </c>
      <c r="D227" s="225" t="s">
        <v>1368</v>
      </c>
      <c r="E227" s="194" t="s">
        <v>133</v>
      </c>
      <c r="F227" s="230" t="s">
        <v>881</v>
      </c>
      <c r="G227" s="347">
        <v>3</v>
      </c>
      <c r="H227" s="225" t="s">
        <v>1369</v>
      </c>
      <c r="I227" s="238" t="s">
        <v>927</v>
      </c>
      <c r="J227" s="104"/>
    </row>
    <row r="228" spans="1:10" ht="45.6" customHeight="1">
      <c r="A228" s="11">
        <v>224</v>
      </c>
      <c r="B228" s="345" t="str">
        <f>IF(C228="","",[2]表紙!$BD$5)</f>
        <v>LL</v>
      </c>
      <c r="C228" s="346">
        <v>14987114787207</v>
      </c>
      <c r="D228" s="225" t="s">
        <v>1370</v>
      </c>
      <c r="E228" s="194" t="s">
        <v>133</v>
      </c>
      <c r="F228" s="230" t="s">
        <v>881</v>
      </c>
      <c r="G228" s="347">
        <v>4</v>
      </c>
      <c r="H228" s="225" t="s">
        <v>1371</v>
      </c>
      <c r="I228" s="238" t="s">
        <v>927</v>
      </c>
      <c r="J228" s="104"/>
    </row>
    <row r="229" spans="1:10" ht="45.6" customHeight="1">
      <c r="A229" s="11">
        <v>225</v>
      </c>
      <c r="B229" s="345" t="str">
        <f>IF(C229="","",[2]表紙!$BD$5)</f>
        <v>LL</v>
      </c>
      <c r="C229" s="346">
        <v>14987114820904</v>
      </c>
      <c r="D229" s="225" t="s">
        <v>1372</v>
      </c>
      <c r="E229" s="194" t="s">
        <v>133</v>
      </c>
      <c r="F229" s="230" t="s">
        <v>885</v>
      </c>
      <c r="G229" s="347">
        <v>4</v>
      </c>
      <c r="H229" s="225" t="s">
        <v>1373</v>
      </c>
      <c r="I229" s="238" t="s">
        <v>927</v>
      </c>
      <c r="J229" s="104"/>
    </row>
    <row r="230" spans="1:10" ht="45.6" customHeight="1">
      <c r="A230" s="11">
        <v>226</v>
      </c>
      <c r="B230" s="345" t="str">
        <f>IF(C230="","",[2]表紙!$BD$5)</f>
        <v>LL</v>
      </c>
      <c r="C230" s="346">
        <v>14987114917802</v>
      </c>
      <c r="D230" s="225" t="s">
        <v>1374</v>
      </c>
      <c r="E230" s="194" t="s">
        <v>133</v>
      </c>
      <c r="F230" s="230" t="s">
        <v>881</v>
      </c>
      <c r="G230" s="347">
        <v>4</v>
      </c>
      <c r="H230" s="225" t="s">
        <v>1375</v>
      </c>
      <c r="I230" s="238" t="s">
        <v>927</v>
      </c>
      <c r="J230" s="104"/>
    </row>
    <row r="231" spans="1:10" ht="45.6" customHeight="1">
      <c r="A231" s="11">
        <v>227</v>
      </c>
      <c r="B231" s="345" t="str">
        <f>IF(C231="","",[2]表紙!$BD$5)</f>
        <v>LL</v>
      </c>
      <c r="C231" s="346">
        <v>14987350088717</v>
      </c>
      <c r="D231" s="225" t="s">
        <v>1376</v>
      </c>
      <c r="E231" s="194" t="s">
        <v>133</v>
      </c>
      <c r="F231" s="230" t="s">
        <v>881</v>
      </c>
      <c r="G231" s="347">
        <v>4</v>
      </c>
      <c r="H231" s="225" t="s">
        <v>1377</v>
      </c>
      <c r="I231" s="238" t="s">
        <v>2</v>
      </c>
      <c r="J231" s="104"/>
    </row>
    <row r="232" spans="1:10" ht="45.6" customHeight="1">
      <c r="A232" s="11">
        <v>228</v>
      </c>
      <c r="B232" s="345" t="str">
        <f>IF(C232="","",[2]表紙!$BD$5)</f>
        <v>LL</v>
      </c>
      <c r="C232" s="346">
        <v>14987350142396</v>
      </c>
      <c r="D232" s="225" t="s">
        <v>1378</v>
      </c>
      <c r="E232" s="194" t="s">
        <v>133</v>
      </c>
      <c r="F232" s="230" t="s">
        <v>881</v>
      </c>
      <c r="G232" s="347">
        <v>4</v>
      </c>
      <c r="H232" s="225" t="s">
        <v>1377</v>
      </c>
      <c r="I232" s="238" t="s">
        <v>2</v>
      </c>
      <c r="J232" s="104"/>
    </row>
    <row r="233" spans="1:10" ht="45.6" customHeight="1">
      <c r="A233" s="11">
        <v>229</v>
      </c>
      <c r="B233" s="345" t="str">
        <f>IF(C233="","",[2]表紙!$BD$5)</f>
        <v>LL</v>
      </c>
      <c r="C233" s="346">
        <v>14987350996210</v>
      </c>
      <c r="D233" s="225" t="s">
        <v>1379</v>
      </c>
      <c r="E233" s="194" t="s">
        <v>133</v>
      </c>
      <c r="F233" s="230" t="s">
        <v>881</v>
      </c>
      <c r="G233" s="347">
        <v>8</v>
      </c>
      <c r="H233" s="225" t="s">
        <v>1380</v>
      </c>
      <c r="I233" s="238" t="s">
        <v>2</v>
      </c>
      <c r="J233" s="104"/>
    </row>
    <row r="234" spans="1:10" ht="45.6" customHeight="1">
      <c r="A234" s="11">
        <v>230</v>
      </c>
      <c r="B234" s="345" t="str">
        <f>IF(C234="","",[2]表紙!$BD$5)</f>
        <v>LL</v>
      </c>
      <c r="C234" s="346">
        <v>14987616003744</v>
      </c>
      <c r="D234" s="225" t="s">
        <v>1381</v>
      </c>
      <c r="E234" s="194" t="s">
        <v>133</v>
      </c>
      <c r="F234" s="230" t="s">
        <v>881</v>
      </c>
      <c r="G234" s="347">
        <v>4</v>
      </c>
      <c r="H234" s="225" t="s">
        <v>1382</v>
      </c>
      <c r="I234" s="238" t="s">
        <v>1190</v>
      </c>
      <c r="J234" s="104"/>
    </row>
    <row r="235" spans="1:10" ht="45.6" customHeight="1">
      <c r="A235" s="11">
        <v>231</v>
      </c>
      <c r="B235" s="345" t="str">
        <f>IF(C235="","",[2]表紙!$BD$5)</f>
        <v>LL</v>
      </c>
      <c r="C235" s="346">
        <v>14987080291029</v>
      </c>
      <c r="D235" s="225" t="s">
        <v>1383</v>
      </c>
      <c r="E235" s="194" t="s">
        <v>133</v>
      </c>
      <c r="F235" s="230" t="s">
        <v>881</v>
      </c>
      <c r="G235" s="347">
        <v>8</v>
      </c>
      <c r="H235" s="225" t="s">
        <v>964</v>
      </c>
      <c r="I235" s="238" t="s">
        <v>908</v>
      </c>
      <c r="J235" s="104"/>
    </row>
    <row r="236" spans="1:10" ht="45.6" customHeight="1">
      <c r="A236" s="11">
        <v>232</v>
      </c>
      <c r="B236" s="345" t="str">
        <f>IF(C236="","",[2]表紙!$BD$5)</f>
        <v>LL</v>
      </c>
      <c r="C236" s="346">
        <v>14987020004702</v>
      </c>
      <c r="D236" s="225" t="s">
        <v>1384</v>
      </c>
      <c r="E236" s="194" t="s">
        <v>133</v>
      </c>
      <c r="F236" s="230" t="s">
        <v>881</v>
      </c>
      <c r="G236" s="347">
        <v>12</v>
      </c>
      <c r="H236" s="225" t="s">
        <v>1385</v>
      </c>
      <c r="I236" s="238" t="s">
        <v>1205</v>
      </c>
      <c r="J236" s="104"/>
    </row>
    <row r="237" spans="1:10" ht="45.6" customHeight="1">
      <c r="A237" s="11">
        <v>233</v>
      </c>
      <c r="B237" s="345" t="str">
        <f>IF(C237="","",[2]表紙!$BD$5)</f>
        <v>LL</v>
      </c>
      <c r="C237" s="346">
        <v>14987123154403</v>
      </c>
      <c r="D237" s="225" t="s">
        <v>1386</v>
      </c>
      <c r="E237" s="194" t="s">
        <v>133</v>
      </c>
      <c r="F237" s="230" t="s">
        <v>881</v>
      </c>
      <c r="G237" s="347">
        <v>70</v>
      </c>
      <c r="H237" s="225" t="s">
        <v>882</v>
      </c>
      <c r="I237" s="238" t="s">
        <v>899</v>
      </c>
      <c r="J237" s="104"/>
    </row>
    <row r="238" spans="1:10" ht="45.6" customHeight="1">
      <c r="A238" s="11">
        <v>234</v>
      </c>
      <c r="B238" s="345" t="str">
        <f>IF(C238="","",[2]表紙!$BD$5)</f>
        <v>LL</v>
      </c>
      <c r="C238" s="346">
        <v>14987136100251</v>
      </c>
      <c r="D238" s="225" t="s">
        <v>1387</v>
      </c>
      <c r="E238" s="194" t="s">
        <v>133</v>
      </c>
      <c r="F238" s="230" t="s">
        <v>881</v>
      </c>
      <c r="G238" s="347">
        <v>3</v>
      </c>
      <c r="H238" s="225" t="s">
        <v>1388</v>
      </c>
      <c r="I238" s="238" t="s">
        <v>1262</v>
      </c>
      <c r="J238" s="104"/>
    </row>
    <row r="239" spans="1:10" ht="45.6" customHeight="1">
      <c r="A239" s="11">
        <v>235</v>
      </c>
      <c r="B239" s="345" t="str">
        <f>IF(C239="","",[2]表紙!$BD$5)</f>
        <v>LL</v>
      </c>
      <c r="C239" s="346">
        <v>14987080772078</v>
      </c>
      <c r="D239" s="225" t="s">
        <v>1389</v>
      </c>
      <c r="E239" s="194" t="s">
        <v>133</v>
      </c>
      <c r="F239" s="230" t="s">
        <v>881</v>
      </c>
      <c r="G239" s="347">
        <v>12</v>
      </c>
      <c r="H239" s="225" t="s">
        <v>1390</v>
      </c>
      <c r="I239" s="238" t="s">
        <v>908</v>
      </c>
      <c r="J239" s="104"/>
    </row>
    <row r="240" spans="1:10" ht="45.6" customHeight="1">
      <c r="A240" s="11">
        <v>236</v>
      </c>
      <c r="B240" s="345" t="str">
        <f>IF(C240="","",[2]表紙!$BD$5)</f>
        <v>LL</v>
      </c>
      <c r="C240" s="346">
        <v>14987274130622</v>
      </c>
      <c r="D240" s="225" t="s">
        <v>1391</v>
      </c>
      <c r="E240" s="194" t="s">
        <v>133</v>
      </c>
      <c r="F240" s="230" t="s">
        <v>881</v>
      </c>
      <c r="G240" s="347">
        <v>3</v>
      </c>
      <c r="H240" s="225" t="s">
        <v>1392</v>
      </c>
      <c r="I240" s="238" t="s">
        <v>956</v>
      </c>
      <c r="J240" s="104"/>
    </row>
    <row r="241" spans="1:10" ht="45.6" customHeight="1">
      <c r="A241" s="11">
        <v>237</v>
      </c>
      <c r="B241" s="345" t="str">
        <f>IF(C241="","",[2]表紙!$BD$5)</f>
        <v>LL</v>
      </c>
      <c r="C241" s="346">
        <v>14987084130218</v>
      </c>
      <c r="D241" s="225" t="s">
        <v>1393</v>
      </c>
      <c r="E241" s="194" t="s">
        <v>133</v>
      </c>
      <c r="F241" s="230" t="s">
        <v>881</v>
      </c>
      <c r="G241" s="347">
        <v>5</v>
      </c>
      <c r="H241" s="225" t="s">
        <v>1394</v>
      </c>
      <c r="I241" s="238" t="s">
        <v>1364</v>
      </c>
      <c r="J241" s="104"/>
    </row>
    <row r="242" spans="1:10" ht="45.6" customHeight="1">
      <c r="A242" s="11">
        <v>238</v>
      </c>
      <c r="B242" s="345" t="str">
        <f>IF(C242="","",[2]表紙!$BD$5)</f>
        <v>LL</v>
      </c>
      <c r="C242" s="346">
        <v>14987173081148</v>
      </c>
      <c r="D242" s="225" t="s">
        <v>1395</v>
      </c>
      <c r="E242" s="194" t="s">
        <v>133</v>
      </c>
      <c r="F242" s="230" t="s">
        <v>885</v>
      </c>
      <c r="G242" s="347">
        <v>4</v>
      </c>
      <c r="H242" s="225" t="s">
        <v>1396</v>
      </c>
      <c r="I242" s="238" t="s">
        <v>1054</v>
      </c>
      <c r="J242" s="102"/>
    </row>
    <row r="243" spans="1:10" ht="45.6" customHeight="1">
      <c r="A243" s="11">
        <v>239</v>
      </c>
      <c r="B243" s="345" t="str">
        <f>IF(C243="","",[2]表紙!$BD$5)</f>
        <v>LL</v>
      </c>
      <c r="C243" s="269">
        <v>14987306054209</v>
      </c>
      <c r="D243" s="246" t="s">
        <v>1397</v>
      </c>
      <c r="E243" s="194" t="s">
        <v>133</v>
      </c>
      <c r="F243" s="234" t="s">
        <v>881</v>
      </c>
      <c r="G243" s="347">
        <v>41</v>
      </c>
      <c r="H243" s="270" t="s">
        <v>1144</v>
      </c>
      <c r="I243" s="348" t="s">
        <v>1007</v>
      </c>
      <c r="J243" s="102"/>
    </row>
    <row r="244" spans="1:10" ht="45.6" customHeight="1">
      <c r="A244" s="11">
        <v>240</v>
      </c>
      <c r="B244" s="345" t="str">
        <f>IF(C244="","",[2]表紙!$BD$5)</f>
        <v>LL</v>
      </c>
      <c r="C244" s="346">
        <v>14987286105243</v>
      </c>
      <c r="D244" s="225" t="s">
        <v>1398</v>
      </c>
      <c r="E244" s="194" t="s">
        <v>133</v>
      </c>
      <c r="F244" s="230" t="s">
        <v>885</v>
      </c>
      <c r="G244" s="347">
        <v>4</v>
      </c>
      <c r="H244" s="225" t="s">
        <v>1399</v>
      </c>
      <c r="I244" s="238" t="s">
        <v>1180</v>
      </c>
      <c r="J244" s="102"/>
    </row>
    <row r="245" spans="1:10" ht="45.6" customHeight="1">
      <c r="A245" s="11">
        <v>241</v>
      </c>
      <c r="B245" s="345" t="str">
        <f>IF(C245="","",[2]表紙!$BD$5)</f>
        <v>LL</v>
      </c>
      <c r="C245" s="346">
        <v>14987858100096</v>
      </c>
      <c r="D245" s="225" t="s">
        <v>1400</v>
      </c>
      <c r="E245" s="194" t="s">
        <v>133</v>
      </c>
      <c r="F245" s="230" t="s">
        <v>881</v>
      </c>
      <c r="G245" s="347">
        <v>3</v>
      </c>
      <c r="H245" s="225" t="s">
        <v>1401</v>
      </c>
      <c r="I245" s="238" t="s">
        <v>1402</v>
      </c>
      <c r="J245" s="102"/>
    </row>
    <row r="246" spans="1:10" ht="45.6" customHeight="1">
      <c r="A246" s="11">
        <v>242</v>
      </c>
      <c r="B246" s="345" t="str">
        <f>IF(C246="","",[2]表紙!$BD$5)</f>
        <v>LL</v>
      </c>
      <c r="C246" s="346">
        <v>14987286105755</v>
      </c>
      <c r="D246" s="225" t="s">
        <v>1403</v>
      </c>
      <c r="E246" s="194" t="s">
        <v>133</v>
      </c>
      <c r="F246" s="230" t="s">
        <v>881</v>
      </c>
      <c r="G246" s="347">
        <v>4</v>
      </c>
      <c r="H246" s="225" t="s">
        <v>1404</v>
      </c>
      <c r="I246" s="238" t="s">
        <v>1180</v>
      </c>
      <c r="J246" s="104"/>
    </row>
    <row r="247" spans="1:10" ht="45.6" customHeight="1">
      <c r="A247" s="11">
        <v>243</v>
      </c>
      <c r="B247" s="345" t="str">
        <f>IF(C247="","",[2]表紙!$BD$5)</f>
        <v>LL</v>
      </c>
      <c r="C247" s="346">
        <v>14987114005103</v>
      </c>
      <c r="D247" s="225" t="s">
        <v>1405</v>
      </c>
      <c r="E247" s="194" t="s">
        <v>133</v>
      </c>
      <c r="F247" s="230" t="s">
        <v>881</v>
      </c>
      <c r="G247" s="347">
        <v>10</v>
      </c>
      <c r="H247" s="225" t="s">
        <v>1406</v>
      </c>
      <c r="I247" s="238" t="s">
        <v>927</v>
      </c>
      <c r="J247" s="104"/>
    </row>
    <row r="248" spans="1:10" ht="45.6" customHeight="1">
      <c r="A248" s="11">
        <v>244</v>
      </c>
      <c r="B248" s="345" t="str">
        <f>IF(C248="","",[2]表紙!$BD$5)</f>
        <v>LL</v>
      </c>
      <c r="C248" s="346">
        <v>14987114005905</v>
      </c>
      <c r="D248" s="225" t="s">
        <v>1407</v>
      </c>
      <c r="E248" s="194" t="s">
        <v>133</v>
      </c>
      <c r="F248" s="230" t="s">
        <v>881</v>
      </c>
      <c r="G248" s="347">
        <v>26</v>
      </c>
      <c r="H248" s="225" t="s">
        <v>1408</v>
      </c>
      <c r="I248" s="238" t="s">
        <v>927</v>
      </c>
      <c r="J248" s="104"/>
    </row>
    <row r="249" spans="1:10" ht="45.6" customHeight="1">
      <c r="A249" s="11">
        <v>245</v>
      </c>
      <c r="B249" s="345" t="str">
        <f>IF(C249="","",[2]表紙!$BD$5)</f>
        <v>LL</v>
      </c>
      <c r="C249" s="346">
        <v>14987197986351</v>
      </c>
      <c r="D249" s="225" t="s">
        <v>1409</v>
      </c>
      <c r="E249" s="194" t="s">
        <v>133</v>
      </c>
      <c r="F249" s="230" t="s">
        <v>881</v>
      </c>
      <c r="G249" s="347">
        <v>4</v>
      </c>
      <c r="H249" s="225" t="s">
        <v>1410</v>
      </c>
      <c r="I249" s="238" t="s">
        <v>1097</v>
      </c>
      <c r="J249" s="102"/>
    </row>
    <row r="250" spans="1:10" ht="45.6" customHeight="1">
      <c r="A250" s="11">
        <v>246</v>
      </c>
      <c r="B250" s="345" t="str">
        <f>IF(C250="","",[2]表紙!$BD$5)</f>
        <v>LL</v>
      </c>
      <c r="C250" s="346">
        <v>14987186126560</v>
      </c>
      <c r="D250" s="225" t="s">
        <v>1411</v>
      </c>
      <c r="E250" s="194" t="s">
        <v>133</v>
      </c>
      <c r="F250" s="230" t="s">
        <v>881</v>
      </c>
      <c r="G250" s="347">
        <v>4</v>
      </c>
      <c r="H250" s="225" t="s">
        <v>1412</v>
      </c>
      <c r="I250" s="238" t="s">
        <v>1413</v>
      </c>
      <c r="J250" s="102"/>
    </row>
    <row r="251" spans="1:10" ht="45.6" customHeight="1">
      <c r="A251" s="11">
        <v>247</v>
      </c>
      <c r="B251" s="345" t="str">
        <f>IF(C251="","",[2]表紙!$BD$5)</f>
        <v>LL</v>
      </c>
      <c r="C251" s="346">
        <v>14987123155134</v>
      </c>
      <c r="D251" s="225" t="s">
        <v>1414</v>
      </c>
      <c r="E251" s="194" t="s">
        <v>133</v>
      </c>
      <c r="F251" s="230" t="s">
        <v>881</v>
      </c>
      <c r="G251" s="347">
        <v>24</v>
      </c>
      <c r="H251" s="225" t="s">
        <v>1415</v>
      </c>
      <c r="I251" s="238" t="s">
        <v>899</v>
      </c>
      <c r="J251" s="102"/>
    </row>
    <row r="252" spans="1:10" ht="45.6" customHeight="1">
      <c r="A252" s="11">
        <v>248</v>
      </c>
      <c r="B252" s="345" t="str">
        <f>IF(C252="","",[2]表紙!$BD$5)</f>
        <v>LL</v>
      </c>
      <c r="C252" s="346">
        <v>14987128195517</v>
      </c>
      <c r="D252" s="225" t="s">
        <v>1416</v>
      </c>
      <c r="E252" s="194" t="s">
        <v>133</v>
      </c>
      <c r="F252" s="230" t="s">
        <v>885</v>
      </c>
      <c r="G252" s="347">
        <v>4</v>
      </c>
      <c r="H252" s="225" t="s">
        <v>1417</v>
      </c>
      <c r="I252" s="238" t="s">
        <v>1213</v>
      </c>
      <c r="J252" s="102"/>
    </row>
    <row r="253" spans="1:10" ht="45.6" customHeight="1">
      <c r="A253" s="11">
        <v>249</v>
      </c>
      <c r="B253" s="345" t="str">
        <f>IF(C253="","",[2]表紙!$BD$5)</f>
        <v>LL</v>
      </c>
      <c r="C253" s="346">
        <v>14987116530412</v>
      </c>
      <c r="D253" s="225" t="s">
        <v>1418</v>
      </c>
      <c r="E253" s="194" t="s">
        <v>133</v>
      </c>
      <c r="F253" s="230" t="s">
        <v>881</v>
      </c>
      <c r="G253" s="347">
        <v>73</v>
      </c>
      <c r="H253" s="225" t="s">
        <v>904</v>
      </c>
      <c r="I253" s="238" t="s">
        <v>890</v>
      </c>
      <c r="J253" s="102"/>
    </row>
    <row r="254" spans="1:10" ht="45.6" customHeight="1">
      <c r="A254" s="11">
        <v>250</v>
      </c>
      <c r="B254" s="345" t="str">
        <f>IF(C254="","",[2]表紙!$BD$5)</f>
        <v>LL</v>
      </c>
      <c r="C254" s="346">
        <v>14987138800135</v>
      </c>
      <c r="D254" s="225" t="s">
        <v>1419</v>
      </c>
      <c r="E254" s="194" t="s">
        <v>133</v>
      </c>
      <c r="F254" s="230" t="s">
        <v>881</v>
      </c>
      <c r="G254" s="347">
        <v>23</v>
      </c>
      <c r="H254" s="225" t="s">
        <v>1420</v>
      </c>
      <c r="I254" s="238" t="s">
        <v>1421</v>
      </c>
      <c r="J254" s="102"/>
    </row>
    <row r="255" spans="1:10" ht="45.6" customHeight="1">
      <c r="A255" s="11">
        <v>251</v>
      </c>
      <c r="B255" s="345" t="str">
        <f>IF(C255="","",[2]表紙!$BD$5)</f>
        <v>LL</v>
      </c>
      <c r="C255" s="346">
        <v>14987138802436</v>
      </c>
      <c r="D255" s="225" t="s">
        <v>1422</v>
      </c>
      <c r="E255" s="194" t="s">
        <v>133</v>
      </c>
      <c r="F255" s="230" t="s">
        <v>881</v>
      </c>
      <c r="G255" s="347">
        <v>7</v>
      </c>
      <c r="H255" s="225" t="s">
        <v>1420</v>
      </c>
      <c r="I255" s="238" t="s">
        <v>1421</v>
      </c>
      <c r="J255" s="102"/>
    </row>
    <row r="256" spans="1:10" ht="45.6" customHeight="1">
      <c r="A256" s="11">
        <v>252</v>
      </c>
      <c r="B256" s="345" t="str">
        <f>IF(C256="","",[2]表紙!$BD$5)</f>
        <v>LL</v>
      </c>
      <c r="C256" s="346">
        <v>14987138801835</v>
      </c>
      <c r="D256" s="225" t="s">
        <v>1423</v>
      </c>
      <c r="E256" s="194" t="s">
        <v>133</v>
      </c>
      <c r="F256" s="230" t="s">
        <v>881</v>
      </c>
      <c r="G256" s="347">
        <v>6</v>
      </c>
      <c r="H256" s="225" t="s">
        <v>1420</v>
      </c>
      <c r="I256" s="238" t="s">
        <v>1421</v>
      </c>
      <c r="J256" s="102"/>
    </row>
    <row r="257" spans="1:10" ht="45.6" customHeight="1">
      <c r="A257" s="11">
        <v>253</v>
      </c>
      <c r="B257" s="345" t="str">
        <f>IF(C257="","",[2]表紙!$BD$5)</f>
        <v>LL</v>
      </c>
      <c r="C257" s="346">
        <v>14987138810738</v>
      </c>
      <c r="D257" s="225" t="s">
        <v>1424</v>
      </c>
      <c r="E257" s="194" t="s">
        <v>133</v>
      </c>
      <c r="F257" s="230" t="s">
        <v>881</v>
      </c>
      <c r="G257" s="347">
        <v>3</v>
      </c>
      <c r="H257" s="225" t="s">
        <v>1420</v>
      </c>
      <c r="I257" s="238" t="s">
        <v>1421</v>
      </c>
      <c r="J257" s="102"/>
    </row>
    <row r="258" spans="1:10" ht="45.6" customHeight="1">
      <c r="A258" s="11">
        <v>254</v>
      </c>
      <c r="B258" s="345" t="str">
        <f>IF(C258="","",[2]表紙!$BD$5)</f>
        <v>LL</v>
      </c>
      <c r="C258" s="346">
        <v>14987138801736</v>
      </c>
      <c r="D258" s="225" t="s">
        <v>1425</v>
      </c>
      <c r="E258" s="194" t="s">
        <v>133</v>
      </c>
      <c r="F258" s="230" t="s">
        <v>881</v>
      </c>
      <c r="G258" s="347">
        <v>15</v>
      </c>
      <c r="H258" s="225" t="s">
        <v>1420</v>
      </c>
      <c r="I258" s="238" t="s">
        <v>1421</v>
      </c>
      <c r="J258" s="102"/>
    </row>
    <row r="259" spans="1:10" ht="45.6" customHeight="1">
      <c r="A259" s="11">
        <v>255</v>
      </c>
      <c r="B259" s="345" t="str">
        <f>IF(C259="","",[2]表紙!$BD$5)</f>
        <v>LL</v>
      </c>
      <c r="C259" s="346">
        <v>14987138801231</v>
      </c>
      <c r="D259" s="225" t="s">
        <v>1426</v>
      </c>
      <c r="E259" s="194" t="s">
        <v>133</v>
      </c>
      <c r="F259" s="230" t="s">
        <v>881</v>
      </c>
      <c r="G259" s="347">
        <v>6</v>
      </c>
      <c r="H259" s="225" t="s">
        <v>1420</v>
      </c>
      <c r="I259" s="238" t="s">
        <v>1421</v>
      </c>
      <c r="J259" s="102"/>
    </row>
    <row r="260" spans="1:10" ht="45.6" customHeight="1">
      <c r="A260" s="11">
        <v>256</v>
      </c>
      <c r="B260" s="345" t="str">
        <f>IF(C260="","",[2]表紙!$BD$5)</f>
        <v>LL</v>
      </c>
      <c r="C260" s="346">
        <v>14987138810332</v>
      </c>
      <c r="D260" s="225" t="s">
        <v>1427</v>
      </c>
      <c r="E260" s="194" t="s">
        <v>133</v>
      </c>
      <c r="F260" s="230" t="s">
        <v>881</v>
      </c>
      <c r="G260" s="347">
        <v>10</v>
      </c>
      <c r="H260" s="225" t="s">
        <v>1420</v>
      </c>
      <c r="I260" s="238" t="s">
        <v>1421</v>
      </c>
      <c r="J260" s="102"/>
    </row>
    <row r="261" spans="1:10" ht="45.6" customHeight="1">
      <c r="A261" s="11">
        <v>257</v>
      </c>
      <c r="B261" s="345" t="str">
        <f>IF(C261="","",[2]表紙!$BD$5)</f>
        <v>LL</v>
      </c>
      <c r="C261" s="346">
        <v>14987138806830</v>
      </c>
      <c r="D261" s="225" t="s">
        <v>1428</v>
      </c>
      <c r="E261" s="194" t="s">
        <v>133</v>
      </c>
      <c r="F261" s="230" t="s">
        <v>881</v>
      </c>
      <c r="G261" s="347">
        <v>18</v>
      </c>
      <c r="H261" s="225" t="s">
        <v>1420</v>
      </c>
      <c r="I261" s="238" t="s">
        <v>1421</v>
      </c>
      <c r="J261" s="104"/>
    </row>
    <row r="262" spans="1:10" ht="45.6" customHeight="1">
      <c r="A262" s="11">
        <v>258</v>
      </c>
      <c r="B262" s="345" t="str">
        <f>IF(C262="","",[2]表紙!$BD$5)</f>
        <v>LL</v>
      </c>
      <c r="C262" s="346">
        <v>14987138809930</v>
      </c>
      <c r="D262" s="225" t="s">
        <v>1429</v>
      </c>
      <c r="E262" s="194" t="s">
        <v>133</v>
      </c>
      <c r="F262" s="230" t="s">
        <v>881</v>
      </c>
      <c r="G262" s="347">
        <v>6</v>
      </c>
      <c r="H262" s="225" t="s">
        <v>1420</v>
      </c>
      <c r="I262" s="238" t="s">
        <v>1421</v>
      </c>
      <c r="J262" s="102"/>
    </row>
    <row r="263" spans="1:10" ht="45.6" customHeight="1">
      <c r="A263" s="11">
        <v>259</v>
      </c>
      <c r="B263" s="345" t="str">
        <f>IF(C263="","",[2]表紙!$BD$5)</f>
        <v>LL</v>
      </c>
      <c r="C263" s="346">
        <v>14987138801934</v>
      </c>
      <c r="D263" s="225" t="s">
        <v>1430</v>
      </c>
      <c r="E263" s="194" t="s">
        <v>133</v>
      </c>
      <c r="F263" s="230" t="s">
        <v>881</v>
      </c>
      <c r="G263" s="347">
        <v>7</v>
      </c>
      <c r="H263" s="225" t="s">
        <v>1431</v>
      </c>
      <c r="I263" s="238" t="s">
        <v>1421</v>
      </c>
      <c r="J263" s="102"/>
    </row>
    <row r="264" spans="1:10" ht="45.6" customHeight="1">
      <c r="A264" s="11">
        <v>260</v>
      </c>
      <c r="B264" s="345" t="str">
        <f>IF(C264="","",[2]表紙!$BD$5)</f>
        <v>LL</v>
      </c>
      <c r="C264" s="346">
        <v>14987138810035</v>
      </c>
      <c r="D264" s="225" t="s">
        <v>1432</v>
      </c>
      <c r="E264" s="194" t="s">
        <v>133</v>
      </c>
      <c r="F264" s="230" t="s">
        <v>881</v>
      </c>
      <c r="G264" s="347">
        <v>12</v>
      </c>
      <c r="H264" s="225" t="s">
        <v>1420</v>
      </c>
      <c r="I264" s="238" t="s">
        <v>1421</v>
      </c>
      <c r="J264" s="102"/>
    </row>
    <row r="265" spans="1:10" ht="45.6" customHeight="1">
      <c r="A265" s="11">
        <v>261</v>
      </c>
      <c r="B265" s="345" t="str">
        <f>IF(C265="","",[2]表紙!$BD$5)</f>
        <v>LL</v>
      </c>
      <c r="C265" s="346">
        <v>14987138802337</v>
      </c>
      <c r="D265" s="225" t="s">
        <v>1433</v>
      </c>
      <c r="E265" s="194" t="s">
        <v>133</v>
      </c>
      <c r="F265" s="230" t="s">
        <v>881</v>
      </c>
      <c r="G265" s="347">
        <v>20</v>
      </c>
      <c r="H265" s="225" t="s">
        <v>1420</v>
      </c>
      <c r="I265" s="238" t="s">
        <v>1421</v>
      </c>
      <c r="J265" s="102"/>
    </row>
    <row r="266" spans="1:10" ht="45.6" customHeight="1">
      <c r="A266" s="11">
        <v>262</v>
      </c>
      <c r="B266" s="345" t="str">
        <f>IF(C266="","",[2]表紙!$BD$5)</f>
        <v>LL</v>
      </c>
      <c r="C266" s="346">
        <v>14987138802931</v>
      </c>
      <c r="D266" s="225" t="s">
        <v>1434</v>
      </c>
      <c r="E266" s="194" t="s">
        <v>133</v>
      </c>
      <c r="F266" s="230" t="s">
        <v>881</v>
      </c>
      <c r="G266" s="347">
        <v>10</v>
      </c>
      <c r="H266" s="225" t="s">
        <v>1431</v>
      </c>
      <c r="I266" s="238" t="s">
        <v>1421</v>
      </c>
      <c r="J266" s="102"/>
    </row>
    <row r="267" spans="1:10" ht="45.6" customHeight="1">
      <c r="A267" s="11">
        <v>263</v>
      </c>
      <c r="B267" s="345" t="str">
        <f>IF(C267="","",[2]表紙!$BD$5)</f>
        <v>LL</v>
      </c>
      <c r="C267" s="346">
        <v>14987138801637</v>
      </c>
      <c r="D267" s="225" t="s">
        <v>1435</v>
      </c>
      <c r="E267" s="194" t="s">
        <v>133</v>
      </c>
      <c r="F267" s="230" t="s">
        <v>881</v>
      </c>
      <c r="G267" s="347">
        <v>11</v>
      </c>
      <c r="H267" s="225" t="s">
        <v>1420</v>
      </c>
      <c r="I267" s="238" t="s">
        <v>1421</v>
      </c>
      <c r="J267" s="102"/>
    </row>
    <row r="268" spans="1:10" ht="45.6" customHeight="1">
      <c r="A268" s="11">
        <v>264</v>
      </c>
      <c r="B268" s="345" t="str">
        <f>IF(C268="","",[2]表紙!$BD$5)</f>
        <v>LL</v>
      </c>
      <c r="C268" s="346">
        <v>14987138806236</v>
      </c>
      <c r="D268" s="225" t="s">
        <v>1436</v>
      </c>
      <c r="E268" s="194" t="s">
        <v>133</v>
      </c>
      <c r="F268" s="230" t="s">
        <v>881</v>
      </c>
      <c r="G268" s="347">
        <v>24</v>
      </c>
      <c r="H268" s="225" t="s">
        <v>1420</v>
      </c>
      <c r="I268" s="238" t="s">
        <v>1421</v>
      </c>
      <c r="J268" s="102"/>
    </row>
    <row r="269" spans="1:10" ht="45.6" customHeight="1">
      <c r="A269" s="11">
        <v>265</v>
      </c>
      <c r="B269" s="345" t="str">
        <f>IF(C269="","",[2]表紙!$BD$5)</f>
        <v>LL</v>
      </c>
      <c r="C269" s="346">
        <v>14987138804133</v>
      </c>
      <c r="D269" s="225" t="s">
        <v>1437</v>
      </c>
      <c r="E269" s="194" t="s">
        <v>133</v>
      </c>
      <c r="F269" s="230" t="s">
        <v>881</v>
      </c>
      <c r="G269" s="347">
        <v>11</v>
      </c>
      <c r="H269" s="225" t="s">
        <v>1420</v>
      </c>
      <c r="I269" s="238" t="s">
        <v>1421</v>
      </c>
      <c r="J269" s="102"/>
    </row>
    <row r="270" spans="1:10" ht="45.6" customHeight="1">
      <c r="A270" s="11">
        <v>266</v>
      </c>
      <c r="B270" s="345" t="str">
        <f>IF(C270="","",[2]表紙!$BD$5)</f>
        <v>LL</v>
      </c>
      <c r="C270" s="346">
        <v>14987138802733</v>
      </c>
      <c r="D270" s="225" t="s">
        <v>1438</v>
      </c>
      <c r="E270" s="194" t="s">
        <v>133</v>
      </c>
      <c r="F270" s="230" t="s">
        <v>881</v>
      </c>
      <c r="G270" s="347">
        <v>4</v>
      </c>
      <c r="H270" s="225" t="s">
        <v>1420</v>
      </c>
      <c r="I270" s="238" t="s">
        <v>1421</v>
      </c>
      <c r="J270" s="102"/>
    </row>
    <row r="271" spans="1:10" ht="45.6" customHeight="1">
      <c r="A271" s="11">
        <v>267</v>
      </c>
      <c r="B271" s="345" t="str">
        <f>IF(C271="","",[2]表紙!$BD$5)</f>
        <v>LL</v>
      </c>
      <c r="C271" s="346">
        <v>14987138805437</v>
      </c>
      <c r="D271" s="225" t="s">
        <v>1439</v>
      </c>
      <c r="E271" s="194" t="s">
        <v>133</v>
      </c>
      <c r="F271" s="230" t="s">
        <v>881</v>
      </c>
      <c r="G271" s="347">
        <v>60</v>
      </c>
      <c r="H271" s="225" t="s">
        <v>1420</v>
      </c>
      <c r="I271" s="238" t="s">
        <v>1421</v>
      </c>
      <c r="J271" s="102"/>
    </row>
    <row r="272" spans="1:10" ht="45.6" customHeight="1">
      <c r="A272" s="11">
        <v>268</v>
      </c>
      <c r="B272" s="345" t="str">
        <f>IF(C272="","",[2]表紙!$BD$5)</f>
        <v>LL</v>
      </c>
      <c r="C272" s="346">
        <v>14987138804331</v>
      </c>
      <c r="D272" s="225" t="s">
        <v>1440</v>
      </c>
      <c r="E272" s="194" t="s">
        <v>133</v>
      </c>
      <c r="F272" s="230" t="s">
        <v>881</v>
      </c>
      <c r="G272" s="347">
        <v>5</v>
      </c>
      <c r="H272" s="225" t="s">
        <v>1420</v>
      </c>
      <c r="I272" s="238" t="s">
        <v>1421</v>
      </c>
      <c r="J272" s="102"/>
    </row>
    <row r="273" spans="1:10" ht="45.6" customHeight="1">
      <c r="A273" s="11">
        <v>269</v>
      </c>
      <c r="B273" s="345" t="str">
        <f>IF(C273="","",[2]表紙!$BD$5)</f>
        <v>LL</v>
      </c>
      <c r="C273" s="346">
        <v>14987188493721</v>
      </c>
      <c r="D273" s="225" t="s">
        <v>1441</v>
      </c>
      <c r="E273" s="194" t="s">
        <v>133</v>
      </c>
      <c r="F273" s="230" t="s">
        <v>881</v>
      </c>
      <c r="G273" s="347">
        <v>4</v>
      </c>
      <c r="H273" s="225" t="s">
        <v>1442</v>
      </c>
      <c r="I273" s="238" t="s">
        <v>1443</v>
      </c>
      <c r="J273" s="102"/>
    </row>
    <row r="274" spans="1:10" ht="45.6" customHeight="1">
      <c r="A274" s="11">
        <v>270</v>
      </c>
      <c r="B274" s="345" t="s">
        <v>1444</v>
      </c>
      <c r="C274" s="346">
        <v>14987614429607</v>
      </c>
      <c r="D274" s="225" t="s">
        <v>1445</v>
      </c>
      <c r="E274" s="194" t="s">
        <v>133</v>
      </c>
      <c r="F274" s="230" t="s">
        <v>1446</v>
      </c>
      <c r="G274" s="347">
        <v>6</v>
      </c>
      <c r="H274" s="225" t="s">
        <v>1447</v>
      </c>
      <c r="I274" s="238" t="s">
        <v>949</v>
      </c>
      <c r="J274" s="102"/>
    </row>
    <row r="275" spans="1:10" ht="45.6" customHeight="1">
      <c r="A275" s="11">
        <v>271</v>
      </c>
      <c r="B275" s="345" t="str">
        <f>IF(C275="","",[2]表紙!$BD$5)</f>
        <v>LL</v>
      </c>
      <c r="C275" s="346">
        <v>14987128302298</v>
      </c>
      <c r="D275" s="225" t="s">
        <v>1448</v>
      </c>
      <c r="E275" s="194" t="s">
        <v>133</v>
      </c>
      <c r="F275" s="230" t="s">
        <v>881</v>
      </c>
      <c r="G275" s="347">
        <v>15</v>
      </c>
      <c r="H275" s="225" t="s">
        <v>901</v>
      </c>
      <c r="I275" s="238" t="s">
        <v>1213</v>
      </c>
      <c r="J275" s="102"/>
    </row>
    <row r="276" spans="1:10" ht="45.6" customHeight="1">
      <c r="A276" s="11">
        <v>272</v>
      </c>
      <c r="B276" s="345" t="str">
        <f>IF(C276="","",[2]表紙!$BD$5)</f>
        <v>LL</v>
      </c>
      <c r="C276" s="346">
        <v>14987431204166</v>
      </c>
      <c r="D276" s="225" t="s">
        <v>1449</v>
      </c>
      <c r="E276" s="194" t="s">
        <v>133</v>
      </c>
      <c r="F276" s="230" t="s">
        <v>881</v>
      </c>
      <c r="G276" s="347">
        <v>4</v>
      </c>
      <c r="H276" s="225" t="s">
        <v>1450</v>
      </c>
      <c r="I276" s="238" t="s">
        <v>1012</v>
      </c>
      <c r="J276" s="102"/>
    </row>
    <row r="277" spans="1:10" ht="45.6" customHeight="1">
      <c r="A277" s="11">
        <v>273</v>
      </c>
      <c r="B277" s="345" t="str">
        <f>IF(C277="","",[2]表紙!$BD$5)</f>
        <v>LL</v>
      </c>
      <c r="C277" s="346">
        <v>14987170020393</v>
      </c>
      <c r="D277" s="225" t="s">
        <v>1451</v>
      </c>
      <c r="E277" s="194" t="s">
        <v>133</v>
      </c>
      <c r="F277" s="230" t="s">
        <v>881</v>
      </c>
      <c r="G277" s="347">
        <v>5</v>
      </c>
      <c r="H277" s="225" t="s">
        <v>1452</v>
      </c>
      <c r="I277" s="238" t="s">
        <v>1046</v>
      </c>
      <c r="J277" s="104"/>
    </row>
    <row r="278" spans="1:10" ht="45.6" customHeight="1">
      <c r="A278" s="11">
        <v>274</v>
      </c>
      <c r="B278" s="345" t="str">
        <f>IF(C278="","",[2]表紙!$BD$5)</f>
        <v>LL</v>
      </c>
      <c r="C278" s="346">
        <v>14987047211206</v>
      </c>
      <c r="D278" s="225" t="s">
        <v>1453</v>
      </c>
      <c r="E278" s="194" t="s">
        <v>133</v>
      </c>
      <c r="F278" s="230" t="s">
        <v>881</v>
      </c>
      <c r="G278" s="347">
        <v>4</v>
      </c>
      <c r="H278" s="225" t="s">
        <v>1144</v>
      </c>
      <c r="I278" s="238" t="s">
        <v>1454</v>
      </c>
      <c r="J278" s="104"/>
    </row>
    <row r="279" spans="1:10" ht="45.6" customHeight="1">
      <c r="A279" s="11">
        <v>275</v>
      </c>
      <c r="B279" s="345" t="str">
        <f>IF(C279="","",[2]表紙!$BD$5)</f>
        <v>LL</v>
      </c>
      <c r="C279" s="346">
        <v>14987867295257</v>
      </c>
      <c r="D279" s="225" t="s">
        <v>1455</v>
      </c>
      <c r="E279" s="194" t="s">
        <v>133</v>
      </c>
      <c r="F279" s="230" t="s">
        <v>885</v>
      </c>
      <c r="G279" s="347">
        <v>4</v>
      </c>
      <c r="H279" s="225" t="s">
        <v>1456</v>
      </c>
      <c r="I279" s="238" t="s">
        <v>1457</v>
      </c>
      <c r="J279" s="102"/>
    </row>
    <row r="280" spans="1:10" ht="45.6" customHeight="1">
      <c r="A280" s="11">
        <v>276</v>
      </c>
      <c r="B280" s="345" t="str">
        <f>IF(C280="","",[2]表紙!$BD$5)</f>
        <v>LL</v>
      </c>
      <c r="C280" s="346">
        <v>14987376553718</v>
      </c>
      <c r="D280" s="225" t="s">
        <v>1458</v>
      </c>
      <c r="E280" s="194" t="s">
        <v>133</v>
      </c>
      <c r="F280" s="230" t="s">
        <v>881</v>
      </c>
      <c r="G280" s="347">
        <v>4</v>
      </c>
      <c r="H280" s="225" t="s">
        <v>1459</v>
      </c>
      <c r="I280" s="238" t="s">
        <v>967</v>
      </c>
      <c r="J280" s="102"/>
    </row>
    <row r="281" spans="1:10" ht="45.6" customHeight="1">
      <c r="A281" s="11">
        <v>277</v>
      </c>
      <c r="B281" s="345" t="str">
        <f>IF(C281="","",[2]表紙!$BD$5)</f>
        <v>LL</v>
      </c>
      <c r="C281" s="346">
        <v>14987081102638</v>
      </c>
      <c r="D281" s="225" t="s">
        <v>1460</v>
      </c>
      <c r="E281" s="194" t="s">
        <v>133</v>
      </c>
      <c r="F281" s="230" t="s">
        <v>881</v>
      </c>
      <c r="G281" s="347">
        <v>45</v>
      </c>
      <c r="H281" s="225" t="s">
        <v>910</v>
      </c>
      <c r="I281" s="238" t="s">
        <v>946</v>
      </c>
      <c r="J281" s="102"/>
    </row>
    <row r="282" spans="1:10" ht="45.6" customHeight="1">
      <c r="A282" s="11">
        <v>278</v>
      </c>
      <c r="B282" s="345" t="str">
        <f>IF(C282="","",[2]表紙!$BD$5)</f>
        <v>LL</v>
      </c>
      <c r="C282" s="346">
        <v>14987057592630</v>
      </c>
      <c r="D282" s="225" t="s">
        <v>1461</v>
      </c>
      <c r="E282" s="194" t="s">
        <v>133</v>
      </c>
      <c r="F282" s="230" t="s">
        <v>881</v>
      </c>
      <c r="G282" s="347">
        <v>3</v>
      </c>
      <c r="H282" s="225" t="s">
        <v>1462</v>
      </c>
      <c r="I282" s="238" t="s">
        <v>896</v>
      </c>
      <c r="J282" s="102"/>
    </row>
    <row r="283" spans="1:10" ht="45.6" customHeight="1">
      <c r="A283" s="11">
        <v>279</v>
      </c>
      <c r="B283" s="345" t="str">
        <f>IF(C283="","",[2]表紙!$BD$5)</f>
        <v>LL</v>
      </c>
      <c r="C283" s="346">
        <v>14987057516162</v>
      </c>
      <c r="D283" s="225" t="s">
        <v>1463</v>
      </c>
      <c r="E283" s="194" t="s">
        <v>133</v>
      </c>
      <c r="F283" s="230" t="s">
        <v>881</v>
      </c>
      <c r="G283" s="347">
        <v>7</v>
      </c>
      <c r="H283" s="225" t="s">
        <v>1464</v>
      </c>
      <c r="I283" s="238" t="s">
        <v>896</v>
      </c>
      <c r="J283" s="102"/>
    </row>
    <row r="284" spans="1:10" ht="45.6" customHeight="1">
      <c r="A284" s="11">
        <v>280</v>
      </c>
      <c r="B284" s="345" t="str">
        <f>IF(C284="","",[2]表紙!$BD$5)</f>
        <v>LL</v>
      </c>
      <c r="C284" s="346">
        <v>14987128003584</v>
      </c>
      <c r="D284" s="225" t="s">
        <v>1465</v>
      </c>
      <c r="E284" s="194" t="s">
        <v>133</v>
      </c>
      <c r="F284" s="230" t="s">
        <v>881</v>
      </c>
      <c r="G284" s="347">
        <v>4</v>
      </c>
      <c r="H284" s="225" t="s">
        <v>1071</v>
      </c>
      <c r="I284" s="238" t="s">
        <v>1213</v>
      </c>
      <c r="J284" s="102"/>
    </row>
    <row r="285" spans="1:10" ht="45.6" customHeight="1">
      <c r="A285" s="11">
        <v>281</v>
      </c>
      <c r="B285" s="345" t="str">
        <f>IF(C285="","",[2]表紙!$BD$5)</f>
        <v>LL</v>
      </c>
      <c r="C285" s="346">
        <v>14987614255022</v>
      </c>
      <c r="D285" s="225" t="s">
        <v>1466</v>
      </c>
      <c r="E285" s="194" t="s">
        <v>133</v>
      </c>
      <c r="F285" s="230" t="s">
        <v>881</v>
      </c>
      <c r="G285" s="347">
        <v>4</v>
      </c>
      <c r="H285" s="225" t="s">
        <v>1467</v>
      </c>
      <c r="I285" s="238" t="s">
        <v>949</v>
      </c>
      <c r="J285" s="102"/>
    </row>
    <row r="286" spans="1:10" ht="45.6" customHeight="1">
      <c r="A286" s="11">
        <v>282</v>
      </c>
      <c r="B286" s="345" t="str">
        <f>IF(C286="","",[2]表紙!$BD$5)</f>
        <v>LL</v>
      </c>
      <c r="C286" s="346">
        <v>14987901129807</v>
      </c>
      <c r="D286" s="225" t="s">
        <v>1468</v>
      </c>
      <c r="E286" s="194" t="s">
        <v>133</v>
      </c>
      <c r="F286" s="230" t="s">
        <v>881</v>
      </c>
      <c r="G286" s="347">
        <v>30</v>
      </c>
      <c r="H286" s="225" t="s">
        <v>889</v>
      </c>
      <c r="I286" s="238" t="s">
        <v>1080</v>
      </c>
      <c r="J286" s="102"/>
    </row>
    <row r="287" spans="1:10" ht="45.6" customHeight="1">
      <c r="A287" s="11">
        <v>283</v>
      </c>
      <c r="B287" s="345" t="str">
        <f>IF(C287="","",[2]表紙!$BD$5)</f>
        <v>LL</v>
      </c>
      <c r="C287" s="346">
        <v>14987073170676</v>
      </c>
      <c r="D287" s="225" t="s">
        <v>1469</v>
      </c>
      <c r="E287" s="194" t="s">
        <v>133</v>
      </c>
      <c r="F287" s="230" t="s">
        <v>881</v>
      </c>
      <c r="G287" s="347">
        <v>3</v>
      </c>
      <c r="H287" s="225" t="s">
        <v>1470</v>
      </c>
      <c r="I287" s="238" t="s">
        <v>1471</v>
      </c>
      <c r="J287" s="102"/>
    </row>
    <row r="288" spans="1:10" ht="45.6" customHeight="1">
      <c r="A288" s="11">
        <v>284</v>
      </c>
      <c r="B288" s="345" t="str">
        <f>IF(C288="","",[2]表紙!$BD$5)</f>
        <v>LL</v>
      </c>
      <c r="C288" s="346">
        <v>14987058148911</v>
      </c>
      <c r="D288" s="225" t="s">
        <v>1472</v>
      </c>
      <c r="E288" s="194" t="s">
        <v>133</v>
      </c>
      <c r="F288" s="230" t="s">
        <v>881</v>
      </c>
      <c r="G288" s="347">
        <v>4</v>
      </c>
      <c r="H288" s="225" t="s">
        <v>1031</v>
      </c>
      <c r="I288" s="238" t="s">
        <v>1167</v>
      </c>
      <c r="J288" s="102"/>
    </row>
    <row r="289" spans="1:10" ht="45.6" customHeight="1">
      <c r="A289" s="11">
        <v>285</v>
      </c>
      <c r="B289" s="345" t="str">
        <f>IF(C289="","",[2]表紙!$BD$5)</f>
        <v>LL</v>
      </c>
      <c r="C289" s="346">
        <v>14987413880517</v>
      </c>
      <c r="D289" s="225" t="s">
        <v>1473</v>
      </c>
      <c r="E289" s="194" t="s">
        <v>133</v>
      </c>
      <c r="F289" s="230" t="s">
        <v>881</v>
      </c>
      <c r="G289" s="347">
        <v>10</v>
      </c>
      <c r="H289" s="225" t="s">
        <v>1077</v>
      </c>
      <c r="I289" s="348" t="s">
        <v>1474</v>
      </c>
      <c r="J289" s="102"/>
    </row>
    <row r="290" spans="1:10" ht="45.6" customHeight="1">
      <c r="A290" s="11">
        <v>286</v>
      </c>
      <c r="B290" s="345" t="str">
        <f>IF(C290="","",[2]表紙!$BD$5)</f>
        <v>LL</v>
      </c>
      <c r="C290" s="346">
        <v>14987413880616</v>
      </c>
      <c r="D290" s="225" t="s">
        <v>1475</v>
      </c>
      <c r="E290" s="194" t="s">
        <v>133</v>
      </c>
      <c r="F290" s="230" t="s">
        <v>881</v>
      </c>
      <c r="G290" s="347">
        <v>10</v>
      </c>
      <c r="H290" s="225" t="s">
        <v>1077</v>
      </c>
      <c r="I290" s="348" t="s">
        <v>1474</v>
      </c>
      <c r="J290" s="102"/>
    </row>
    <row r="291" spans="1:10" ht="45.6" customHeight="1">
      <c r="A291" s="11">
        <v>287</v>
      </c>
      <c r="B291" s="345" t="str">
        <f>IF(C291="","",[2]表紙!$BD$5)</f>
        <v>LL</v>
      </c>
      <c r="C291" s="346">
        <v>14987155022206</v>
      </c>
      <c r="D291" s="225" t="s">
        <v>1476</v>
      </c>
      <c r="E291" s="194" t="s">
        <v>133</v>
      </c>
      <c r="F291" s="230" t="s">
        <v>881</v>
      </c>
      <c r="G291" s="347">
        <v>6</v>
      </c>
      <c r="H291" s="225" t="s">
        <v>1477</v>
      </c>
      <c r="I291" s="238" t="s">
        <v>1051</v>
      </c>
      <c r="J291" s="102"/>
    </row>
    <row r="292" spans="1:10" ht="45.6" customHeight="1">
      <c r="A292" s="11">
        <v>288</v>
      </c>
      <c r="B292" s="345" t="str">
        <f>IF(C292="","",[2]表紙!$BD$5)</f>
        <v>LL</v>
      </c>
      <c r="C292" s="269">
        <v>14987476113324</v>
      </c>
      <c r="D292" s="246" t="s">
        <v>1478</v>
      </c>
      <c r="E292" s="194" t="s">
        <v>133</v>
      </c>
      <c r="F292" s="234" t="s">
        <v>881</v>
      </c>
      <c r="G292" s="347">
        <v>4</v>
      </c>
      <c r="H292" s="270" t="s">
        <v>1479</v>
      </c>
      <c r="I292" s="348" t="s">
        <v>1480</v>
      </c>
      <c r="J292" s="102"/>
    </row>
    <row r="293" spans="1:10" ht="45.6" customHeight="1">
      <c r="A293" s="11">
        <v>289</v>
      </c>
      <c r="B293" s="345" t="str">
        <f>IF(C293="","",[2]表紙!$BD$5)</f>
        <v>LL</v>
      </c>
      <c r="C293" s="346">
        <v>14987376522721</v>
      </c>
      <c r="D293" s="225" t="s">
        <v>1481</v>
      </c>
      <c r="E293" s="194" t="s">
        <v>133</v>
      </c>
      <c r="F293" s="230" t="s">
        <v>881</v>
      </c>
      <c r="G293" s="347">
        <v>4</v>
      </c>
      <c r="H293" s="225" t="s">
        <v>1482</v>
      </c>
      <c r="I293" s="238" t="s">
        <v>967</v>
      </c>
      <c r="J293" s="102"/>
    </row>
    <row r="294" spans="1:10" ht="45.6" customHeight="1">
      <c r="A294" s="11">
        <v>290</v>
      </c>
      <c r="B294" s="345" t="str">
        <f>IF(C294="","",[2]表紙!$BD$5)</f>
        <v>LL</v>
      </c>
      <c r="C294" s="346">
        <v>14987123873267</v>
      </c>
      <c r="D294" s="225" t="s">
        <v>1483</v>
      </c>
      <c r="E294" s="194" t="s">
        <v>133</v>
      </c>
      <c r="F294" s="230" t="s">
        <v>881</v>
      </c>
      <c r="G294" s="347">
        <v>4</v>
      </c>
      <c r="H294" s="225" t="s">
        <v>1484</v>
      </c>
      <c r="I294" s="238" t="s">
        <v>899</v>
      </c>
      <c r="J294" s="104"/>
    </row>
    <row r="295" spans="1:10" ht="45.6" customHeight="1">
      <c r="A295" s="11">
        <v>291</v>
      </c>
      <c r="B295" s="345" t="str">
        <f>IF(C295="","",[2]表紙!$BD$5)</f>
        <v>LL</v>
      </c>
      <c r="C295" s="346">
        <v>14987028203060</v>
      </c>
      <c r="D295" s="225" t="s">
        <v>1485</v>
      </c>
      <c r="E295" s="194" t="s">
        <v>133</v>
      </c>
      <c r="F295" s="230" t="s">
        <v>881</v>
      </c>
      <c r="G295" s="347">
        <v>92</v>
      </c>
      <c r="H295" s="225" t="s">
        <v>1077</v>
      </c>
      <c r="I295" s="238" t="s">
        <v>1017</v>
      </c>
      <c r="J295" s="102"/>
    </row>
    <row r="296" spans="1:10" ht="45.6" customHeight="1">
      <c r="A296" s="11">
        <v>292</v>
      </c>
      <c r="B296" s="345" t="str">
        <f>IF(C296="","",[2]表紙!$BD$5)</f>
        <v>LL</v>
      </c>
      <c r="C296" s="346">
        <v>14987224090006</v>
      </c>
      <c r="D296" s="225" t="s">
        <v>1486</v>
      </c>
      <c r="E296" s="194" t="s">
        <v>133</v>
      </c>
      <c r="F296" s="230" t="s">
        <v>881</v>
      </c>
      <c r="G296" s="347">
        <v>70</v>
      </c>
      <c r="H296" s="225" t="s">
        <v>1077</v>
      </c>
      <c r="I296" s="238" t="s">
        <v>970</v>
      </c>
      <c r="J296" s="102"/>
    </row>
    <row r="297" spans="1:10" ht="45.6" customHeight="1">
      <c r="A297" s="11">
        <v>293</v>
      </c>
      <c r="B297" s="345" t="str">
        <f>IF(C297="","",[2]表紙!$BD$5)</f>
        <v>LL</v>
      </c>
      <c r="C297" s="269">
        <v>14987081104625</v>
      </c>
      <c r="D297" s="246" t="s">
        <v>1487</v>
      </c>
      <c r="E297" s="194" t="s">
        <v>133</v>
      </c>
      <c r="F297" s="234" t="s">
        <v>881</v>
      </c>
      <c r="G297" s="347">
        <v>5</v>
      </c>
      <c r="H297" s="246" t="s">
        <v>1488</v>
      </c>
      <c r="I297" s="348" t="s">
        <v>946</v>
      </c>
      <c r="J297" s="102"/>
    </row>
    <row r="298" spans="1:10" ht="45.6" customHeight="1">
      <c r="A298" s="11">
        <v>294</v>
      </c>
      <c r="B298" s="345" t="str">
        <f>IF(C298="","",[2]表紙!$BD$5)</f>
        <v>LL</v>
      </c>
      <c r="C298" s="346">
        <v>14987190016321</v>
      </c>
      <c r="D298" s="225" t="s">
        <v>1489</v>
      </c>
      <c r="E298" s="194" t="s">
        <v>133</v>
      </c>
      <c r="F298" s="230" t="s">
        <v>881</v>
      </c>
      <c r="G298" s="347">
        <v>11</v>
      </c>
      <c r="H298" s="225" t="s">
        <v>1490</v>
      </c>
      <c r="I298" s="238" t="s">
        <v>45</v>
      </c>
      <c r="J298" s="102"/>
    </row>
    <row r="299" spans="1:10" ht="45.6" customHeight="1">
      <c r="A299" s="11">
        <v>295</v>
      </c>
      <c r="B299" s="345" t="str">
        <f>IF(C299="","",[2]表紙!$BD$5)</f>
        <v>LL</v>
      </c>
      <c r="C299" s="346">
        <v>14987428143300</v>
      </c>
      <c r="D299" s="225" t="s">
        <v>1491</v>
      </c>
      <c r="E299" s="194" t="s">
        <v>133</v>
      </c>
      <c r="F299" s="230" t="s">
        <v>881</v>
      </c>
      <c r="G299" s="347">
        <v>280</v>
      </c>
      <c r="H299" s="225" t="s">
        <v>1492</v>
      </c>
      <c r="I299" s="238" t="s">
        <v>890</v>
      </c>
      <c r="J299" s="102"/>
    </row>
    <row r="300" spans="1:10" ht="45.6" customHeight="1">
      <c r="A300" s="11">
        <v>296</v>
      </c>
      <c r="B300" s="345" t="str">
        <f>IF(C300="","",[2]表紙!$BD$5)</f>
        <v>LL</v>
      </c>
      <c r="C300" s="346">
        <v>14987476162407</v>
      </c>
      <c r="D300" s="225" t="s">
        <v>1493</v>
      </c>
      <c r="E300" s="194" t="s">
        <v>133</v>
      </c>
      <c r="F300" s="230" t="s">
        <v>881</v>
      </c>
      <c r="G300" s="347">
        <v>4</v>
      </c>
      <c r="H300" s="225" t="s">
        <v>1494</v>
      </c>
      <c r="I300" s="238" t="s">
        <v>1229</v>
      </c>
      <c r="J300" s="102"/>
    </row>
    <row r="301" spans="1:10" ht="45.6" customHeight="1">
      <c r="A301" s="11">
        <v>297</v>
      </c>
      <c r="B301" s="345" t="str">
        <f>IF(C301="","",[2]表紙!$BD$5)</f>
        <v>LL</v>
      </c>
      <c r="C301" s="346">
        <v>14987274130875</v>
      </c>
      <c r="D301" s="225" t="s">
        <v>1495</v>
      </c>
      <c r="E301" s="194" t="s">
        <v>133</v>
      </c>
      <c r="F301" s="230" t="s">
        <v>885</v>
      </c>
      <c r="G301" s="347">
        <v>4</v>
      </c>
      <c r="H301" s="225" t="s">
        <v>1496</v>
      </c>
      <c r="I301" s="238" t="s">
        <v>956</v>
      </c>
      <c r="J301" s="102"/>
    </row>
    <row r="302" spans="1:10" ht="45.6" customHeight="1">
      <c r="A302" s="11">
        <v>298</v>
      </c>
      <c r="B302" s="345" t="str">
        <f>IF(C302="","",[2]表紙!$BD$5)</f>
        <v>LL</v>
      </c>
      <c r="C302" s="346">
        <v>14987224092710</v>
      </c>
      <c r="D302" s="225" t="s">
        <v>1497</v>
      </c>
      <c r="E302" s="194" t="s">
        <v>133</v>
      </c>
      <c r="F302" s="230" t="s">
        <v>881</v>
      </c>
      <c r="G302" s="347">
        <v>4</v>
      </c>
      <c r="H302" s="225" t="s">
        <v>1498</v>
      </c>
      <c r="I302" s="238" t="s">
        <v>970</v>
      </c>
      <c r="J302" s="102"/>
    </row>
    <row r="303" spans="1:10" ht="45.6" customHeight="1">
      <c r="A303" s="11">
        <v>299</v>
      </c>
      <c r="B303" s="345" t="str">
        <f>IF(C303="","",[2]表紙!$BD$5)</f>
        <v>LL</v>
      </c>
      <c r="C303" s="346">
        <v>14987376909904</v>
      </c>
      <c r="D303" s="225" t="s">
        <v>1499</v>
      </c>
      <c r="E303" s="194" t="s">
        <v>133</v>
      </c>
      <c r="F303" s="230" t="s">
        <v>881</v>
      </c>
      <c r="G303" s="347">
        <v>4</v>
      </c>
      <c r="H303" s="225" t="s">
        <v>938</v>
      </c>
      <c r="I303" s="238" t="s">
        <v>967</v>
      </c>
      <c r="J303" s="102"/>
    </row>
    <row r="304" spans="1:10" ht="45.6" customHeight="1">
      <c r="A304" s="11">
        <v>300</v>
      </c>
      <c r="B304" s="345" t="str">
        <f>IF(C304="","",[2]表紙!$BD$5)</f>
        <v>LL</v>
      </c>
      <c r="C304" s="269">
        <v>14987057080120</v>
      </c>
      <c r="D304" s="246" t="s">
        <v>1500</v>
      </c>
      <c r="E304" s="194" t="s">
        <v>133</v>
      </c>
      <c r="F304" s="234" t="s">
        <v>881</v>
      </c>
      <c r="G304" s="347">
        <v>4</v>
      </c>
      <c r="H304" s="246" t="s">
        <v>938</v>
      </c>
      <c r="I304" s="348" t="s">
        <v>896</v>
      </c>
      <c r="J304" s="102"/>
    </row>
    <row r="305" spans="1:10" ht="45.6" customHeight="1">
      <c r="A305" s="11">
        <v>301</v>
      </c>
      <c r="B305" s="345" t="str">
        <f>IF(C305="","",[2]表紙!$BD$5)</f>
        <v>LL</v>
      </c>
      <c r="C305" s="346">
        <v>14987274140812</v>
      </c>
      <c r="D305" s="225" t="s">
        <v>1501</v>
      </c>
      <c r="E305" s="194" t="s">
        <v>133</v>
      </c>
      <c r="F305" s="230" t="s">
        <v>881</v>
      </c>
      <c r="G305" s="347">
        <v>4</v>
      </c>
      <c r="H305" s="225" t="s">
        <v>1502</v>
      </c>
      <c r="I305" s="238" t="s">
        <v>956</v>
      </c>
      <c r="J305" s="102"/>
    </row>
    <row r="306" spans="1:10" ht="45.6" customHeight="1">
      <c r="A306" s="11">
        <v>302</v>
      </c>
      <c r="B306" s="345" t="str">
        <f>IF(C306="","",[2]表紙!$BD$5)</f>
        <v>LL</v>
      </c>
      <c r="C306" s="346">
        <v>14987170006458</v>
      </c>
      <c r="D306" s="225" t="s">
        <v>1503</v>
      </c>
      <c r="E306" s="194" t="s">
        <v>133</v>
      </c>
      <c r="F306" s="230" t="s">
        <v>881</v>
      </c>
      <c r="G306" s="347">
        <v>4</v>
      </c>
      <c r="H306" s="225" t="s">
        <v>1504</v>
      </c>
      <c r="I306" s="238" t="s">
        <v>1046</v>
      </c>
      <c r="J306" s="102"/>
    </row>
    <row r="307" spans="1:10" ht="45.6" customHeight="1">
      <c r="A307" s="11">
        <v>303</v>
      </c>
      <c r="B307" s="345" t="str">
        <f>IF(C307="","",[2]表紙!$BD$5)</f>
        <v>LL</v>
      </c>
      <c r="C307" s="346">
        <v>14987080553127</v>
      </c>
      <c r="D307" s="225" t="s">
        <v>1505</v>
      </c>
      <c r="E307" s="194" t="s">
        <v>133</v>
      </c>
      <c r="F307" s="230" t="s">
        <v>881</v>
      </c>
      <c r="G307" s="347">
        <v>9</v>
      </c>
      <c r="H307" s="225" t="s">
        <v>910</v>
      </c>
      <c r="I307" s="238" t="s">
        <v>908</v>
      </c>
      <c r="J307" s="102"/>
    </row>
    <row r="308" spans="1:10" ht="45.6" customHeight="1">
      <c r="A308" s="11">
        <v>304</v>
      </c>
      <c r="B308" s="345" t="str">
        <f>IF(C308="","",[2]表紙!$BD$5)</f>
        <v>LL</v>
      </c>
      <c r="C308" s="346">
        <v>14987699057108</v>
      </c>
      <c r="D308" s="225" t="s">
        <v>1506</v>
      </c>
      <c r="E308" s="194" t="s">
        <v>133</v>
      </c>
      <c r="F308" s="230" t="s">
        <v>881</v>
      </c>
      <c r="G308" s="347">
        <v>5</v>
      </c>
      <c r="H308" s="225" t="s">
        <v>1507</v>
      </c>
      <c r="I308" s="238" t="s">
        <v>1165</v>
      </c>
      <c r="J308" s="102"/>
    </row>
    <row r="309" spans="1:10" ht="45.6" customHeight="1">
      <c r="A309" s="11">
        <v>305</v>
      </c>
      <c r="B309" s="345" t="str">
        <f>IF(C309="","",[2]表紙!$BD$5)</f>
        <v>LL</v>
      </c>
      <c r="C309" s="346">
        <v>14987901074404</v>
      </c>
      <c r="D309" s="225" t="s">
        <v>1508</v>
      </c>
      <c r="E309" s="194" t="s">
        <v>133</v>
      </c>
      <c r="F309" s="230" t="s">
        <v>881</v>
      </c>
      <c r="G309" s="347">
        <v>4</v>
      </c>
      <c r="H309" s="225" t="s">
        <v>1404</v>
      </c>
      <c r="I309" s="238" t="s">
        <v>1080</v>
      </c>
      <c r="J309" s="102"/>
    </row>
    <row r="310" spans="1:10" ht="45.6" customHeight="1">
      <c r="A310" s="11">
        <v>306</v>
      </c>
      <c r="B310" s="345" t="str">
        <f>IF(C310="","",[2]表紙!$BD$5)</f>
        <v>LL</v>
      </c>
      <c r="C310" s="346">
        <v>14987047110882</v>
      </c>
      <c r="D310" s="225" t="s">
        <v>1509</v>
      </c>
      <c r="E310" s="194" t="s">
        <v>133</v>
      </c>
      <c r="F310" s="230" t="s">
        <v>881</v>
      </c>
      <c r="G310" s="347">
        <v>9</v>
      </c>
      <c r="H310" s="225" t="s">
        <v>1510</v>
      </c>
      <c r="I310" s="238" t="s">
        <v>1454</v>
      </c>
      <c r="J310" s="102"/>
    </row>
    <row r="311" spans="1:10" ht="45.6" customHeight="1">
      <c r="A311" s="11">
        <v>307</v>
      </c>
      <c r="B311" s="345" t="str">
        <f>IF(C311="","",[2]表紙!$BD$5)</f>
        <v>LL</v>
      </c>
      <c r="C311" s="346">
        <v>14987770502503</v>
      </c>
      <c r="D311" s="225" t="s">
        <v>1511</v>
      </c>
      <c r="E311" s="194" t="s">
        <v>133</v>
      </c>
      <c r="F311" s="230" t="s">
        <v>881</v>
      </c>
      <c r="G311" s="347">
        <v>4</v>
      </c>
      <c r="H311" s="225" t="s">
        <v>1512</v>
      </c>
      <c r="I311" s="238" t="s">
        <v>930</v>
      </c>
      <c r="J311" s="102"/>
    </row>
    <row r="312" spans="1:10" ht="45.6" customHeight="1">
      <c r="A312" s="11">
        <v>308</v>
      </c>
      <c r="B312" s="345" t="str">
        <f>IF(C312="","",[2]表紙!$BD$5)</f>
        <v>LL</v>
      </c>
      <c r="C312" s="346">
        <v>14987734156018</v>
      </c>
      <c r="D312" s="225" t="s">
        <v>1513</v>
      </c>
      <c r="E312" s="194" t="s">
        <v>133</v>
      </c>
      <c r="F312" s="230" t="s">
        <v>881</v>
      </c>
      <c r="G312" s="347">
        <v>4</v>
      </c>
      <c r="H312" s="225" t="s">
        <v>1514</v>
      </c>
      <c r="I312" s="238" t="s">
        <v>41</v>
      </c>
      <c r="J312" s="102"/>
    </row>
    <row r="313" spans="1:10" ht="45.6" customHeight="1">
      <c r="A313" s="11">
        <v>309</v>
      </c>
      <c r="B313" s="345" t="str">
        <f>IF(C313="","",[2]表紙!$BD$5)</f>
        <v>LL</v>
      </c>
      <c r="C313" s="346">
        <v>14987035618819</v>
      </c>
      <c r="D313" s="225" t="s">
        <v>1515</v>
      </c>
      <c r="E313" s="194" t="s">
        <v>133</v>
      </c>
      <c r="F313" s="230" t="s">
        <v>881</v>
      </c>
      <c r="G313" s="347">
        <v>4</v>
      </c>
      <c r="H313" s="225" t="s">
        <v>1516</v>
      </c>
      <c r="I313" s="238" t="s">
        <v>893</v>
      </c>
      <c r="J313" s="102"/>
    </row>
    <row r="314" spans="1:10" ht="45.6" customHeight="1">
      <c r="A314" s="11">
        <v>310</v>
      </c>
      <c r="B314" s="345" t="str">
        <f>IF(C314="","",[2]表紙!$BD$5)</f>
        <v>LL</v>
      </c>
      <c r="C314" s="346">
        <v>14987028201691</v>
      </c>
      <c r="D314" s="225" t="s">
        <v>1517</v>
      </c>
      <c r="E314" s="194" t="s">
        <v>133</v>
      </c>
      <c r="F314" s="230" t="s">
        <v>881</v>
      </c>
      <c r="G314" s="347">
        <v>4</v>
      </c>
      <c r="H314" s="225" t="s">
        <v>1518</v>
      </c>
      <c r="I314" s="238" t="s">
        <v>1017</v>
      </c>
      <c r="J314" s="104"/>
    </row>
    <row r="315" spans="1:10" ht="45.6" customHeight="1">
      <c r="A315" s="11">
        <v>311</v>
      </c>
      <c r="B315" s="345" t="str">
        <f>IF(C315="","",[2]表紙!$BD$5)</f>
        <v>LL</v>
      </c>
      <c r="C315" s="346">
        <v>14987174111332</v>
      </c>
      <c r="D315" s="225" t="s">
        <v>1519</v>
      </c>
      <c r="E315" s="194" t="s">
        <v>133</v>
      </c>
      <c r="F315" s="230" t="s">
        <v>881</v>
      </c>
      <c r="G315" s="347">
        <v>3</v>
      </c>
      <c r="H315" s="225" t="s">
        <v>1520</v>
      </c>
      <c r="I315" s="238" t="s">
        <v>1265</v>
      </c>
      <c r="J315" s="102"/>
    </row>
    <row r="316" spans="1:10" ht="45.6" customHeight="1">
      <c r="A316" s="11">
        <v>312</v>
      </c>
      <c r="B316" s="345" t="str">
        <f>IF(C316="","",[2]表紙!$BD$5)</f>
        <v>LL</v>
      </c>
      <c r="C316" s="346">
        <v>14987174300101</v>
      </c>
      <c r="D316" s="225" t="s">
        <v>1521</v>
      </c>
      <c r="E316" s="194" t="s">
        <v>133</v>
      </c>
      <c r="F316" s="230" t="s">
        <v>881</v>
      </c>
      <c r="G316" s="347">
        <v>4</v>
      </c>
      <c r="H316" s="225" t="s">
        <v>1522</v>
      </c>
      <c r="I316" s="238" t="s">
        <v>1265</v>
      </c>
      <c r="J316" s="102"/>
    </row>
    <row r="317" spans="1:10" ht="45.6" customHeight="1">
      <c r="A317" s="11">
        <v>313</v>
      </c>
      <c r="B317" s="345" t="str">
        <f>IF(C317="","",[2]表紙!$BD$5)</f>
        <v>LL</v>
      </c>
      <c r="C317" s="346">
        <v>14987616001719</v>
      </c>
      <c r="D317" s="225" t="s">
        <v>1523</v>
      </c>
      <c r="E317" s="194" t="s">
        <v>133</v>
      </c>
      <c r="F317" s="230" t="s">
        <v>881</v>
      </c>
      <c r="G317" s="347">
        <v>29</v>
      </c>
      <c r="H317" s="225" t="s">
        <v>1524</v>
      </c>
      <c r="I317" s="238" t="s">
        <v>1190</v>
      </c>
      <c r="J317" s="102"/>
    </row>
    <row r="318" spans="1:10" ht="45.6" customHeight="1">
      <c r="A318" s="11">
        <v>314</v>
      </c>
      <c r="B318" s="345" t="str">
        <f>IF(C318="","",[2]表紙!$BD$5)</f>
        <v>LL</v>
      </c>
      <c r="C318" s="346">
        <v>14987616002464</v>
      </c>
      <c r="D318" s="225" t="s">
        <v>1525</v>
      </c>
      <c r="E318" s="194" t="s">
        <v>133</v>
      </c>
      <c r="F318" s="230" t="s">
        <v>881</v>
      </c>
      <c r="G318" s="347">
        <v>88</v>
      </c>
      <c r="H318" s="225" t="s">
        <v>1524</v>
      </c>
      <c r="I318" s="238" t="s">
        <v>1190</v>
      </c>
      <c r="J318" s="102"/>
    </row>
    <row r="319" spans="1:10" ht="45.6" customHeight="1">
      <c r="A319" s="11">
        <v>315</v>
      </c>
      <c r="B319" s="345" t="str">
        <f>IF(C319="","",[2]表紙!$BD$5)</f>
        <v>LL</v>
      </c>
      <c r="C319" s="346">
        <v>14987274131100</v>
      </c>
      <c r="D319" s="225" t="s">
        <v>1526</v>
      </c>
      <c r="E319" s="194" t="s">
        <v>133</v>
      </c>
      <c r="F319" s="230" t="s">
        <v>881</v>
      </c>
      <c r="G319" s="347">
        <v>4</v>
      </c>
      <c r="H319" s="225" t="s">
        <v>1527</v>
      </c>
      <c r="I319" s="238" t="s">
        <v>956</v>
      </c>
      <c r="J319" s="102"/>
    </row>
    <row r="320" spans="1:10" ht="45.6" customHeight="1">
      <c r="A320" s="11">
        <v>316</v>
      </c>
      <c r="B320" s="345" t="str">
        <f>IF(C320="","",[2]表紙!$BD$5)</f>
        <v>LL</v>
      </c>
      <c r="C320" s="269">
        <v>14987650618300</v>
      </c>
      <c r="D320" s="246" t="s">
        <v>1528</v>
      </c>
      <c r="E320" s="194" t="s">
        <v>133</v>
      </c>
      <c r="F320" s="234" t="s">
        <v>881</v>
      </c>
      <c r="G320" s="347">
        <v>4</v>
      </c>
      <c r="H320" s="246" t="s">
        <v>882</v>
      </c>
      <c r="I320" s="348" t="s">
        <v>1198</v>
      </c>
      <c r="J320" s="102"/>
    </row>
    <row r="321" spans="1:10" ht="45.6" customHeight="1">
      <c r="A321" s="11">
        <v>317</v>
      </c>
      <c r="B321" s="345" t="str">
        <f>IF(C321="","",[2]表紙!$BD$5)</f>
        <v>LL</v>
      </c>
      <c r="C321" s="346">
        <v>14987341103078</v>
      </c>
      <c r="D321" s="225" t="s">
        <v>1529</v>
      </c>
      <c r="E321" s="194" t="s">
        <v>133</v>
      </c>
      <c r="F321" s="230" t="s">
        <v>881</v>
      </c>
      <c r="G321" s="347">
        <v>9</v>
      </c>
      <c r="H321" s="225" t="s">
        <v>1530</v>
      </c>
      <c r="I321" s="238" t="s">
        <v>924</v>
      </c>
      <c r="J321" s="104"/>
    </row>
    <row r="322" spans="1:10" ht="45.6" customHeight="1">
      <c r="A322" s="11">
        <v>318</v>
      </c>
      <c r="B322" s="345" t="str">
        <f>IF(C322="","",[2]表紙!$BD$5)</f>
        <v>LL</v>
      </c>
      <c r="C322" s="346">
        <v>14987116533413</v>
      </c>
      <c r="D322" s="225" t="s">
        <v>1531</v>
      </c>
      <c r="E322" s="194" t="s">
        <v>133</v>
      </c>
      <c r="F322" s="230" t="s">
        <v>881</v>
      </c>
      <c r="G322" s="347">
        <v>4</v>
      </c>
      <c r="H322" s="225" t="s">
        <v>1532</v>
      </c>
      <c r="I322" s="238" t="s">
        <v>890</v>
      </c>
      <c r="J322" s="102"/>
    </row>
    <row r="323" spans="1:10" ht="45.6" customHeight="1">
      <c r="A323" s="11">
        <v>319</v>
      </c>
      <c r="B323" s="345" t="str">
        <f>IF(C323="","",[2]表紙!$BD$5)</f>
        <v>LL</v>
      </c>
      <c r="C323" s="346">
        <v>14987224100903</v>
      </c>
      <c r="D323" s="225" t="s">
        <v>1533</v>
      </c>
      <c r="E323" s="194" t="s">
        <v>133</v>
      </c>
      <c r="F323" s="230" t="s">
        <v>881</v>
      </c>
      <c r="G323" s="347">
        <v>33</v>
      </c>
      <c r="H323" s="225" t="s">
        <v>1534</v>
      </c>
      <c r="I323" s="238" t="s">
        <v>970</v>
      </c>
      <c r="J323" s="104"/>
    </row>
    <row r="324" spans="1:10" ht="45.6" customHeight="1">
      <c r="A324" s="11">
        <v>320</v>
      </c>
      <c r="B324" s="345" t="str">
        <f>IF(C324="","",[2]表紙!$BD$5)</f>
        <v>LL</v>
      </c>
      <c r="C324" s="269">
        <v>14987155865025</v>
      </c>
      <c r="D324" s="246" t="s">
        <v>1535</v>
      </c>
      <c r="E324" s="194" t="s">
        <v>133</v>
      </c>
      <c r="F324" s="234" t="s">
        <v>881</v>
      </c>
      <c r="G324" s="347">
        <v>25</v>
      </c>
      <c r="H324" s="246" t="s">
        <v>1144</v>
      </c>
      <c r="I324" s="348" t="s">
        <v>1051</v>
      </c>
      <c r="J324" s="102"/>
    </row>
    <row r="325" spans="1:10" ht="45.6" customHeight="1">
      <c r="A325" s="11">
        <v>321</v>
      </c>
      <c r="B325" s="345" t="str">
        <f>IF(C325="","",[2]表紙!$BD$5)</f>
        <v>LL</v>
      </c>
      <c r="C325" s="346">
        <v>14987770523409</v>
      </c>
      <c r="D325" s="225" t="s">
        <v>1536</v>
      </c>
      <c r="E325" s="194" t="s">
        <v>133</v>
      </c>
      <c r="F325" s="230" t="s">
        <v>881</v>
      </c>
      <c r="G325" s="347">
        <v>15</v>
      </c>
      <c r="H325" s="225" t="s">
        <v>1537</v>
      </c>
      <c r="I325" s="238" t="s">
        <v>930</v>
      </c>
      <c r="J325" s="102"/>
    </row>
    <row r="326" spans="1:10" ht="45.6" customHeight="1">
      <c r="A326" s="11">
        <v>322</v>
      </c>
      <c r="B326" s="345" t="str">
        <f>IF(C326="","",[2]表紙!$BD$5)</f>
        <v>LL</v>
      </c>
      <c r="C326" s="346">
        <v>14987222715567</v>
      </c>
      <c r="D326" s="225" t="s">
        <v>1538</v>
      </c>
      <c r="E326" s="194" t="s">
        <v>133</v>
      </c>
      <c r="F326" s="230" t="s">
        <v>881</v>
      </c>
      <c r="G326" s="347">
        <v>4</v>
      </c>
      <c r="H326" s="225" t="s">
        <v>1069</v>
      </c>
      <c r="I326" s="238" t="s">
        <v>1067</v>
      </c>
      <c r="J326" s="104"/>
    </row>
    <row r="327" spans="1:10" ht="45.6" customHeight="1">
      <c r="A327" s="11">
        <v>323</v>
      </c>
      <c r="B327" s="345" t="str">
        <f>IF(C327="","",[2]表紙!$BD$5)</f>
        <v>LL</v>
      </c>
      <c r="C327" s="346">
        <v>14987087035046</v>
      </c>
      <c r="D327" s="225" t="s">
        <v>1539</v>
      </c>
      <c r="E327" s="194" t="s">
        <v>133</v>
      </c>
      <c r="F327" s="230" t="s">
        <v>881</v>
      </c>
      <c r="G327" s="347">
        <v>3</v>
      </c>
      <c r="H327" s="225" t="s">
        <v>1540</v>
      </c>
      <c r="I327" s="238" t="s">
        <v>1284</v>
      </c>
      <c r="J327" s="104"/>
    </row>
    <row r="328" spans="1:10" ht="45.6" customHeight="1">
      <c r="A328" s="11">
        <v>324</v>
      </c>
      <c r="B328" s="345" t="str">
        <f>IF(C328="","",[2]表紙!$BD$5)</f>
        <v>LL</v>
      </c>
      <c r="C328" s="346">
        <v>14987123417546</v>
      </c>
      <c r="D328" s="225" t="s">
        <v>1541</v>
      </c>
      <c r="E328" s="194" t="s">
        <v>133</v>
      </c>
      <c r="F328" s="230" t="s">
        <v>881</v>
      </c>
      <c r="G328" s="347">
        <v>12</v>
      </c>
      <c r="H328" s="225" t="s">
        <v>1542</v>
      </c>
      <c r="I328" s="238" t="s">
        <v>899</v>
      </c>
      <c r="J328" s="104"/>
    </row>
    <row r="329" spans="1:10" ht="45.6" customHeight="1">
      <c r="A329" s="11">
        <v>325</v>
      </c>
      <c r="B329" s="345" t="str">
        <f>IF(C329="","",[2]表紙!$BD$5)</f>
        <v>LL</v>
      </c>
      <c r="C329" s="346">
        <v>14987306066721</v>
      </c>
      <c r="D329" s="225" t="s">
        <v>1543</v>
      </c>
      <c r="E329" s="194" t="s">
        <v>133</v>
      </c>
      <c r="F329" s="230" t="s">
        <v>881</v>
      </c>
      <c r="G329" s="347">
        <v>4</v>
      </c>
      <c r="H329" s="225" t="s">
        <v>1544</v>
      </c>
      <c r="I329" s="238" t="s">
        <v>1007</v>
      </c>
      <c r="J329" s="102"/>
    </row>
    <row r="330" spans="1:10" ht="45.6" customHeight="1">
      <c r="A330" s="11">
        <v>326</v>
      </c>
      <c r="B330" s="345" t="str">
        <f>IF(C330="","",[2]表紙!$BD$5)</f>
        <v>LL</v>
      </c>
      <c r="C330" s="346">
        <v>14987222696088</v>
      </c>
      <c r="D330" s="225" t="s">
        <v>1545</v>
      </c>
      <c r="E330" s="194" t="s">
        <v>133</v>
      </c>
      <c r="F330" s="230" t="s">
        <v>881</v>
      </c>
      <c r="G330" s="347">
        <v>4</v>
      </c>
      <c r="H330" s="225" t="s">
        <v>1334</v>
      </c>
      <c r="I330" s="238" t="s">
        <v>1067</v>
      </c>
      <c r="J330" s="102"/>
    </row>
    <row r="331" spans="1:10" ht="45.6" customHeight="1">
      <c r="A331" s="11">
        <v>327</v>
      </c>
      <c r="B331" s="345" t="str">
        <f>IF(C331="","",[2]表紙!$BD$5)</f>
        <v>LL</v>
      </c>
      <c r="C331" s="346">
        <v>14987792286146</v>
      </c>
      <c r="D331" s="225" t="s">
        <v>1546</v>
      </c>
      <c r="E331" s="194" t="s">
        <v>133</v>
      </c>
      <c r="F331" s="230" t="s">
        <v>881</v>
      </c>
      <c r="G331" s="347">
        <v>8</v>
      </c>
      <c r="H331" s="225" t="s">
        <v>1547</v>
      </c>
      <c r="I331" s="238" t="s">
        <v>1002</v>
      </c>
      <c r="J331" s="102"/>
    </row>
    <row r="332" spans="1:10" ht="45.6" customHeight="1">
      <c r="A332" s="11">
        <v>328</v>
      </c>
      <c r="B332" s="345" t="str">
        <f>IF(C332="","",[2]表紙!$BD$5)</f>
        <v>LL</v>
      </c>
      <c r="C332" s="346">
        <v>14987376075326</v>
      </c>
      <c r="D332" s="225" t="s">
        <v>1548</v>
      </c>
      <c r="E332" s="194" t="s">
        <v>133</v>
      </c>
      <c r="F332" s="230" t="s">
        <v>881</v>
      </c>
      <c r="G332" s="347">
        <v>10</v>
      </c>
      <c r="H332" s="225" t="s">
        <v>961</v>
      </c>
      <c r="I332" s="238" t="s">
        <v>967</v>
      </c>
      <c r="J332" s="102"/>
    </row>
    <row r="333" spans="1:10" ht="45.6" customHeight="1">
      <c r="A333" s="11">
        <v>329</v>
      </c>
      <c r="B333" s="345" t="str">
        <f>IF(C333="","",[2]表紙!$BD$5)</f>
        <v>LL</v>
      </c>
      <c r="C333" s="346">
        <v>14987274133104</v>
      </c>
      <c r="D333" s="225" t="s">
        <v>1549</v>
      </c>
      <c r="E333" s="194" t="s">
        <v>133</v>
      </c>
      <c r="F333" s="230" t="s">
        <v>881</v>
      </c>
      <c r="G333" s="347">
        <v>4</v>
      </c>
      <c r="H333" s="225" t="s">
        <v>1550</v>
      </c>
      <c r="I333" s="238" t="s">
        <v>956</v>
      </c>
      <c r="J333" s="104"/>
    </row>
    <row r="334" spans="1:10" ht="45.6" customHeight="1">
      <c r="A334" s="11">
        <v>330</v>
      </c>
      <c r="B334" s="345" t="str">
        <f>IF(C334="","",[2]表紙!$BD$5)</f>
        <v>LL</v>
      </c>
      <c r="C334" s="346">
        <v>14987274132978</v>
      </c>
      <c r="D334" s="225" t="s">
        <v>1551</v>
      </c>
      <c r="E334" s="194" t="s">
        <v>133</v>
      </c>
      <c r="F334" s="230" t="s">
        <v>881</v>
      </c>
      <c r="G334" s="347">
        <v>60</v>
      </c>
      <c r="H334" s="225" t="s">
        <v>1552</v>
      </c>
      <c r="I334" s="238" t="s">
        <v>956</v>
      </c>
      <c r="J334" s="102"/>
    </row>
    <row r="335" spans="1:10" ht="45.6" customHeight="1">
      <c r="A335" s="11">
        <v>331</v>
      </c>
      <c r="B335" s="345" t="str">
        <f>IF(C335="","",[2]表紙!$BD$5)</f>
        <v>LL</v>
      </c>
      <c r="C335" s="346">
        <v>14987925119716</v>
      </c>
      <c r="D335" s="225" t="s">
        <v>1553</v>
      </c>
      <c r="E335" s="194" t="s">
        <v>133</v>
      </c>
      <c r="F335" s="230" t="s">
        <v>881</v>
      </c>
      <c r="G335" s="347">
        <v>4</v>
      </c>
      <c r="H335" s="225" t="s">
        <v>934</v>
      </c>
      <c r="I335" s="238" t="s">
        <v>1177</v>
      </c>
      <c r="J335" s="102"/>
    </row>
    <row r="336" spans="1:10" ht="45.6" customHeight="1">
      <c r="A336" s="11">
        <v>332</v>
      </c>
      <c r="B336" s="345" t="str">
        <f>IF(C336="","",[2]表紙!$BD$5)</f>
        <v>LL</v>
      </c>
      <c r="C336" s="346">
        <v>14987080646119</v>
      </c>
      <c r="D336" s="225" t="s">
        <v>1554</v>
      </c>
      <c r="E336" s="194" t="s">
        <v>133</v>
      </c>
      <c r="F336" s="230" t="s">
        <v>881</v>
      </c>
      <c r="G336" s="347">
        <v>4</v>
      </c>
      <c r="H336" s="225" t="s">
        <v>1334</v>
      </c>
      <c r="I336" s="238" t="s">
        <v>908</v>
      </c>
      <c r="J336" s="102"/>
    </row>
    <row r="337" spans="1:10" ht="45.6" customHeight="1">
      <c r="A337" s="11">
        <v>333</v>
      </c>
      <c r="B337" s="345" t="str">
        <f>IF(C337="","",[2]表紙!$BD$5)</f>
        <v>LL</v>
      </c>
      <c r="C337" s="346">
        <v>14987081107503</v>
      </c>
      <c r="D337" s="225" t="s">
        <v>1555</v>
      </c>
      <c r="E337" s="194" t="s">
        <v>133</v>
      </c>
      <c r="F337" s="230" t="s">
        <v>881</v>
      </c>
      <c r="G337" s="347">
        <v>4</v>
      </c>
      <c r="H337" s="225" t="s">
        <v>1106</v>
      </c>
      <c r="I337" s="238" t="s">
        <v>946</v>
      </c>
      <c r="J337" s="102"/>
    </row>
    <row r="338" spans="1:10" ht="45.6" customHeight="1">
      <c r="A338" s="11">
        <v>334</v>
      </c>
      <c r="B338" s="345" t="str">
        <f>IF(C338="","",[2]表紙!$BD$5)</f>
        <v>LL</v>
      </c>
      <c r="C338" s="346">
        <v>14987428021011</v>
      </c>
      <c r="D338" s="225" t="s">
        <v>1556</v>
      </c>
      <c r="E338" s="194" t="s">
        <v>133</v>
      </c>
      <c r="F338" s="230" t="s">
        <v>885</v>
      </c>
      <c r="G338" s="347">
        <v>4</v>
      </c>
      <c r="H338" s="225" t="s">
        <v>1557</v>
      </c>
      <c r="I338" s="238" t="s">
        <v>1041</v>
      </c>
      <c r="J338" s="104"/>
    </row>
    <row r="339" spans="1:10" ht="45.6" customHeight="1">
      <c r="A339" s="11">
        <v>335</v>
      </c>
      <c r="B339" s="345" t="str">
        <f>IF(C339="","",[2]表紙!$BD$5)</f>
        <v>LL</v>
      </c>
      <c r="C339" s="346">
        <v>14987222682234</v>
      </c>
      <c r="D339" s="225" t="s">
        <v>1558</v>
      </c>
      <c r="E339" s="194" t="s">
        <v>133</v>
      </c>
      <c r="F339" s="230" t="s">
        <v>881</v>
      </c>
      <c r="G339" s="347">
        <v>80</v>
      </c>
      <c r="H339" s="225" t="s">
        <v>910</v>
      </c>
      <c r="I339" s="238" t="s">
        <v>1067</v>
      </c>
      <c r="J339" s="102"/>
    </row>
    <row r="340" spans="1:10" ht="45.6" customHeight="1">
      <c r="A340" s="11">
        <v>336</v>
      </c>
      <c r="B340" s="345" t="str">
        <f>IF(C340="","",[2]表紙!$BD$5)</f>
        <v>LL</v>
      </c>
      <c r="C340" s="346">
        <v>14987274131162</v>
      </c>
      <c r="D340" s="225" t="s">
        <v>1559</v>
      </c>
      <c r="E340" s="194" t="s">
        <v>133</v>
      </c>
      <c r="F340" s="230" t="s">
        <v>885</v>
      </c>
      <c r="G340" s="347">
        <v>4</v>
      </c>
      <c r="H340" s="225" t="s">
        <v>1560</v>
      </c>
      <c r="I340" s="238" t="s">
        <v>956</v>
      </c>
      <c r="J340" s="102"/>
    </row>
    <row r="341" spans="1:10" ht="45.6" customHeight="1">
      <c r="A341" s="11">
        <v>337</v>
      </c>
      <c r="B341" s="345" t="str">
        <f>IF(C341="","",[2]表紙!$BD$5)</f>
        <v>LL</v>
      </c>
      <c r="C341" s="346">
        <v>14987341108134</v>
      </c>
      <c r="D341" s="225" t="s">
        <v>1561</v>
      </c>
      <c r="E341" s="194" t="s">
        <v>133</v>
      </c>
      <c r="F341" s="230" t="s">
        <v>1194</v>
      </c>
      <c r="G341" s="347">
        <v>4</v>
      </c>
      <c r="H341" s="225" t="s">
        <v>1562</v>
      </c>
      <c r="I341" s="238" t="s">
        <v>924</v>
      </c>
      <c r="J341" s="102"/>
    </row>
    <row r="342" spans="1:10" ht="45.6" customHeight="1">
      <c r="A342" s="11">
        <v>338</v>
      </c>
      <c r="B342" s="345" t="str">
        <f>IF(C342="","",[2]表紙!$BD$5)</f>
        <v>LL</v>
      </c>
      <c r="C342" s="346">
        <v>14987080183133</v>
      </c>
      <c r="D342" s="225" t="s">
        <v>1563</v>
      </c>
      <c r="E342" s="194" t="s">
        <v>133</v>
      </c>
      <c r="F342" s="230" t="s">
        <v>881</v>
      </c>
      <c r="G342" s="347">
        <v>4</v>
      </c>
      <c r="H342" s="225" t="s">
        <v>920</v>
      </c>
      <c r="I342" s="238" t="s">
        <v>908</v>
      </c>
      <c r="J342" s="102"/>
    </row>
    <row r="343" spans="1:10" ht="45.6" customHeight="1">
      <c r="A343" s="11">
        <v>339</v>
      </c>
      <c r="B343" s="345" t="str">
        <f>IF(C343="","",[2]表紙!$BD$5)</f>
        <v>LL</v>
      </c>
      <c r="C343" s="346">
        <v>14987080683916</v>
      </c>
      <c r="D343" s="225" t="s">
        <v>1564</v>
      </c>
      <c r="E343" s="194" t="s">
        <v>133</v>
      </c>
      <c r="F343" s="230" t="s">
        <v>881</v>
      </c>
      <c r="G343" s="347">
        <v>4</v>
      </c>
      <c r="H343" s="225" t="s">
        <v>1565</v>
      </c>
      <c r="I343" s="238" t="s">
        <v>908</v>
      </c>
      <c r="J343" s="102"/>
    </row>
    <row r="344" spans="1:10" ht="45.6" customHeight="1">
      <c r="A344" s="11">
        <v>340</v>
      </c>
      <c r="B344" s="345" t="str">
        <f>IF(C344="","",[2]表紙!$BD$5)</f>
        <v>LL</v>
      </c>
      <c r="C344" s="346">
        <v>14987042105012</v>
      </c>
      <c r="D344" s="225" t="s">
        <v>1566</v>
      </c>
      <c r="E344" s="194" t="s">
        <v>133</v>
      </c>
      <c r="F344" s="230" t="s">
        <v>881</v>
      </c>
      <c r="G344" s="347">
        <v>4</v>
      </c>
      <c r="H344" s="225" t="s">
        <v>1567</v>
      </c>
      <c r="I344" s="238" t="s">
        <v>984</v>
      </c>
      <c r="J344" s="102"/>
    </row>
    <row r="345" spans="1:10" ht="45.6" customHeight="1">
      <c r="A345" s="11">
        <v>341</v>
      </c>
      <c r="B345" s="345" t="str">
        <f>IF(C345="","",[2]表紙!$BD$5)</f>
        <v>LL</v>
      </c>
      <c r="C345" s="346">
        <v>14987376265710</v>
      </c>
      <c r="D345" s="225" t="s">
        <v>1568</v>
      </c>
      <c r="E345" s="194" t="s">
        <v>133</v>
      </c>
      <c r="F345" s="230" t="s">
        <v>881</v>
      </c>
      <c r="G345" s="347">
        <v>4</v>
      </c>
      <c r="H345" s="225" t="s">
        <v>1569</v>
      </c>
      <c r="I345" s="238" t="s">
        <v>967</v>
      </c>
      <c r="J345" s="102"/>
    </row>
    <row r="346" spans="1:10" ht="45.6" customHeight="1">
      <c r="A346" s="11">
        <v>342</v>
      </c>
      <c r="B346" s="345" t="str">
        <f>IF(C346="","",[2]表紙!$BD$5)</f>
        <v>LL</v>
      </c>
      <c r="C346" s="346">
        <v>14987081333407</v>
      </c>
      <c r="D346" s="225" t="s">
        <v>1570</v>
      </c>
      <c r="E346" s="194" t="s">
        <v>133</v>
      </c>
      <c r="F346" s="230" t="s">
        <v>881</v>
      </c>
      <c r="G346" s="347">
        <v>4</v>
      </c>
      <c r="H346" s="225" t="s">
        <v>1571</v>
      </c>
      <c r="I346" s="238" t="s">
        <v>946</v>
      </c>
      <c r="J346" s="102"/>
    </row>
    <row r="347" spans="1:10" ht="45.6" customHeight="1">
      <c r="A347" s="11">
        <v>343</v>
      </c>
      <c r="B347" s="345" t="str">
        <f>IF(C347="","",[2]表紙!$BD$5)</f>
        <v>LL</v>
      </c>
      <c r="C347" s="269">
        <v>14987081185723</v>
      </c>
      <c r="D347" s="246" t="s">
        <v>1572</v>
      </c>
      <c r="E347" s="194" t="s">
        <v>133</v>
      </c>
      <c r="F347" s="234" t="s">
        <v>881</v>
      </c>
      <c r="G347" s="347">
        <v>66</v>
      </c>
      <c r="H347" s="246" t="s">
        <v>1069</v>
      </c>
      <c r="I347" s="348" t="s">
        <v>946</v>
      </c>
      <c r="J347" s="102"/>
    </row>
    <row r="348" spans="1:10" ht="45.6" customHeight="1">
      <c r="A348" s="11">
        <v>344</v>
      </c>
      <c r="B348" s="345" t="str">
        <f>IF(C348="","",[2]表紙!$BD$5)</f>
        <v>LL</v>
      </c>
      <c r="C348" s="269">
        <v>14987081185778</v>
      </c>
      <c r="D348" s="246" t="s">
        <v>1573</v>
      </c>
      <c r="E348" s="194" t="s">
        <v>133</v>
      </c>
      <c r="F348" s="234" t="s">
        <v>881</v>
      </c>
      <c r="G348" s="347">
        <v>45</v>
      </c>
      <c r="H348" s="270" t="s">
        <v>910</v>
      </c>
      <c r="I348" s="348" t="s">
        <v>946</v>
      </c>
      <c r="J348" s="102"/>
    </row>
    <row r="349" spans="1:10" ht="45.6" customHeight="1">
      <c r="A349" s="11">
        <v>345</v>
      </c>
      <c r="B349" s="345" t="str">
        <f>IF(C349="","",[2]表紙!$BD$5)</f>
        <v>LL</v>
      </c>
      <c r="C349" s="269">
        <v>14987028213427</v>
      </c>
      <c r="D349" s="246" t="s">
        <v>1574</v>
      </c>
      <c r="E349" s="194" t="s">
        <v>133</v>
      </c>
      <c r="F349" s="234" t="s">
        <v>881</v>
      </c>
      <c r="G349" s="347">
        <v>16</v>
      </c>
      <c r="H349" s="270" t="s">
        <v>1172</v>
      </c>
      <c r="I349" s="348" t="s">
        <v>1017</v>
      </c>
      <c r="J349" s="102"/>
    </row>
    <row r="350" spans="1:10" ht="45.6" customHeight="1">
      <c r="A350" s="11">
        <v>346</v>
      </c>
      <c r="B350" s="345" t="str">
        <f>IF(C350="","",[2]表紙!$BD$5)</f>
        <v>LL</v>
      </c>
      <c r="C350" s="269">
        <v>14987081512499</v>
      </c>
      <c r="D350" s="246" t="s">
        <v>1575</v>
      </c>
      <c r="E350" s="194" t="s">
        <v>133</v>
      </c>
      <c r="F350" s="234" t="s">
        <v>881</v>
      </c>
      <c r="G350" s="347">
        <v>4</v>
      </c>
      <c r="H350" s="270" t="s">
        <v>1576</v>
      </c>
      <c r="I350" s="348" t="s">
        <v>1577</v>
      </c>
      <c r="J350" s="102"/>
    </row>
    <row r="351" spans="1:10" ht="45.6" customHeight="1">
      <c r="A351" s="11">
        <v>347</v>
      </c>
      <c r="B351" s="345" t="str">
        <f>IF(C351="","",[2]表紙!$BD$5)</f>
        <v>LL</v>
      </c>
      <c r="C351" s="269">
        <v>14987039426250</v>
      </c>
      <c r="D351" s="246" t="s">
        <v>1578</v>
      </c>
      <c r="E351" s="194" t="s">
        <v>133</v>
      </c>
      <c r="F351" s="234" t="s">
        <v>881</v>
      </c>
      <c r="G351" s="347">
        <v>10</v>
      </c>
      <c r="H351" s="270" t="s">
        <v>901</v>
      </c>
      <c r="I351" s="348" t="s">
        <v>1118</v>
      </c>
      <c r="J351" s="102"/>
    </row>
    <row r="352" spans="1:10" ht="45.6" customHeight="1">
      <c r="A352" s="11">
        <v>348</v>
      </c>
      <c r="B352" s="345" t="str">
        <f>IF(C352="","",[2]表紙!$BD$5)</f>
        <v>LL</v>
      </c>
      <c r="C352" s="346">
        <v>14987039463293</v>
      </c>
      <c r="D352" s="225" t="s">
        <v>1579</v>
      </c>
      <c r="E352" s="194" t="s">
        <v>133</v>
      </c>
      <c r="F352" s="230" t="s">
        <v>881</v>
      </c>
      <c r="G352" s="347">
        <v>60</v>
      </c>
      <c r="H352" s="225" t="s">
        <v>964</v>
      </c>
      <c r="I352" s="348" t="s">
        <v>1118</v>
      </c>
      <c r="J352" s="102"/>
    </row>
    <row r="353" spans="1:10" ht="45.6" customHeight="1">
      <c r="A353" s="11">
        <v>349</v>
      </c>
      <c r="B353" s="345" t="str">
        <f>IF(C353="","",[2]表紙!$BD$5)</f>
        <v>LL</v>
      </c>
      <c r="C353" s="346">
        <v>14987431190513</v>
      </c>
      <c r="D353" s="225" t="s">
        <v>1580</v>
      </c>
      <c r="E353" s="194" t="s">
        <v>133</v>
      </c>
      <c r="F353" s="230" t="s">
        <v>885</v>
      </c>
      <c r="G353" s="347">
        <v>4</v>
      </c>
      <c r="H353" s="225" t="s">
        <v>1581</v>
      </c>
      <c r="I353" s="238" t="s">
        <v>1582</v>
      </c>
      <c r="J353" s="102"/>
    </row>
    <row r="354" spans="1:10" ht="45.6" customHeight="1">
      <c r="A354" s="11">
        <v>350</v>
      </c>
      <c r="B354" s="345" t="str">
        <f>IF(C354="","",[2]表紙!$BD$5)</f>
        <v>LL</v>
      </c>
      <c r="C354" s="269">
        <v>14987901118009</v>
      </c>
      <c r="D354" s="246" t="s">
        <v>1583</v>
      </c>
      <c r="E354" s="194" t="s">
        <v>133</v>
      </c>
      <c r="F354" s="234" t="s">
        <v>881</v>
      </c>
      <c r="G354" s="347">
        <v>3</v>
      </c>
      <c r="H354" s="270" t="s">
        <v>1520</v>
      </c>
      <c r="I354" s="348" t="s">
        <v>1080</v>
      </c>
      <c r="J354" s="102"/>
    </row>
    <row r="355" spans="1:10" ht="45.6" customHeight="1">
      <c r="A355" s="11">
        <v>351</v>
      </c>
      <c r="B355" s="345" t="str">
        <f>IF(C355="","",[2]表紙!$BD$5)</f>
        <v>LL</v>
      </c>
      <c r="C355" s="346">
        <v>14987199323536</v>
      </c>
      <c r="D355" s="225" t="s">
        <v>1584</v>
      </c>
      <c r="E355" s="194" t="s">
        <v>133</v>
      </c>
      <c r="F355" s="230" t="s">
        <v>881</v>
      </c>
      <c r="G355" s="347">
        <v>4</v>
      </c>
      <c r="H355" s="225" t="s">
        <v>934</v>
      </c>
      <c r="I355" s="238" t="s">
        <v>997</v>
      </c>
      <c r="J355" s="102"/>
    </row>
    <row r="356" spans="1:10" ht="45.6" customHeight="1">
      <c r="A356" s="11">
        <v>352</v>
      </c>
      <c r="B356" s="345" t="str">
        <f>IF(C356="","",[2]表紙!$BD$5)</f>
        <v>LL</v>
      </c>
      <c r="C356" s="269">
        <v>14987199323550</v>
      </c>
      <c r="D356" s="246" t="s">
        <v>1585</v>
      </c>
      <c r="E356" s="194" t="s">
        <v>133</v>
      </c>
      <c r="F356" s="234" t="s">
        <v>881</v>
      </c>
      <c r="G356" s="347">
        <v>4</v>
      </c>
      <c r="H356" s="270" t="s">
        <v>1586</v>
      </c>
      <c r="I356" s="348" t="s">
        <v>997</v>
      </c>
      <c r="J356" s="102"/>
    </row>
    <row r="357" spans="1:10" ht="45.6" customHeight="1">
      <c r="A357" s="11">
        <v>353</v>
      </c>
      <c r="B357" s="345" t="str">
        <f>IF(C357="","",[2]表紙!$BD$5)</f>
        <v>LL</v>
      </c>
      <c r="C357" s="346">
        <v>14987190101935</v>
      </c>
      <c r="D357" s="225" t="s">
        <v>1587</v>
      </c>
      <c r="E357" s="194" t="s">
        <v>133</v>
      </c>
      <c r="F357" s="230" t="s">
        <v>881</v>
      </c>
      <c r="G357" s="347">
        <v>8</v>
      </c>
      <c r="H357" s="225" t="s">
        <v>1588</v>
      </c>
      <c r="I357" s="238" t="s">
        <v>45</v>
      </c>
      <c r="J357" s="102"/>
    </row>
    <row r="358" spans="1:10" ht="45.6" customHeight="1">
      <c r="A358" s="11">
        <v>354</v>
      </c>
      <c r="B358" s="345" t="str">
        <f>IF(C358="","",[2]表紙!$BD$5)</f>
        <v>LL</v>
      </c>
      <c r="C358" s="346">
        <v>14987901082508</v>
      </c>
      <c r="D358" s="225" t="s">
        <v>1589</v>
      </c>
      <c r="E358" s="194" t="s">
        <v>133</v>
      </c>
      <c r="F358" s="230" t="s">
        <v>881</v>
      </c>
      <c r="G358" s="347">
        <v>38</v>
      </c>
      <c r="H358" s="225" t="s">
        <v>1590</v>
      </c>
      <c r="I358" s="238" t="s">
        <v>1080</v>
      </c>
      <c r="J358" s="102"/>
    </row>
    <row r="359" spans="1:10" ht="45.6" customHeight="1">
      <c r="A359" s="11">
        <v>355</v>
      </c>
      <c r="B359" s="345" t="str">
        <f>IF(C359="","",[2]表紙!$BD$5)</f>
        <v>LL</v>
      </c>
      <c r="C359" s="346">
        <v>14987197240453</v>
      </c>
      <c r="D359" s="225" t="s">
        <v>1591</v>
      </c>
      <c r="E359" s="194" t="s">
        <v>133</v>
      </c>
      <c r="F359" s="230" t="s">
        <v>881</v>
      </c>
      <c r="G359" s="347">
        <v>4</v>
      </c>
      <c r="H359" s="225" t="s">
        <v>1592</v>
      </c>
      <c r="I359" s="238" t="s">
        <v>1097</v>
      </c>
      <c r="J359" s="102"/>
    </row>
    <row r="360" spans="1:10" ht="45.6" customHeight="1">
      <c r="A360" s="11">
        <v>356</v>
      </c>
      <c r="B360" s="345" t="str">
        <f>IF(C360="","",[2]表紙!$BD$5)</f>
        <v>LL</v>
      </c>
      <c r="C360" s="346">
        <v>14987197240507</v>
      </c>
      <c r="D360" s="225" t="s">
        <v>1593</v>
      </c>
      <c r="E360" s="194" t="s">
        <v>133</v>
      </c>
      <c r="F360" s="230" t="s">
        <v>881</v>
      </c>
      <c r="G360" s="347">
        <v>4</v>
      </c>
      <c r="H360" s="225" t="s">
        <v>1594</v>
      </c>
      <c r="I360" s="238" t="s">
        <v>1097</v>
      </c>
      <c r="J360" s="102"/>
    </row>
    <row r="361" spans="1:10" ht="45.6" customHeight="1">
      <c r="A361" s="11">
        <v>357</v>
      </c>
      <c r="B361" s="345" t="str">
        <f>IF(C361="","",[2]表紙!$BD$5)</f>
        <v>LL</v>
      </c>
      <c r="C361" s="346">
        <v>14987197240569</v>
      </c>
      <c r="D361" s="225" t="s">
        <v>1595</v>
      </c>
      <c r="E361" s="194" t="s">
        <v>133</v>
      </c>
      <c r="F361" s="230" t="s">
        <v>881</v>
      </c>
      <c r="G361" s="347">
        <v>4</v>
      </c>
      <c r="H361" s="225" t="s">
        <v>1596</v>
      </c>
      <c r="I361" s="238" t="s">
        <v>1097</v>
      </c>
      <c r="J361" s="102"/>
    </row>
    <row r="362" spans="1:10" ht="45.6" customHeight="1">
      <c r="A362" s="11">
        <v>358</v>
      </c>
      <c r="B362" s="345" t="str">
        <f>IF(C362="","",[2]表紙!$BD$5)</f>
        <v>LL</v>
      </c>
      <c r="C362" s="346">
        <v>14987087033769</v>
      </c>
      <c r="D362" s="225" t="s">
        <v>1597</v>
      </c>
      <c r="E362" s="194" t="s">
        <v>133</v>
      </c>
      <c r="F362" s="230" t="s">
        <v>881</v>
      </c>
      <c r="G362" s="347">
        <v>4</v>
      </c>
      <c r="H362" s="225" t="s">
        <v>1064</v>
      </c>
      <c r="I362" s="238" t="s">
        <v>1284</v>
      </c>
      <c r="J362" s="102"/>
    </row>
    <row r="363" spans="1:10" ht="45.6" customHeight="1">
      <c r="A363" s="11">
        <v>359</v>
      </c>
      <c r="B363" s="345" t="str">
        <f>IF(C363="","",[2]表紙!$BD$5)</f>
        <v>LL</v>
      </c>
      <c r="C363" s="346">
        <v>14987123161043</v>
      </c>
      <c r="D363" s="225" t="s">
        <v>1598</v>
      </c>
      <c r="E363" s="194" t="s">
        <v>133</v>
      </c>
      <c r="F363" s="230" t="s">
        <v>881</v>
      </c>
      <c r="G363" s="347">
        <v>7</v>
      </c>
      <c r="H363" s="225" t="s">
        <v>1599</v>
      </c>
      <c r="I363" s="238" t="s">
        <v>899</v>
      </c>
      <c r="J363" s="102"/>
    </row>
    <row r="364" spans="1:10" ht="45.6" customHeight="1">
      <c r="A364" s="11">
        <v>360</v>
      </c>
      <c r="B364" s="345" t="str">
        <f>IF(C364="","",[2]表紙!$BD$5)</f>
        <v>LL</v>
      </c>
      <c r="C364" s="346">
        <v>14987185711354</v>
      </c>
      <c r="D364" s="225" t="s">
        <v>1600</v>
      </c>
      <c r="E364" s="194" t="s">
        <v>133</v>
      </c>
      <c r="F364" s="230" t="s">
        <v>881</v>
      </c>
      <c r="G364" s="347">
        <v>3</v>
      </c>
      <c r="H364" s="225" t="s">
        <v>1601</v>
      </c>
      <c r="I364" s="238" t="s">
        <v>1602</v>
      </c>
      <c r="J364" s="102"/>
    </row>
    <row r="365" spans="1:10" ht="45.6" customHeight="1">
      <c r="A365" s="11">
        <v>361</v>
      </c>
      <c r="B365" s="345" t="str">
        <f>IF(C365="","",[2]表紙!$BD$5)</f>
        <v>LL</v>
      </c>
      <c r="C365" s="346">
        <v>14987447025014</v>
      </c>
      <c r="D365" s="225" t="s">
        <v>1603</v>
      </c>
      <c r="E365" s="194" t="s">
        <v>133</v>
      </c>
      <c r="F365" s="230" t="s">
        <v>885</v>
      </c>
      <c r="G365" s="347">
        <v>4</v>
      </c>
      <c r="H365" s="225" t="s">
        <v>1604</v>
      </c>
      <c r="I365" s="238" t="s">
        <v>939</v>
      </c>
      <c r="J365" s="102"/>
    </row>
    <row r="366" spans="1:10" ht="45.6" customHeight="1">
      <c r="A366" s="11">
        <v>362</v>
      </c>
      <c r="B366" s="345" t="str">
        <f>IF(C366="","",[2]表紙!$BD$5)</f>
        <v>LL</v>
      </c>
      <c r="C366" s="346">
        <v>14987376244401</v>
      </c>
      <c r="D366" s="225" t="s">
        <v>1605</v>
      </c>
      <c r="E366" s="194" t="s">
        <v>133</v>
      </c>
      <c r="F366" s="230" t="s">
        <v>881</v>
      </c>
      <c r="G366" s="347">
        <v>25</v>
      </c>
      <c r="H366" s="225" t="s">
        <v>938</v>
      </c>
      <c r="I366" s="238" t="s">
        <v>967</v>
      </c>
      <c r="J366" s="102"/>
    </row>
    <row r="367" spans="1:10" ht="45.6" customHeight="1">
      <c r="A367" s="11">
        <v>363</v>
      </c>
      <c r="B367" s="345" t="str">
        <f>IF(C367="","",[2]表紙!$BD$5)</f>
        <v>LL</v>
      </c>
      <c r="C367" s="346">
        <v>14987376244203</v>
      </c>
      <c r="D367" s="225" t="s">
        <v>1606</v>
      </c>
      <c r="E367" s="194" t="s">
        <v>133</v>
      </c>
      <c r="F367" s="230" t="s">
        <v>881</v>
      </c>
      <c r="G367" s="347">
        <v>4</v>
      </c>
      <c r="H367" s="225" t="s">
        <v>1607</v>
      </c>
      <c r="I367" s="238" t="s">
        <v>967</v>
      </c>
      <c r="J367" s="102"/>
    </row>
    <row r="368" spans="1:10" ht="45.6" customHeight="1">
      <c r="A368" s="11">
        <v>364</v>
      </c>
      <c r="B368" s="345" t="str">
        <f>IF(C368="","",[2]表紙!$BD$5)</f>
        <v>LL</v>
      </c>
      <c r="C368" s="346">
        <v>14987087034612</v>
      </c>
      <c r="D368" s="225" t="s">
        <v>1608</v>
      </c>
      <c r="E368" s="194" t="s">
        <v>133</v>
      </c>
      <c r="F368" s="230" t="s">
        <v>881</v>
      </c>
      <c r="G368" s="347">
        <v>52</v>
      </c>
      <c r="H368" s="225" t="s">
        <v>889</v>
      </c>
      <c r="I368" s="238" t="s">
        <v>1284</v>
      </c>
      <c r="J368" s="102"/>
    </row>
    <row r="369" spans="1:10" ht="45.6" customHeight="1">
      <c r="A369" s="11">
        <v>365</v>
      </c>
      <c r="B369" s="345" t="str">
        <f>IF(C369="","",[2]表紙!$BD$5)</f>
        <v>LL</v>
      </c>
      <c r="C369" s="346">
        <v>14987123001288</v>
      </c>
      <c r="D369" s="225" t="s">
        <v>1609</v>
      </c>
      <c r="E369" s="194" t="s">
        <v>133</v>
      </c>
      <c r="F369" s="230" t="s">
        <v>881</v>
      </c>
      <c r="G369" s="347">
        <v>12</v>
      </c>
      <c r="H369" s="225" t="s">
        <v>1610</v>
      </c>
      <c r="I369" s="238" t="s">
        <v>899</v>
      </c>
      <c r="J369" s="102"/>
    </row>
    <row r="370" spans="1:10" ht="45.6" customHeight="1">
      <c r="A370" s="11">
        <v>366</v>
      </c>
      <c r="B370" s="345" t="str">
        <f>IF(C370="","",[2]表紙!$BD$5)</f>
        <v>LL</v>
      </c>
      <c r="C370" s="346">
        <v>14987246717394</v>
      </c>
      <c r="D370" s="225" t="s">
        <v>1611</v>
      </c>
      <c r="E370" s="194" t="s">
        <v>133</v>
      </c>
      <c r="F370" s="230" t="s">
        <v>1446</v>
      </c>
      <c r="G370" s="347">
        <v>15</v>
      </c>
      <c r="H370" s="225" t="s">
        <v>1612</v>
      </c>
      <c r="I370" s="238" t="s">
        <v>959</v>
      </c>
      <c r="J370" s="102"/>
    </row>
    <row r="371" spans="1:10" ht="45.6" customHeight="1">
      <c r="A371" s="11">
        <v>367</v>
      </c>
      <c r="B371" s="345" t="str">
        <f>IF(C371="","",[2]表紙!$BD$5)</f>
        <v>LL</v>
      </c>
      <c r="C371" s="346">
        <v>14987080573637</v>
      </c>
      <c r="D371" s="225" t="s">
        <v>1613</v>
      </c>
      <c r="E371" s="194" t="s">
        <v>133</v>
      </c>
      <c r="F371" s="230" t="s">
        <v>881</v>
      </c>
      <c r="G371" s="347">
        <v>197</v>
      </c>
      <c r="H371" s="225" t="s">
        <v>1614</v>
      </c>
      <c r="I371" s="238" t="s">
        <v>908</v>
      </c>
      <c r="J371" s="102"/>
    </row>
    <row r="372" spans="1:10" ht="45.6" customHeight="1">
      <c r="A372" s="11">
        <v>368</v>
      </c>
      <c r="B372" s="345" t="str">
        <f>IF(C372="","",[2]表紙!$BD$5)</f>
        <v>LL</v>
      </c>
      <c r="C372" s="346">
        <v>14987792112315</v>
      </c>
      <c r="D372" s="225" t="s">
        <v>1615</v>
      </c>
      <c r="E372" s="194" t="s">
        <v>133</v>
      </c>
      <c r="F372" s="230" t="s">
        <v>881</v>
      </c>
      <c r="G372" s="347">
        <v>11</v>
      </c>
      <c r="H372" s="225" t="s">
        <v>889</v>
      </c>
      <c r="I372" s="238" t="s">
        <v>1002</v>
      </c>
      <c r="J372" s="102"/>
    </row>
    <row r="373" spans="1:10" ht="45.6" customHeight="1">
      <c r="A373" s="11">
        <v>369</v>
      </c>
      <c r="B373" s="345" t="str">
        <f>IF(C373="","",[2]表紙!$BD$5)</f>
        <v>LL</v>
      </c>
      <c r="C373" s="346">
        <v>14987080163319</v>
      </c>
      <c r="D373" s="225" t="s">
        <v>1616</v>
      </c>
      <c r="E373" s="194" t="s">
        <v>133</v>
      </c>
      <c r="F373" s="230" t="s">
        <v>881</v>
      </c>
      <c r="G373" s="347">
        <v>3</v>
      </c>
      <c r="H373" s="225" t="s">
        <v>1617</v>
      </c>
      <c r="I373" s="238" t="s">
        <v>908</v>
      </c>
      <c r="J373" s="102"/>
    </row>
    <row r="374" spans="1:10" ht="45.6" customHeight="1">
      <c r="A374" s="11">
        <v>370</v>
      </c>
      <c r="B374" s="345" t="str">
        <f>IF(C374="","",[2]表紙!$BD$5)</f>
        <v>LL</v>
      </c>
      <c r="C374" s="269">
        <v>14987901130605</v>
      </c>
      <c r="D374" s="246" t="s">
        <v>1618</v>
      </c>
      <c r="E374" s="194" t="s">
        <v>133</v>
      </c>
      <c r="F374" s="234" t="s">
        <v>881</v>
      </c>
      <c r="G374" s="347">
        <v>28</v>
      </c>
      <c r="H374" s="270" t="s">
        <v>1619</v>
      </c>
      <c r="I374" s="348" t="s">
        <v>1080</v>
      </c>
      <c r="J374" s="102"/>
    </row>
    <row r="375" spans="1:10" ht="45.6" customHeight="1">
      <c r="A375" s="11">
        <v>371</v>
      </c>
      <c r="B375" s="345" t="str">
        <f>IF(C375="","",[2]表紙!$BD$5)</f>
        <v>LL</v>
      </c>
      <c r="C375" s="269">
        <v>14987153136639</v>
      </c>
      <c r="D375" s="246" t="s">
        <v>1620</v>
      </c>
      <c r="E375" s="194" t="s">
        <v>133</v>
      </c>
      <c r="F375" s="234" t="s">
        <v>881</v>
      </c>
      <c r="G375" s="347">
        <v>4</v>
      </c>
      <c r="H375" s="270" t="s">
        <v>1621</v>
      </c>
      <c r="I375" s="348" t="s">
        <v>1622</v>
      </c>
      <c r="J375" s="102"/>
    </row>
    <row r="376" spans="1:10" ht="45.6" customHeight="1">
      <c r="A376" s="11">
        <v>372</v>
      </c>
      <c r="B376" s="345" t="str">
        <f>IF(C376="","",[2]表紙!$BD$5)</f>
        <v>LL</v>
      </c>
      <c r="C376" s="346">
        <v>14987087031970</v>
      </c>
      <c r="D376" s="225" t="s">
        <v>1623</v>
      </c>
      <c r="E376" s="194" t="s">
        <v>133</v>
      </c>
      <c r="F376" s="230" t="s">
        <v>881</v>
      </c>
      <c r="G376" s="347">
        <v>4</v>
      </c>
      <c r="H376" s="225" t="s">
        <v>938</v>
      </c>
      <c r="I376" s="238" t="s">
        <v>1284</v>
      </c>
      <c r="J376" s="104"/>
    </row>
    <row r="377" spans="1:10" ht="45.6" customHeight="1">
      <c r="A377" s="11">
        <v>373</v>
      </c>
      <c r="B377" s="345" t="str">
        <f>IF(C377="","",[2]表紙!$BD$5)</f>
        <v>LL</v>
      </c>
      <c r="C377" s="346">
        <v>14987896590521</v>
      </c>
      <c r="D377" s="225" t="s">
        <v>1624</v>
      </c>
      <c r="E377" s="194" t="s">
        <v>133</v>
      </c>
      <c r="F377" s="230" t="s">
        <v>881</v>
      </c>
      <c r="G377" s="347">
        <v>4</v>
      </c>
      <c r="H377" s="225" t="s">
        <v>1625</v>
      </c>
      <c r="I377" s="238" t="s">
        <v>905</v>
      </c>
      <c r="J377" s="104"/>
    </row>
    <row r="378" spans="1:10" ht="45.6" customHeight="1">
      <c r="A378" s="11">
        <v>374</v>
      </c>
      <c r="B378" s="345" t="str">
        <f>IF(C378="","",[2]表紙!$BD$5)</f>
        <v>LL</v>
      </c>
      <c r="C378" s="346">
        <v>14987081100429</v>
      </c>
      <c r="D378" s="225" t="s">
        <v>1626</v>
      </c>
      <c r="E378" s="194" t="s">
        <v>133</v>
      </c>
      <c r="F378" s="230" t="s">
        <v>881</v>
      </c>
      <c r="G378" s="347">
        <v>3</v>
      </c>
      <c r="H378" s="225" t="s">
        <v>1627</v>
      </c>
      <c r="I378" s="238" t="s">
        <v>946</v>
      </c>
      <c r="J378" s="102"/>
    </row>
    <row r="379" spans="1:10" ht="45.6" customHeight="1">
      <c r="A379" s="11">
        <v>375</v>
      </c>
      <c r="B379" s="345" t="str">
        <f>IF(C379="","",[2]表紙!$BD$5)</f>
        <v>LL</v>
      </c>
      <c r="C379" s="346">
        <v>14987039427493</v>
      </c>
      <c r="D379" s="225" t="s">
        <v>1628</v>
      </c>
      <c r="E379" s="194" t="s">
        <v>133</v>
      </c>
      <c r="F379" s="230" t="s">
        <v>881</v>
      </c>
      <c r="G379" s="347">
        <v>4</v>
      </c>
      <c r="H379" s="225" t="s">
        <v>1629</v>
      </c>
      <c r="I379" s="348" t="s">
        <v>1118</v>
      </c>
      <c r="J379" s="102"/>
    </row>
    <row r="380" spans="1:10" ht="45.6" customHeight="1">
      <c r="A380" s="11">
        <v>376</v>
      </c>
      <c r="B380" s="345" t="str">
        <f>IF(C380="","",[2]表紙!$BD$5)</f>
        <v>LL</v>
      </c>
      <c r="C380" s="346">
        <v>14987770560305</v>
      </c>
      <c r="D380" s="225" t="s">
        <v>1630</v>
      </c>
      <c r="E380" s="194" t="s">
        <v>133</v>
      </c>
      <c r="F380" s="230" t="s">
        <v>881</v>
      </c>
      <c r="G380" s="347">
        <v>4</v>
      </c>
      <c r="H380" s="225" t="s">
        <v>1631</v>
      </c>
      <c r="I380" s="238" t="s">
        <v>930</v>
      </c>
      <c r="J380" s="102"/>
    </row>
    <row r="381" spans="1:10" ht="45.6" customHeight="1">
      <c r="A381" s="11">
        <v>377</v>
      </c>
      <c r="B381" s="345" t="str">
        <f>IF(C381="","",[2]表紙!$BD$5)</f>
        <v>LL</v>
      </c>
      <c r="C381" s="346">
        <v>14987080199028</v>
      </c>
      <c r="D381" s="225" t="s">
        <v>1632</v>
      </c>
      <c r="E381" s="194" t="s">
        <v>133</v>
      </c>
      <c r="F381" s="230" t="s">
        <v>881</v>
      </c>
      <c r="G381" s="347">
        <v>5</v>
      </c>
      <c r="H381" s="225" t="s">
        <v>1633</v>
      </c>
      <c r="I381" s="238" t="s">
        <v>908</v>
      </c>
      <c r="J381" s="102"/>
    </row>
    <row r="382" spans="1:10" ht="45.6" customHeight="1">
      <c r="A382" s="11">
        <v>378</v>
      </c>
      <c r="B382" s="345" t="str">
        <f>IF(C382="","",[2]表紙!$BD$5)</f>
        <v>LL</v>
      </c>
      <c r="C382" s="346">
        <v>14987211153110</v>
      </c>
      <c r="D382" s="225" t="s">
        <v>1634</v>
      </c>
      <c r="E382" s="194" t="s">
        <v>133</v>
      </c>
      <c r="F382" s="230" t="s">
        <v>885</v>
      </c>
      <c r="G382" s="347">
        <v>39</v>
      </c>
      <c r="H382" s="225" t="s">
        <v>1635</v>
      </c>
      <c r="I382" s="238" t="s">
        <v>887</v>
      </c>
      <c r="J382" s="102"/>
    </row>
    <row r="383" spans="1:10" ht="45.6" customHeight="1">
      <c r="A383" s="11">
        <v>379</v>
      </c>
      <c r="B383" s="345" t="str">
        <f>IF(C383="","",[2]表紙!$BD$5)</f>
        <v>LL</v>
      </c>
      <c r="C383" s="346">
        <v>14987123409350</v>
      </c>
      <c r="D383" s="225" t="s">
        <v>1636</v>
      </c>
      <c r="E383" s="194" t="s">
        <v>133</v>
      </c>
      <c r="F383" s="230" t="s">
        <v>885</v>
      </c>
      <c r="G383" s="347">
        <v>4</v>
      </c>
      <c r="H383" s="225" t="s">
        <v>1637</v>
      </c>
      <c r="I383" s="238" t="s">
        <v>899</v>
      </c>
      <c r="J383" s="102"/>
    </row>
    <row r="384" spans="1:10" ht="45.6" customHeight="1">
      <c r="A384" s="11">
        <v>380</v>
      </c>
      <c r="B384" s="345" t="str">
        <f>IF(C384="","",[2]表紙!$BD$5)</f>
        <v>LL</v>
      </c>
      <c r="C384" s="269">
        <v>14987884000469</v>
      </c>
      <c r="D384" s="246" t="s">
        <v>1638</v>
      </c>
      <c r="E384" s="194" t="s">
        <v>133</v>
      </c>
      <c r="F384" s="234" t="s">
        <v>885</v>
      </c>
      <c r="G384" s="347">
        <v>3</v>
      </c>
      <c r="H384" s="270" t="s">
        <v>1639</v>
      </c>
      <c r="I384" s="348" t="s">
        <v>1640</v>
      </c>
      <c r="J384" s="102"/>
    </row>
    <row r="385" spans="1:10" ht="45.6" customHeight="1">
      <c r="A385" s="11">
        <v>381</v>
      </c>
      <c r="B385" s="345" t="str">
        <f>IF(C385="","",[2]表紙!$BD$5)</f>
        <v>LL</v>
      </c>
      <c r="C385" s="346">
        <v>14987123147863</v>
      </c>
      <c r="D385" s="225" t="s">
        <v>1641</v>
      </c>
      <c r="E385" s="194" t="s">
        <v>133</v>
      </c>
      <c r="F385" s="230" t="s">
        <v>881</v>
      </c>
      <c r="G385" s="347">
        <v>4</v>
      </c>
      <c r="H385" s="225" t="s">
        <v>1642</v>
      </c>
      <c r="I385" s="238" t="s">
        <v>899</v>
      </c>
      <c r="J385" s="102"/>
    </row>
    <row r="386" spans="1:10" ht="45.6" customHeight="1">
      <c r="A386" s="11">
        <v>382</v>
      </c>
      <c r="B386" s="345" t="str">
        <f>IF(C386="","",[2]表紙!$BD$5)</f>
        <v>LL</v>
      </c>
      <c r="C386" s="346">
        <v>14987421310624</v>
      </c>
      <c r="D386" s="225" t="s">
        <v>1643</v>
      </c>
      <c r="E386" s="194" t="s">
        <v>133</v>
      </c>
      <c r="F386" s="230" t="s">
        <v>881</v>
      </c>
      <c r="G386" s="347">
        <v>6</v>
      </c>
      <c r="H386" s="225" t="s">
        <v>1644</v>
      </c>
      <c r="I386" s="238" t="s">
        <v>1645</v>
      </c>
      <c r="J386" s="102"/>
    </row>
    <row r="387" spans="1:10" ht="45.6" customHeight="1">
      <c r="A387" s="11">
        <v>383</v>
      </c>
      <c r="B387" s="345" t="str">
        <f>IF(C387="","",[2]表紙!$BD$5)</f>
        <v>LL</v>
      </c>
      <c r="C387" s="346">
        <v>14987020020962</v>
      </c>
      <c r="D387" s="225" t="s">
        <v>1646</v>
      </c>
      <c r="E387" s="194" t="s">
        <v>133</v>
      </c>
      <c r="F387" s="230" t="s">
        <v>881</v>
      </c>
      <c r="G387" s="347">
        <v>30</v>
      </c>
      <c r="H387" s="225" t="s">
        <v>1647</v>
      </c>
      <c r="I387" s="238" t="s">
        <v>1205</v>
      </c>
      <c r="J387" s="102"/>
    </row>
    <row r="388" spans="1:10" ht="45.6" customHeight="1">
      <c r="A388" s="11">
        <v>384</v>
      </c>
      <c r="B388" s="345" t="str">
        <f>IF(C388="","",[2]表紙!$BD$5)</f>
        <v>LL</v>
      </c>
      <c r="C388" s="346">
        <v>14987020020924</v>
      </c>
      <c r="D388" s="225" t="s">
        <v>1648</v>
      </c>
      <c r="E388" s="194" t="s">
        <v>133</v>
      </c>
      <c r="F388" s="230" t="s">
        <v>885</v>
      </c>
      <c r="G388" s="347">
        <v>4</v>
      </c>
      <c r="H388" s="225" t="s">
        <v>1649</v>
      </c>
      <c r="I388" s="238" t="s">
        <v>1205</v>
      </c>
      <c r="J388" s="102"/>
    </row>
    <row r="389" spans="1:10" ht="45.6" customHeight="1">
      <c r="A389" s="11">
        <v>385</v>
      </c>
      <c r="B389" s="345" t="str">
        <f>IF(C389="","",[2]表紙!$BD$5)</f>
        <v>LL</v>
      </c>
      <c r="C389" s="346">
        <v>14987020020900</v>
      </c>
      <c r="D389" s="225" t="s">
        <v>1650</v>
      </c>
      <c r="E389" s="194" t="s">
        <v>133</v>
      </c>
      <c r="F389" s="230" t="s">
        <v>881</v>
      </c>
      <c r="G389" s="347">
        <v>19</v>
      </c>
      <c r="H389" s="225" t="s">
        <v>1651</v>
      </c>
      <c r="I389" s="238" t="s">
        <v>1205</v>
      </c>
      <c r="J389" s="102"/>
    </row>
    <row r="390" spans="1:10" ht="45.6" customHeight="1">
      <c r="A390" s="11">
        <v>386</v>
      </c>
      <c r="B390" s="345" t="str">
        <f>IF(C390="","",[2]表紙!$BD$5)</f>
        <v>LL</v>
      </c>
      <c r="C390" s="346">
        <v>14987792214316</v>
      </c>
      <c r="D390" s="225" t="s">
        <v>1652</v>
      </c>
      <c r="E390" s="194" t="s">
        <v>133</v>
      </c>
      <c r="F390" s="230" t="s">
        <v>881</v>
      </c>
      <c r="G390" s="347">
        <v>61</v>
      </c>
      <c r="H390" s="225" t="s">
        <v>1653</v>
      </c>
      <c r="I390" s="238" t="s">
        <v>1002</v>
      </c>
      <c r="J390" s="102"/>
    </row>
    <row r="391" spans="1:10" ht="45.6" customHeight="1">
      <c r="A391" s="11">
        <v>387</v>
      </c>
      <c r="B391" s="345" t="str">
        <f>IF(C391="","",[2]表紙!$BD$5)</f>
        <v>LL</v>
      </c>
      <c r="C391" s="346">
        <v>14987123148587</v>
      </c>
      <c r="D391" s="225" t="s">
        <v>1654</v>
      </c>
      <c r="E391" s="194" t="s">
        <v>133</v>
      </c>
      <c r="F391" s="230" t="s">
        <v>881</v>
      </c>
      <c r="G391" s="347">
        <v>4</v>
      </c>
      <c r="H391" s="225" t="s">
        <v>1655</v>
      </c>
      <c r="I391" s="238" t="s">
        <v>899</v>
      </c>
      <c r="J391" s="102"/>
    </row>
    <row r="392" spans="1:10" ht="45.6" customHeight="1">
      <c r="A392" s="11">
        <v>388</v>
      </c>
      <c r="B392" s="345" t="str">
        <f>IF(C392="","",[2]表紙!$BD$5)</f>
        <v>LL</v>
      </c>
      <c r="C392" s="269">
        <v>14987123872987</v>
      </c>
      <c r="D392" s="246" t="s">
        <v>1656</v>
      </c>
      <c r="E392" s="194" t="s">
        <v>133</v>
      </c>
      <c r="F392" s="234" t="s">
        <v>881</v>
      </c>
      <c r="G392" s="347">
        <v>8</v>
      </c>
      <c r="H392" s="270" t="s">
        <v>1344</v>
      </c>
      <c r="I392" s="238" t="s">
        <v>899</v>
      </c>
      <c r="J392" s="104"/>
    </row>
    <row r="393" spans="1:10" ht="45.6" customHeight="1">
      <c r="A393" s="11">
        <v>389</v>
      </c>
      <c r="B393" s="345" t="str">
        <f>IF(C393="","",[2]表紙!$BD$5)</f>
        <v>LL</v>
      </c>
      <c r="C393" s="346">
        <v>14987084156256</v>
      </c>
      <c r="D393" s="225" t="s">
        <v>1657</v>
      </c>
      <c r="E393" s="194" t="s">
        <v>133</v>
      </c>
      <c r="F393" s="230" t="s">
        <v>881</v>
      </c>
      <c r="G393" s="347">
        <v>4</v>
      </c>
      <c r="H393" s="225" t="s">
        <v>1658</v>
      </c>
      <c r="I393" s="238" t="s">
        <v>1364</v>
      </c>
      <c r="J393" s="102"/>
    </row>
    <row r="394" spans="1:10" ht="45.6" customHeight="1">
      <c r="A394" s="11">
        <v>390</v>
      </c>
      <c r="B394" s="345" t="str">
        <f>IF(C394="","",[2]表紙!$BD$5)</f>
        <v>LL</v>
      </c>
      <c r="C394" s="346">
        <v>14987350025491</v>
      </c>
      <c r="D394" s="225" t="s">
        <v>1659</v>
      </c>
      <c r="E394" s="194" t="s">
        <v>133</v>
      </c>
      <c r="F394" s="230" t="s">
        <v>881</v>
      </c>
      <c r="G394" s="347">
        <v>4</v>
      </c>
      <c r="H394" s="225" t="s">
        <v>1660</v>
      </c>
      <c r="I394" s="238" t="s">
        <v>2</v>
      </c>
      <c r="J394" s="102"/>
    </row>
    <row r="395" spans="1:10" ht="45.6" customHeight="1">
      <c r="A395" s="11">
        <v>391</v>
      </c>
      <c r="B395" s="345" t="str">
        <f>IF(C395="","",[2]表紙!$BD$5)</f>
        <v>LL</v>
      </c>
      <c r="C395" s="346">
        <v>14987224122455</v>
      </c>
      <c r="D395" s="225" t="s">
        <v>1661</v>
      </c>
      <c r="E395" s="194" t="s">
        <v>133</v>
      </c>
      <c r="F395" s="230" t="s">
        <v>881</v>
      </c>
      <c r="G395" s="347">
        <v>4</v>
      </c>
      <c r="H395" s="225" t="s">
        <v>1662</v>
      </c>
      <c r="I395" s="238" t="s">
        <v>970</v>
      </c>
      <c r="J395" s="104"/>
    </row>
    <row r="396" spans="1:10" ht="45.6" customHeight="1">
      <c r="A396" s="11">
        <v>392</v>
      </c>
      <c r="B396" s="345" t="str">
        <f>IF(C396="","",[2]表紙!$BD$5)</f>
        <v>LL</v>
      </c>
      <c r="C396" s="346">
        <v>14987174422018</v>
      </c>
      <c r="D396" s="225" t="s">
        <v>1663</v>
      </c>
      <c r="E396" s="194" t="s">
        <v>133</v>
      </c>
      <c r="F396" s="230" t="s">
        <v>881</v>
      </c>
      <c r="G396" s="347">
        <v>60</v>
      </c>
      <c r="H396" s="225" t="s">
        <v>1664</v>
      </c>
      <c r="I396" s="238" t="s">
        <v>1265</v>
      </c>
      <c r="J396" s="102"/>
    </row>
    <row r="397" spans="1:10" ht="45.6" customHeight="1">
      <c r="A397" s="11">
        <v>393</v>
      </c>
      <c r="B397" s="345" t="str">
        <f>IF(C397="","",[2]表紙!$BD$5)</f>
        <v>LL</v>
      </c>
      <c r="C397" s="346">
        <v>14987376616222</v>
      </c>
      <c r="D397" s="225" t="s">
        <v>1665</v>
      </c>
      <c r="E397" s="194" t="s">
        <v>133</v>
      </c>
      <c r="F397" s="230" t="s">
        <v>881</v>
      </c>
      <c r="G397" s="347">
        <v>32</v>
      </c>
      <c r="H397" s="225" t="s">
        <v>1666</v>
      </c>
      <c r="I397" s="238" t="s">
        <v>967</v>
      </c>
      <c r="J397" s="106"/>
    </row>
    <row r="398" spans="1:10" ht="45.6" customHeight="1">
      <c r="A398" s="11">
        <v>394</v>
      </c>
      <c r="B398" s="345" t="str">
        <f>IF(C398="","",[2]表紙!$BD$5)</f>
        <v>LL</v>
      </c>
      <c r="C398" s="346">
        <v>14987213109405</v>
      </c>
      <c r="D398" s="225" t="s">
        <v>1667</v>
      </c>
      <c r="E398" s="194" t="s">
        <v>133</v>
      </c>
      <c r="F398" s="230" t="s">
        <v>881</v>
      </c>
      <c r="G398" s="347">
        <v>5</v>
      </c>
      <c r="H398" s="225" t="s">
        <v>1668</v>
      </c>
      <c r="I398" s="238" t="s">
        <v>1062</v>
      </c>
      <c r="J398" s="102"/>
    </row>
    <row r="399" spans="1:10" ht="45.6" customHeight="1">
      <c r="A399" s="11">
        <v>395</v>
      </c>
      <c r="B399" s="345" t="str">
        <f>IF(C399="","",[2]表紙!$BD$5)</f>
        <v>LL</v>
      </c>
      <c r="C399" s="346">
        <v>14987884000209</v>
      </c>
      <c r="D399" s="225" t="s">
        <v>1669</v>
      </c>
      <c r="E399" s="194" t="s">
        <v>133</v>
      </c>
      <c r="F399" s="230" t="s">
        <v>885</v>
      </c>
      <c r="G399" s="347">
        <v>10</v>
      </c>
      <c r="H399" s="225" t="s">
        <v>1670</v>
      </c>
      <c r="I399" s="238" t="s">
        <v>1640</v>
      </c>
      <c r="J399" s="102"/>
    </row>
    <row r="400" spans="1:10" ht="45.6" customHeight="1">
      <c r="A400" s="11">
        <v>396</v>
      </c>
      <c r="B400" s="345" t="str">
        <f>IF(C400="","",[2]表紙!$BD$5)</f>
        <v>LL</v>
      </c>
      <c r="C400" s="346">
        <v>14987919100904</v>
      </c>
      <c r="D400" s="225" t="s">
        <v>1671</v>
      </c>
      <c r="E400" s="194" t="s">
        <v>133</v>
      </c>
      <c r="F400" s="230" t="s">
        <v>881</v>
      </c>
      <c r="G400" s="347">
        <v>4</v>
      </c>
      <c r="H400" s="225" t="s">
        <v>1672</v>
      </c>
      <c r="I400" s="238" t="s">
        <v>1245</v>
      </c>
      <c r="J400" s="102"/>
    </row>
    <row r="401" spans="1:10" ht="45" customHeight="1">
      <c r="A401" s="11">
        <v>397</v>
      </c>
      <c r="B401" s="345" t="str">
        <f>IF(C401="","",[2]表紙!$BD$5)</f>
        <v>LL</v>
      </c>
      <c r="C401" s="346">
        <v>14987185808795</v>
      </c>
      <c r="D401" s="225" t="s">
        <v>1673</v>
      </c>
      <c r="E401" s="194" t="s">
        <v>133</v>
      </c>
      <c r="F401" s="230" t="s">
        <v>881</v>
      </c>
      <c r="G401" s="347">
        <v>30</v>
      </c>
      <c r="H401" s="225" t="s">
        <v>882</v>
      </c>
      <c r="I401" s="238" t="s">
        <v>1602</v>
      </c>
      <c r="J401" s="102"/>
    </row>
    <row r="402" spans="1:10" ht="45" customHeight="1">
      <c r="A402" s="11">
        <v>398</v>
      </c>
      <c r="B402" s="345" t="str">
        <f>IF(C402="","",[2]表紙!$BD$5)</f>
        <v>LL</v>
      </c>
      <c r="C402" s="346">
        <v>14987128030511</v>
      </c>
      <c r="D402" s="225" t="s">
        <v>1674</v>
      </c>
      <c r="E402" s="194" t="s">
        <v>133</v>
      </c>
      <c r="F402" s="230" t="s">
        <v>881</v>
      </c>
      <c r="G402" s="347">
        <v>4</v>
      </c>
      <c r="H402" s="225" t="s">
        <v>1675</v>
      </c>
      <c r="I402" s="238" t="s">
        <v>1213</v>
      </c>
      <c r="J402" s="102"/>
    </row>
    <row r="403" spans="1:10" ht="45" customHeight="1">
      <c r="A403" s="11">
        <v>399</v>
      </c>
      <c r="B403" s="345" t="str">
        <f>IF(C403="","",[2]表紙!$BD$5)</f>
        <v>LL</v>
      </c>
      <c r="C403" s="346">
        <v>14987060007909</v>
      </c>
      <c r="D403" s="225" t="s">
        <v>1676</v>
      </c>
      <c r="E403" s="194" t="s">
        <v>133</v>
      </c>
      <c r="F403" s="230" t="s">
        <v>881</v>
      </c>
      <c r="G403" s="347">
        <v>14</v>
      </c>
      <c r="H403" s="225" t="s">
        <v>1677</v>
      </c>
      <c r="I403" s="238" t="s">
        <v>1678</v>
      </c>
      <c r="J403" s="102"/>
    </row>
    <row r="404" spans="1:10" ht="45" customHeight="1">
      <c r="A404" s="11">
        <v>400</v>
      </c>
      <c r="B404" s="345" t="str">
        <f>IF(C404="","",[2]表紙!$BD$5)</f>
        <v>LL</v>
      </c>
      <c r="C404" s="346" t="s">
        <v>1679</v>
      </c>
      <c r="D404" s="225" t="s">
        <v>1680</v>
      </c>
      <c r="E404" s="194" t="s">
        <v>133</v>
      </c>
      <c r="F404" s="230" t="s">
        <v>881</v>
      </c>
      <c r="G404" s="347">
        <v>80</v>
      </c>
      <c r="H404" s="225" t="s">
        <v>1681</v>
      </c>
      <c r="I404" s="238" t="s">
        <v>1190</v>
      </c>
      <c r="J404" s="102"/>
    </row>
    <row r="405" spans="1:10" ht="45" customHeight="1">
      <c r="A405" s="11">
        <v>401</v>
      </c>
      <c r="B405" s="345" t="str">
        <f>IF(C405="","",[2]表紙!$BD$5)</f>
        <v>LL</v>
      </c>
      <c r="C405" s="346">
        <v>14987057520855</v>
      </c>
      <c r="D405" s="225" t="s">
        <v>1682</v>
      </c>
      <c r="E405" s="194" t="s">
        <v>133</v>
      </c>
      <c r="F405" s="230" t="s">
        <v>881</v>
      </c>
      <c r="G405" s="347">
        <v>4</v>
      </c>
      <c r="H405" s="225" t="s">
        <v>1683</v>
      </c>
      <c r="I405" s="238" t="s">
        <v>896</v>
      </c>
      <c r="J405" s="102"/>
    </row>
    <row r="406" spans="1:10" ht="45" customHeight="1">
      <c r="A406" s="11">
        <v>402</v>
      </c>
      <c r="B406" s="345" t="str">
        <f>IF(C406="","",[2]表紙!$BD$5)</f>
        <v>LL</v>
      </c>
      <c r="C406" s="346">
        <v>14987224137152</v>
      </c>
      <c r="D406" s="225" t="s">
        <v>1684</v>
      </c>
      <c r="E406" s="194" t="s">
        <v>133</v>
      </c>
      <c r="F406" s="230" t="s">
        <v>881</v>
      </c>
      <c r="G406" s="347">
        <v>26</v>
      </c>
      <c r="H406" s="225" t="s">
        <v>1685</v>
      </c>
      <c r="I406" s="238" t="s">
        <v>970</v>
      </c>
      <c r="J406" s="102"/>
    </row>
    <row r="407" spans="1:10" ht="45" customHeight="1">
      <c r="A407" s="11">
        <v>403</v>
      </c>
      <c r="B407" s="345" t="str">
        <f>IF(C407="","",[2]表紙!$BD$5)</f>
        <v>LL</v>
      </c>
      <c r="C407" s="346">
        <v>14987224137251</v>
      </c>
      <c r="D407" s="225" t="s">
        <v>1686</v>
      </c>
      <c r="E407" s="194" t="s">
        <v>133</v>
      </c>
      <c r="F407" s="230" t="s">
        <v>881</v>
      </c>
      <c r="G407" s="347">
        <v>146</v>
      </c>
      <c r="H407" s="225" t="s">
        <v>1685</v>
      </c>
      <c r="I407" s="238" t="s">
        <v>970</v>
      </c>
      <c r="J407" s="102"/>
    </row>
    <row r="408" spans="1:10" ht="45" customHeight="1">
      <c r="A408" s="11">
        <v>404</v>
      </c>
      <c r="B408" s="345" t="str">
        <f>IF(C408="","",[2]表紙!$BD$5)</f>
        <v>LL</v>
      </c>
      <c r="C408" s="346">
        <v>14987222666388</v>
      </c>
      <c r="D408" s="225" t="s">
        <v>1687</v>
      </c>
      <c r="E408" s="194" t="s">
        <v>133</v>
      </c>
      <c r="F408" s="230" t="s">
        <v>881</v>
      </c>
      <c r="G408" s="347">
        <v>3</v>
      </c>
      <c r="H408" s="225" t="s">
        <v>1334</v>
      </c>
      <c r="I408" s="238" t="s">
        <v>1067</v>
      </c>
      <c r="J408" s="102"/>
    </row>
    <row r="409" spans="1:10" ht="45" customHeight="1">
      <c r="A409" s="11">
        <v>405</v>
      </c>
      <c r="B409" s="345" t="str">
        <f>IF(C409="","",[2]表紙!$BD$5)</f>
        <v>LL</v>
      </c>
      <c r="C409" s="346">
        <v>14987222852255</v>
      </c>
      <c r="D409" s="225" t="s">
        <v>1688</v>
      </c>
      <c r="E409" s="194" t="s">
        <v>133</v>
      </c>
      <c r="F409" s="230" t="s">
        <v>881</v>
      </c>
      <c r="G409" s="347">
        <v>3</v>
      </c>
      <c r="H409" s="225" t="s">
        <v>904</v>
      </c>
      <c r="I409" s="238" t="s">
        <v>1067</v>
      </c>
      <c r="J409" s="104"/>
    </row>
    <row r="410" spans="1:10" ht="45" customHeight="1">
      <c r="A410" s="11">
        <v>406</v>
      </c>
      <c r="B410" s="345" t="str">
        <f>IF(C410="","",[2]表紙!$BD$5)</f>
        <v>LL</v>
      </c>
      <c r="C410" s="346">
        <v>14987081105066</v>
      </c>
      <c r="D410" s="225" t="s">
        <v>1689</v>
      </c>
      <c r="E410" s="194" t="s">
        <v>133</v>
      </c>
      <c r="F410" s="230" t="s">
        <v>885</v>
      </c>
      <c r="G410" s="347">
        <v>4</v>
      </c>
      <c r="H410" s="225" t="s">
        <v>1690</v>
      </c>
      <c r="I410" s="238" t="s">
        <v>946</v>
      </c>
      <c r="J410" s="102"/>
    </row>
    <row r="411" spans="1:10" ht="45" customHeight="1">
      <c r="A411" s="11">
        <v>407</v>
      </c>
      <c r="B411" s="345" t="str">
        <f>IF(C411="","",[2]表紙!$BD$5)</f>
        <v>LL</v>
      </c>
      <c r="C411" s="346">
        <v>14987294399122</v>
      </c>
      <c r="D411" s="225" t="s">
        <v>1691</v>
      </c>
      <c r="E411" s="194" t="s">
        <v>133</v>
      </c>
      <c r="F411" s="230" t="s">
        <v>881</v>
      </c>
      <c r="G411" s="347">
        <v>3</v>
      </c>
      <c r="H411" s="225" t="s">
        <v>1692</v>
      </c>
      <c r="I411" s="238" t="s">
        <v>1220</v>
      </c>
      <c r="J411" s="102"/>
    </row>
    <row r="412" spans="1:10" ht="45" customHeight="1">
      <c r="A412" s="11">
        <v>408</v>
      </c>
      <c r="B412" s="345" t="str">
        <f>IF(C412="","",[2]表紙!$BD$5)</f>
        <v>LL</v>
      </c>
      <c r="C412" s="269">
        <v>14987123158340</v>
      </c>
      <c r="D412" s="246" t="s">
        <v>1693</v>
      </c>
      <c r="E412" s="194" t="s">
        <v>133</v>
      </c>
      <c r="F412" s="234" t="s">
        <v>881</v>
      </c>
      <c r="G412" s="347">
        <v>96</v>
      </c>
      <c r="H412" s="270" t="s">
        <v>1694</v>
      </c>
      <c r="I412" s="238" t="s">
        <v>899</v>
      </c>
      <c r="J412" s="102"/>
    </row>
    <row r="413" spans="1:10" ht="45" customHeight="1">
      <c r="A413" s="11">
        <v>409</v>
      </c>
      <c r="B413" s="345" t="str">
        <f>IF(C413="","",[2]表紙!$BD$5)</f>
        <v>LL</v>
      </c>
      <c r="C413" s="346">
        <v>14987288212802</v>
      </c>
      <c r="D413" s="225" t="s">
        <v>1695</v>
      </c>
      <c r="E413" s="194" t="s">
        <v>133</v>
      </c>
      <c r="F413" s="230" t="s">
        <v>881</v>
      </c>
      <c r="G413" s="347">
        <v>4</v>
      </c>
      <c r="H413" s="225" t="s">
        <v>1696</v>
      </c>
      <c r="I413" s="238" t="s">
        <v>1248</v>
      </c>
      <c r="J413" s="102"/>
    </row>
    <row r="414" spans="1:10" ht="45" customHeight="1">
      <c r="A414" s="11">
        <v>410</v>
      </c>
      <c r="B414" s="345" t="str">
        <f>IF(C414="","",[2]表紙!$BD$5)</f>
        <v>LL</v>
      </c>
      <c r="C414" s="346">
        <v>14987288821820</v>
      </c>
      <c r="D414" s="225" t="s">
        <v>1697</v>
      </c>
      <c r="E414" s="194" t="s">
        <v>133</v>
      </c>
      <c r="F414" s="230" t="s">
        <v>1194</v>
      </c>
      <c r="G414" s="347">
        <v>4</v>
      </c>
      <c r="H414" s="225" t="s">
        <v>1698</v>
      </c>
      <c r="I414" s="238" t="s">
        <v>1248</v>
      </c>
      <c r="J414" s="102"/>
    </row>
    <row r="415" spans="1:10" ht="45" customHeight="1">
      <c r="A415" s="11">
        <v>411</v>
      </c>
      <c r="B415" s="345" t="str">
        <f>IF(C415="","",[2]表紙!$BD$5)</f>
        <v>LL</v>
      </c>
      <c r="C415" s="346">
        <v>14987211752221</v>
      </c>
      <c r="D415" s="225" t="s">
        <v>1699</v>
      </c>
      <c r="E415" s="194" t="s">
        <v>133</v>
      </c>
      <c r="F415" s="230" t="s">
        <v>1700</v>
      </c>
      <c r="G415" s="347">
        <v>4</v>
      </c>
      <c r="H415" s="225" t="s">
        <v>1701</v>
      </c>
      <c r="I415" s="238" t="s">
        <v>887</v>
      </c>
      <c r="J415" s="102"/>
    </row>
    <row r="416" spans="1:10" ht="45" customHeight="1">
      <c r="A416" s="11">
        <v>412</v>
      </c>
      <c r="B416" s="345" t="str">
        <f>IF(C416="","",[2]表紙!$BD$5)</f>
        <v>LL</v>
      </c>
      <c r="C416" s="346">
        <v>14987120441018</v>
      </c>
      <c r="D416" s="225" t="s">
        <v>1702</v>
      </c>
      <c r="E416" s="194" t="s">
        <v>133</v>
      </c>
      <c r="F416" s="230" t="s">
        <v>881</v>
      </c>
      <c r="G416" s="347">
        <v>3</v>
      </c>
      <c r="H416" s="225" t="s">
        <v>1703</v>
      </c>
      <c r="I416" s="238" t="s">
        <v>1223</v>
      </c>
      <c r="J416" s="102"/>
    </row>
    <row r="417" spans="1:10" ht="45" customHeight="1">
      <c r="A417" s="11">
        <v>413</v>
      </c>
      <c r="B417" s="345" t="str">
        <f>IF(C417="","",[2]表紙!$BD$5)</f>
        <v>LL</v>
      </c>
      <c r="C417" s="346">
        <v>14987120440806</v>
      </c>
      <c r="D417" s="225" t="s">
        <v>1704</v>
      </c>
      <c r="E417" s="194" t="s">
        <v>133</v>
      </c>
      <c r="F417" s="230" t="s">
        <v>881</v>
      </c>
      <c r="G417" s="347">
        <v>4</v>
      </c>
      <c r="H417" s="225" t="s">
        <v>1354</v>
      </c>
      <c r="I417" s="238" t="s">
        <v>1223</v>
      </c>
      <c r="J417" s="102"/>
    </row>
    <row r="418" spans="1:10" ht="45" customHeight="1">
      <c r="A418" s="11">
        <v>414</v>
      </c>
      <c r="B418" s="345" t="str">
        <f>IF(C418="","",[2]表紙!$BD$5)</f>
        <v>LL</v>
      </c>
      <c r="C418" s="346">
        <v>14987039485424</v>
      </c>
      <c r="D418" s="225" t="s">
        <v>1705</v>
      </c>
      <c r="E418" s="194" t="s">
        <v>133</v>
      </c>
      <c r="F418" s="230" t="s">
        <v>881</v>
      </c>
      <c r="G418" s="347">
        <v>10</v>
      </c>
      <c r="H418" s="225" t="s">
        <v>1706</v>
      </c>
      <c r="I418" s="348" t="s">
        <v>1118</v>
      </c>
      <c r="J418" s="102"/>
    </row>
    <row r="419" spans="1:10" ht="45" customHeight="1">
      <c r="A419" s="11">
        <v>415</v>
      </c>
      <c r="B419" s="345" t="str">
        <f>IF(C419="","",[2]表紙!$BD$5)</f>
        <v>LL</v>
      </c>
      <c r="C419" s="346">
        <v>14987035548802</v>
      </c>
      <c r="D419" s="225" t="s">
        <v>1707</v>
      </c>
      <c r="E419" s="194" t="s">
        <v>133</v>
      </c>
      <c r="F419" s="230" t="s">
        <v>881</v>
      </c>
      <c r="G419" s="347">
        <v>3</v>
      </c>
      <c r="H419" s="225" t="s">
        <v>1708</v>
      </c>
      <c r="I419" s="238" t="s">
        <v>893</v>
      </c>
      <c r="J419" s="102"/>
    </row>
    <row r="420" spans="1:10" ht="45" customHeight="1">
      <c r="A420" s="11">
        <v>416</v>
      </c>
      <c r="B420" s="345" t="str">
        <f>IF(C420="","",[2]表紙!$BD$5)</f>
        <v>LL</v>
      </c>
      <c r="C420" s="346">
        <v>14987614428600</v>
      </c>
      <c r="D420" s="225" t="s">
        <v>1709</v>
      </c>
      <c r="E420" s="194" t="s">
        <v>133</v>
      </c>
      <c r="F420" s="230" t="s">
        <v>881</v>
      </c>
      <c r="G420" s="347">
        <v>4</v>
      </c>
      <c r="H420" s="225" t="s">
        <v>1710</v>
      </c>
      <c r="I420" s="238" t="s">
        <v>949</v>
      </c>
      <c r="J420" s="102"/>
    </row>
    <row r="421" spans="1:10" ht="45" customHeight="1">
      <c r="A421" s="11">
        <v>417</v>
      </c>
      <c r="B421" s="345" t="str">
        <f>IF(C421="","",[2]表紙!$BD$5)</f>
        <v>LL</v>
      </c>
      <c r="C421" s="346">
        <v>14987614428501</v>
      </c>
      <c r="D421" s="225" t="s">
        <v>1711</v>
      </c>
      <c r="E421" s="194" t="s">
        <v>133</v>
      </c>
      <c r="F421" s="230" t="s">
        <v>881</v>
      </c>
      <c r="G421" s="347">
        <v>4</v>
      </c>
      <c r="H421" s="225" t="s">
        <v>1710</v>
      </c>
      <c r="I421" s="238" t="s">
        <v>949</v>
      </c>
      <c r="J421" s="102"/>
    </row>
    <row r="422" spans="1:10" ht="45" customHeight="1">
      <c r="A422" s="11">
        <v>418</v>
      </c>
      <c r="B422" s="345" t="str">
        <f>IF(C422="","",[2]表紙!$BD$5)</f>
        <v>LL</v>
      </c>
      <c r="C422" s="346">
        <v>14987120269810</v>
      </c>
      <c r="D422" s="225" t="s">
        <v>1712</v>
      </c>
      <c r="E422" s="194" t="s">
        <v>133</v>
      </c>
      <c r="F422" s="230" t="s">
        <v>881</v>
      </c>
      <c r="G422" s="347">
        <v>15</v>
      </c>
      <c r="H422" s="225" t="s">
        <v>1713</v>
      </c>
      <c r="I422" s="238" t="s">
        <v>1223</v>
      </c>
      <c r="J422" s="102"/>
    </row>
    <row r="423" spans="1:10" ht="45" customHeight="1">
      <c r="A423" s="11">
        <v>419</v>
      </c>
      <c r="B423" s="345" t="str">
        <f>IF(C423="","",[2]表紙!$BD$5)</f>
        <v>LL</v>
      </c>
      <c r="C423" s="346">
        <v>14987710000069</v>
      </c>
      <c r="D423" s="225" t="s">
        <v>1714</v>
      </c>
      <c r="E423" s="194" t="s">
        <v>133</v>
      </c>
      <c r="F423" s="230" t="s">
        <v>881</v>
      </c>
      <c r="G423" s="347">
        <v>3</v>
      </c>
      <c r="H423" s="225" t="s">
        <v>1715</v>
      </c>
      <c r="I423" s="238" t="s">
        <v>1716</v>
      </c>
      <c r="J423" s="102"/>
    </row>
    <row r="424" spans="1:10" ht="45" customHeight="1">
      <c r="A424" s="11">
        <v>420</v>
      </c>
      <c r="B424" s="345" t="str">
        <f>IF(C424="","",[2]表紙!$BD$5)</f>
        <v>LL</v>
      </c>
      <c r="C424" s="269">
        <v>14987028233241</v>
      </c>
      <c r="D424" s="246" t="s">
        <v>1717</v>
      </c>
      <c r="E424" s="194" t="s">
        <v>133</v>
      </c>
      <c r="F424" s="234" t="s">
        <v>881</v>
      </c>
      <c r="G424" s="347">
        <v>15</v>
      </c>
      <c r="H424" s="270" t="s">
        <v>1048</v>
      </c>
      <c r="I424" s="348" t="s">
        <v>1017</v>
      </c>
      <c r="J424" s="102"/>
    </row>
    <row r="425" spans="1:10" ht="45" customHeight="1">
      <c r="A425" s="11">
        <v>421</v>
      </c>
      <c r="B425" s="345" t="str">
        <f>IF(C425="","",[2]表紙!$BD$5)</f>
        <v>LL</v>
      </c>
      <c r="C425" s="269">
        <v>14987123873397</v>
      </c>
      <c r="D425" s="246" t="s">
        <v>1718</v>
      </c>
      <c r="E425" s="194" t="s">
        <v>133</v>
      </c>
      <c r="F425" s="234" t="s">
        <v>881</v>
      </c>
      <c r="G425" s="347">
        <v>4</v>
      </c>
      <c r="H425" s="270" t="s">
        <v>1719</v>
      </c>
      <c r="I425" s="238" t="s">
        <v>899</v>
      </c>
      <c r="J425" s="102"/>
    </row>
    <row r="426" spans="1:10" ht="45" customHeight="1">
      <c r="A426" s="11">
        <v>422</v>
      </c>
      <c r="B426" s="345" t="str">
        <f>IF(C426="","",[2]表紙!$BD$5)</f>
        <v>LL</v>
      </c>
      <c r="C426" s="346">
        <v>14987158290251</v>
      </c>
      <c r="D426" s="225" t="s">
        <v>1720</v>
      </c>
      <c r="E426" s="194" t="s">
        <v>133</v>
      </c>
      <c r="F426" s="230" t="s">
        <v>881</v>
      </c>
      <c r="G426" s="347">
        <v>3</v>
      </c>
      <c r="H426" s="225" t="s">
        <v>1721</v>
      </c>
      <c r="I426" s="238" t="s">
        <v>1279</v>
      </c>
      <c r="J426" s="101"/>
    </row>
    <row r="427" spans="1:10" ht="45" customHeight="1">
      <c r="A427" s="11">
        <v>423</v>
      </c>
      <c r="B427" s="345" t="str">
        <f>IF(C427="","",[2]表紙!$BD$5)</f>
        <v>LL</v>
      </c>
      <c r="C427" s="269">
        <v>14987158290206</v>
      </c>
      <c r="D427" s="246" t="s">
        <v>1722</v>
      </c>
      <c r="E427" s="194" t="s">
        <v>133</v>
      </c>
      <c r="F427" s="234" t="s">
        <v>881</v>
      </c>
      <c r="G427" s="347">
        <v>4</v>
      </c>
      <c r="H427" s="270" t="s">
        <v>1723</v>
      </c>
      <c r="I427" s="348" t="s">
        <v>1279</v>
      </c>
      <c r="J427" s="101"/>
    </row>
    <row r="428" spans="1:10" ht="45" customHeight="1">
      <c r="A428" s="11">
        <v>424</v>
      </c>
      <c r="B428" s="345" t="str">
        <f>IF(C428="","",[2]表紙!$BD$5)</f>
        <v>LL</v>
      </c>
      <c r="C428" s="269">
        <v>14987084162325</v>
      </c>
      <c r="D428" s="246" t="s">
        <v>1724</v>
      </c>
      <c r="E428" s="194" t="s">
        <v>133</v>
      </c>
      <c r="F428" s="234" t="s">
        <v>881</v>
      </c>
      <c r="G428" s="347">
        <v>4</v>
      </c>
      <c r="H428" s="270" t="s">
        <v>1725</v>
      </c>
      <c r="I428" s="348" t="s">
        <v>1364</v>
      </c>
      <c r="J428" s="103"/>
    </row>
    <row r="429" spans="1:10" ht="45" customHeight="1">
      <c r="A429" s="11">
        <v>425</v>
      </c>
      <c r="B429" s="345" t="str">
        <f>IF(C429="","",[2]表紙!$BD$5)</f>
        <v>LL</v>
      </c>
      <c r="C429" s="346">
        <v>14987051748125</v>
      </c>
      <c r="D429" s="225" t="s">
        <v>1726</v>
      </c>
      <c r="E429" s="194" t="s">
        <v>133</v>
      </c>
      <c r="F429" s="230" t="s">
        <v>881</v>
      </c>
      <c r="G429" s="347">
        <v>3</v>
      </c>
      <c r="H429" s="225" t="s">
        <v>1727</v>
      </c>
      <c r="I429" s="348" t="s">
        <v>1126</v>
      </c>
      <c r="J429" s="103"/>
    </row>
    <row r="430" spans="1:10" ht="45" customHeight="1">
      <c r="A430" s="11">
        <v>426</v>
      </c>
      <c r="B430" s="345" t="str">
        <f>IF(C430="","",[2]表紙!$BD$5)</f>
        <v>LL</v>
      </c>
      <c r="C430" s="346">
        <v>14987376454527</v>
      </c>
      <c r="D430" s="225" t="s">
        <v>1728</v>
      </c>
      <c r="E430" s="194" t="s">
        <v>133</v>
      </c>
      <c r="F430" s="230" t="s">
        <v>881</v>
      </c>
      <c r="G430" s="347">
        <v>4</v>
      </c>
      <c r="H430" s="225" t="s">
        <v>1729</v>
      </c>
      <c r="I430" s="238" t="s">
        <v>967</v>
      </c>
      <c r="J430" s="103"/>
    </row>
    <row r="431" spans="1:10" ht="45" customHeight="1">
      <c r="A431" s="11">
        <v>427</v>
      </c>
      <c r="B431" s="345" t="str">
        <f>IF(C431="","",[2]表紙!$BD$5)</f>
        <v>LL</v>
      </c>
      <c r="C431" s="269">
        <v>14987114075007</v>
      </c>
      <c r="D431" s="246" t="s">
        <v>1730</v>
      </c>
      <c r="E431" s="194" t="s">
        <v>133</v>
      </c>
      <c r="F431" s="234" t="s">
        <v>881</v>
      </c>
      <c r="G431" s="347">
        <v>4</v>
      </c>
      <c r="H431" s="270" t="s">
        <v>1731</v>
      </c>
      <c r="I431" s="348" t="s">
        <v>927</v>
      </c>
      <c r="J431" s="103"/>
    </row>
    <row r="432" spans="1:10" ht="45" customHeight="1">
      <c r="A432" s="11">
        <v>428</v>
      </c>
      <c r="B432" s="345" t="str">
        <f>IF(C432="","",[2]表紙!$BD$5)</f>
        <v>LL</v>
      </c>
      <c r="C432" s="269">
        <v>14987114075205</v>
      </c>
      <c r="D432" s="246" t="s">
        <v>1732</v>
      </c>
      <c r="E432" s="194" t="s">
        <v>133</v>
      </c>
      <c r="F432" s="234" t="s">
        <v>881</v>
      </c>
      <c r="G432" s="347">
        <v>4</v>
      </c>
      <c r="H432" s="270" t="s">
        <v>1089</v>
      </c>
      <c r="I432" s="348" t="s">
        <v>927</v>
      </c>
      <c r="J432" s="103"/>
    </row>
    <row r="433" spans="1:10" ht="45" customHeight="1">
      <c r="A433" s="11">
        <v>429</v>
      </c>
      <c r="B433" s="345" t="str">
        <f>IF(C433="","",[2]表紙!$BD$5)</f>
        <v>LL</v>
      </c>
      <c r="C433" s="346">
        <v>14987312121346</v>
      </c>
      <c r="D433" s="225" t="s">
        <v>1733</v>
      </c>
      <c r="E433" s="194" t="s">
        <v>133</v>
      </c>
      <c r="F433" s="230" t="s">
        <v>881</v>
      </c>
      <c r="G433" s="347">
        <v>41</v>
      </c>
      <c r="H433" s="225" t="s">
        <v>1734</v>
      </c>
      <c r="I433" s="238" t="s">
        <v>1735</v>
      </c>
      <c r="J433" s="103"/>
    </row>
    <row r="434" spans="1:10" ht="45" customHeight="1">
      <c r="A434" s="11">
        <v>430</v>
      </c>
      <c r="B434" s="345" t="str">
        <f>IF(C434="","",[2]表紙!$BD$5)</f>
        <v>LL</v>
      </c>
      <c r="C434" s="346">
        <v>14987170006144</v>
      </c>
      <c r="D434" s="225" t="s">
        <v>1736</v>
      </c>
      <c r="E434" s="194" t="s">
        <v>133</v>
      </c>
      <c r="F434" s="230" t="s">
        <v>881</v>
      </c>
      <c r="G434" s="347">
        <v>4</v>
      </c>
      <c r="H434" s="225" t="s">
        <v>1737</v>
      </c>
      <c r="I434" s="238" t="s">
        <v>1046</v>
      </c>
      <c r="J434" s="103"/>
    </row>
    <row r="435" spans="1:10" ht="45" customHeight="1">
      <c r="A435" s="11">
        <v>431</v>
      </c>
      <c r="B435" s="345" t="str">
        <f>IF(C435="","",[2]表紙!$BD$5)</f>
        <v>LL</v>
      </c>
      <c r="C435" s="346">
        <v>14987431190544</v>
      </c>
      <c r="D435" s="225" t="s">
        <v>1738</v>
      </c>
      <c r="E435" s="194" t="s">
        <v>133</v>
      </c>
      <c r="F435" s="230" t="s">
        <v>881</v>
      </c>
      <c r="G435" s="347">
        <v>3</v>
      </c>
      <c r="H435" s="225" t="s">
        <v>1739</v>
      </c>
      <c r="I435" s="238" t="s">
        <v>1582</v>
      </c>
      <c r="J435" s="103"/>
    </row>
    <row r="436" spans="1:10" ht="45" customHeight="1">
      <c r="A436" s="11">
        <v>432</v>
      </c>
      <c r="B436" s="345" t="str">
        <f>IF(C436="","",[2]表紙!$BD$5)</f>
        <v>LL</v>
      </c>
      <c r="C436" s="346">
        <v>14987199323611</v>
      </c>
      <c r="D436" s="225" t="s">
        <v>1740</v>
      </c>
      <c r="E436" s="194" t="s">
        <v>133</v>
      </c>
      <c r="F436" s="230" t="s">
        <v>881</v>
      </c>
      <c r="G436" s="347">
        <v>30</v>
      </c>
      <c r="H436" s="225" t="s">
        <v>898</v>
      </c>
      <c r="I436" s="238" t="s">
        <v>997</v>
      </c>
      <c r="J436" s="103"/>
    </row>
    <row r="437" spans="1:10" ht="45" customHeight="1">
      <c r="A437" s="11">
        <v>433</v>
      </c>
      <c r="B437" s="345" t="str">
        <f>IF(C437="","",[2]表紙!$BD$5)</f>
        <v>LL</v>
      </c>
      <c r="C437" s="346">
        <v>14987035187216</v>
      </c>
      <c r="D437" s="225" t="s">
        <v>1741</v>
      </c>
      <c r="E437" s="194" t="s">
        <v>133</v>
      </c>
      <c r="F437" s="230" t="s">
        <v>881</v>
      </c>
      <c r="G437" s="347">
        <v>4</v>
      </c>
      <c r="H437" s="225" t="s">
        <v>1742</v>
      </c>
      <c r="I437" s="238" t="s">
        <v>893</v>
      </c>
      <c r="J437" s="103"/>
    </row>
    <row r="438" spans="1:10" ht="45" customHeight="1">
      <c r="A438" s="11">
        <v>434</v>
      </c>
      <c r="B438" s="345" t="str">
        <f>IF(C438="","",[2]表紙!$BD$5)</f>
        <v>LL</v>
      </c>
      <c r="C438" s="346">
        <v>14987035187407</v>
      </c>
      <c r="D438" s="225" t="s">
        <v>1741</v>
      </c>
      <c r="E438" s="194" t="s">
        <v>133</v>
      </c>
      <c r="F438" s="230" t="s">
        <v>881</v>
      </c>
      <c r="G438" s="347">
        <v>4</v>
      </c>
      <c r="H438" s="225" t="s">
        <v>1743</v>
      </c>
      <c r="I438" s="238" t="s">
        <v>893</v>
      </c>
      <c r="J438" s="103"/>
    </row>
    <row r="439" spans="1:10" ht="45" customHeight="1">
      <c r="A439" s="11">
        <v>435</v>
      </c>
      <c r="B439" s="345" t="str">
        <f>IF(C439="","",[2]表紙!$BD$5)</f>
        <v>LL</v>
      </c>
      <c r="C439" s="269">
        <v>14987925621615</v>
      </c>
      <c r="D439" s="246" t="s">
        <v>1744</v>
      </c>
      <c r="E439" s="194" t="s">
        <v>133</v>
      </c>
      <c r="F439" s="234" t="s">
        <v>881</v>
      </c>
      <c r="G439" s="347">
        <v>17</v>
      </c>
      <c r="H439" s="270" t="s">
        <v>1731</v>
      </c>
      <c r="I439" s="348" t="s">
        <v>1177</v>
      </c>
      <c r="J439" s="103"/>
    </row>
    <row r="440" spans="1:10" ht="45" customHeight="1">
      <c r="A440" s="11">
        <v>436</v>
      </c>
      <c r="B440" s="345" t="str">
        <f>IF(C440="","",[2]表紙!$BD$5)</f>
        <v>LL</v>
      </c>
      <c r="C440" s="346">
        <v>14987155921035</v>
      </c>
      <c r="D440" s="225" t="s">
        <v>1745</v>
      </c>
      <c r="E440" s="194" t="s">
        <v>133</v>
      </c>
      <c r="F440" s="230" t="s">
        <v>881</v>
      </c>
      <c r="G440" s="347">
        <v>4</v>
      </c>
      <c r="H440" s="225" t="s">
        <v>1746</v>
      </c>
      <c r="I440" s="238" t="s">
        <v>1051</v>
      </c>
      <c r="J440" s="103"/>
    </row>
    <row r="441" spans="1:10" ht="45" customHeight="1">
      <c r="A441" s="11">
        <v>437</v>
      </c>
      <c r="B441" s="345" t="str">
        <f>IF(C441="","",[2]表紙!$BD$5)</f>
        <v>LL</v>
      </c>
      <c r="C441" s="346">
        <v>14987087025559</v>
      </c>
      <c r="D441" s="225" t="s">
        <v>1747</v>
      </c>
      <c r="E441" s="194" t="s">
        <v>133</v>
      </c>
      <c r="F441" s="230" t="s">
        <v>881</v>
      </c>
      <c r="G441" s="347">
        <v>4</v>
      </c>
      <c r="H441" s="225" t="s">
        <v>898</v>
      </c>
      <c r="I441" s="238" t="s">
        <v>1284</v>
      </c>
      <c r="J441" s="103"/>
    </row>
    <row r="442" spans="1:10" ht="45" customHeight="1">
      <c r="A442" s="11">
        <v>438</v>
      </c>
      <c r="B442" s="345" t="str">
        <f>IF(C442="","",[2]表紙!$BD$5)</f>
        <v>LL</v>
      </c>
      <c r="C442" s="346">
        <v>14987028266522</v>
      </c>
      <c r="D442" s="225" t="s">
        <v>1748</v>
      </c>
      <c r="E442" s="194" t="s">
        <v>133</v>
      </c>
      <c r="F442" s="230" t="s">
        <v>881</v>
      </c>
      <c r="G442" s="347">
        <v>40</v>
      </c>
      <c r="H442" s="225" t="s">
        <v>1071</v>
      </c>
      <c r="I442" s="238" t="s">
        <v>1017</v>
      </c>
      <c r="J442" s="103"/>
    </row>
    <row r="443" spans="1:10" ht="45" customHeight="1">
      <c r="A443" s="11">
        <v>439</v>
      </c>
      <c r="B443" s="345" t="str">
        <f>IF(C443="","",[2]表紙!$BD$5)</f>
        <v>LL</v>
      </c>
      <c r="C443" s="346">
        <v>14987123002971</v>
      </c>
      <c r="D443" s="225" t="s">
        <v>1749</v>
      </c>
      <c r="E443" s="194" t="s">
        <v>133</v>
      </c>
      <c r="F443" s="230" t="s">
        <v>881</v>
      </c>
      <c r="G443" s="347">
        <v>4</v>
      </c>
      <c r="H443" s="225" t="s">
        <v>1750</v>
      </c>
      <c r="I443" s="238" t="s">
        <v>899</v>
      </c>
      <c r="J443" s="103"/>
    </row>
    <row r="444" spans="1:10" ht="45" customHeight="1">
      <c r="A444" s="11">
        <v>440</v>
      </c>
      <c r="B444" s="345" t="str">
        <f>IF(C444="","",[2]表紙!$BD$5)</f>
        <v>LL</v>
      </c>
      <c r="C444" s="346">
        <v>14987116530023</v>
      </c>
      <c r="D444" s="225" t="s">
        <v>1751</v>
      </c>
      <c r="E444" s="194" t="s">
        <v>133</v>
      </c>
      <c r="F444" s="230" t="s">
        <v>881</v>
      </c>
      <c r="G444" s="347">
        <v>60</v>
      </c>
      <c r="H444" s="225" t="s">
        <v>1482</v>
      </c>
      <c r="I444" s="238" t="s">
        <v>890</v>
      </c>
      <c r="J444" s="103"/>
    </row>
    <row r="445" spans="1:10" ht="45" customHeight="1">
      <c r="A445" s="11">
        <v>441</v>
      </c>
      <c r="B445" s="345" t="str">
        <f>IF(C445="","",[2]表紙!$BD$5)</f>
        <v>LL</v>
      </c>
      <c r="C445" s="346">
        <v>14987896165637</v>
      </c>
      <c r="D445" s="225" t="s">
        <v>1752</v>
      </c>
      <c r="E445" s="194" t="s">
        <v>133</v>
      </c>
      <c r="F445" s="230" t="s">
        <v>881</v>
      </c>
      <c r="G445" s="347">
        <v>8</v>
      </c>
      <c r="H445" s="225" t="s">
        <v>1753</v>
      </c>
      <c r="I445" s="238" t="s">
        <v>905</v>
      </c>
      <c r="J445" s="103"/>
    </row>
    <row r="446" spans="1:10" ht="45" customHeight="1">
      <c r="A446" s="11">
        <v>442</v>
      </c>
      <c r="B446" s="345" t="str">
        <f>IF(C446="","",[2]表紙!$BD$5)</f>
        <v>LL</v>
      </c>
      <c r="C446" s="346">
        <v>14987116530351</v>
      </c>
      <c r="D446" s="225" t="s">
        <v>1754</v>
      </c>
      <c r="E446" s="194" t="s">
        <v>133</v>
      </c>
      <c r="F446" s="230" t="s">
        <v>881</v>
      </c>
      <c r="G446" s="347">
        <v>55</v>
      </c>
      <c r="H446" s="225" t="s">
        <v>1247</v>
      </c>
      <c r="I446" s="238" t="s">
        <v>890</v>
      </c>
      <c r="J446" s="103"/>
    </row>
    <row r="447" spans="1:10" ht="48.75" customHeight="1">
      <c r="A447" s="11">
        <v>443</v>
      </c>
      <c r="B447" s="345" t="str">
        <f>IF(C447="","",[2]表紙!$BD$5)</f>
        <v>LL</v>
      </c>
      <c r="C447" s="346">
        <v>14987114814804</v>
      </c>
      <c r="D447" s="225" t="s">
        <v>1755</v>
      </c>
      <c r="E447" s="194" t="s">
        <v>133</v>
      </c>
      <c r="F447" s="230" t="s">
        <v>881</v>
      </c>
      <c r="G447" s="347">
        <v>4</v>
      </c>
      <c r="H447" s="225" t="s">
        <v>1756</v>
      </c>
      <c r="I447" s="238" t="s">
        <v>927</v>
      </c>
      <c r="J447" s="103"/>
    </row>
    <row r="448" spans="1:10" ht="48.75" customHeight="1">
      <c r="A448" s="11">
        <v>444</v>
      </c>
      <c r="B448" s="345" t="str">
        <f>IF(C448="","",[2]表紙!$BD$5)</f>
        <v>LL</v>
      </c>
      <c r="C448" s="346">
        <v>14987035510618</v>
      </c>
      <c r="D448" s="225" t="s">
        <v>1757</v>
      </c>
      <c r="E448" s="194" t="s">
        <v>133</v>
      </c>
      <c r="F448" s="230" t="s">
        <v>881</v>
      </c>
      <c r="G448" s="347">
        <v>4</v>
      </c>
      <c r="H448" s="225" t="s">
        <v>1758</v>
      </c>
      <c r="I448" s="238" t="s">
        <v>893</v>
      </c>
      <c r="J448" s="103"/>
    </row>
    <row r="449" spans="1:10" ht="48.75" customHeight="1">
      <c r="A449" s="11">
        <v>445</v>
      </c>
      <c r="B449" s="345" t="str">
        <f>IF(C449="","",[2]表紙!$BD$5)</f>
        <v>LL</v>
      </c>
      <c r="C449" s="346">
        <v>14987035376917</v>
      </c>
      <c r="D449" s="225" t="s">
        <v>1759</v>
      </c>
      <c r="E449" s="194" t="s">
        <v>133</v>
      </c>
      <c r="F449" s="230" t="s">
        <v>881</v>
      </c>
      <c r="G449" s="347">
        <v>4</v>
      </c>
      <c r="H449" s="225" t="s">
        <v>1760</v>
      </c>
      <c r="I449" s="238" t="s">
        <v>893</v>
      </c>
      <c r="J449" s="103"/>
    </row>
    <row r="450" spans="1:10" ht="48.75" customHeight="1">
      <c r="A450" s="11">
        <v>446</v>
      </c>
      <c r="B450" s="345" t="str">
        <f>IF(C450="","",[2]表紙!$BD$5)</f>
        <v>LL</v>
      </c>
      <c r="C450" s="269">
        <v>14987271076053</v>
      </c>
      <c r="D450" s="246" t="s">
        <v>1761</v>
      </c>
      <c r="E450" s="194" t="s">
        <v>133</v>
      </c>
      <c r="F450" s="234" t="s">
        <v>881</v>
      </c>
      <c r="G450" s="347">
        <v>4</v>
      </c>
      <c r="H450" s="270" t="s">
        <v>1762</v>
      </c>
      <c r="I450" s="348" t="s">
        <v>1763</v>
      </c>
      <c r="J450" s="103"/>
    </row>
    <row r="451" spans="1:10" ht="48.75" customHeight="1">
      <c r="A451" s="11">
        <v>447</v>
      </c>
      <c r="B451" s="345" t="str">
        <f>IF(C451="","",[2]表紙!$BD$5)</f>
        <v>LL</v>
      </c>
      <c r="C451" s="346">
        <v>14987028253355</v>
      </c>
      <c r="D451" s="225" t="s">
        <v>1764</v>
      </c>
      <c r="E451" s="194" t="s">
        <v>133</v>
      </c>
      <c r="F451" s="230" t="s">
        <v>881</v>
      </c>
      <c r="G451" s="347">
        <v>21</v>
      </c>
      <c r="H451" s="225" t="s">
        <v>1765</v>
      </c>
      <c r="I451" s="238" t="s">
        <v>1017</v>
      </c>
      <c r="J451" s="103"/>
    </row>
    <row r="452" spans="1:10" ht="48.75" customHeight="1">
      <c r="A452" s="11">
        <v>448</v>
      </c>
      <c r="B452" s="345" t="str">
        <f>IF(C452="","",[2]表紙!$BD$5)</f>
        <v>LL</v>
      </c>
      <c r="C452" s="346">
        <v>14987123158838</v>
      </c>
      <c r="D452" s="225" t="s">
        <v>1766</v>
      </c>
      <c r="E452" s="194" t="s">
        <v>133</v>
      </c>
      <c r="F452" s="230" t="s">
        <v>881</v>
      </c>
      <c r="G452" s="347">
        <v>27</v>
      </c>
      <c r="H452" s="225" t="s">
        <v>938</v>
      </c>
      <c r="I452" s="238" t="s">
        <v>899</v>
      </c>
      <c r="J452" s="103"/>
    </row>
    <row r="453" spans="1:10" ht="48.75" customHeight="1">
      <c r="A453" s="11">
        <v>449</v>
      </c>
      <c r="B453" s="345" t="str">
        <f>IF(C453="","",[2]表紙!$BD$5)</f>
        <v>LL</v>
      </c>
      <c r="C453" s="346">
        <v>14987916001105</v>
      </c>
      <c r="D453" s="225" t="s">
        <v>1767</v>
      </c>
      <c r="E453" s="194" t="s">
        <v>133</v>
      </c>
      <c r="F453" s="230" t="s">
        <v>881</v>
      </c>
      <c r="G453" s="347">
        <v>32</v>
      </c>
      <c r="H453" s="225" t="s">
        <v>1261</v>
      </c>
      <c r="I453" s="238" t="s">
        <v>1067</v>
      </c>
      <c r="J453" s="103"/>
    </row>
    <row r="454" spans="1:10" ht="48.75" customHeight="1">
      <c r="A454" s="11">
        <v>450</v>
      </c>
      <c r="B454" s="345" t="str">
        <f>IF(C454="","",[2]表紙!$BD$5)</f>
        <v>LL</v>
      </c>
      <c r="C454" s="346">
        <v>14987060307160</v>
      </c>
      <c r="D454" s="225" t="s">
        <v>1768</v>
      </c>
      <c r="E454" s="194" t="s">
        <v>133</v>
      </c>
      <c r="F454" s="230" t="s">
        <v>881</v>
      </c>
      <c r="G454" s="347">
        <v>90</v>
      </c>
      <c r="H454" s="225" t="s">
        <v>934</v>
      </c>
      <c r="I454" s="238" t="s">
        <v>1678</v>
      </c>
      <c r="J454" s="103"/>
    </row>
    <row r="455" spans="1:10" ht="48.75" customHeight="1">
      <c r="A455" s="11">
        <v>451</v>
      </c>
      <c r="B455" s="345" t="str">
        <f>IF(C455="","",[2]表紙!$BD$5)</f>
        <v>LL</v>
      </c>
      <c r="C455" s="346">
        <v>14987341112742</v>
      </c>
      <c r="D455" s="225" t="s">
        <v>1769</v>
      </c>
      <c r="E455" s="194" t="s">
        <v>133</v>
      </c>
      <c r="F455" s="230" t="s">
        <v>881</v>
      </c>
      <c r="G455" s="347">
        <v>25</v>
      </c>
      <c r="H455" s="225" t="s">
        <v>1770</v>
      </c>
      <c r="I455" s="238" t="s">
        <v>924</v>
      </c>
      <c r="J455" s="103"/>
    </row>
    <row r="456" spans="1:10" ht="48.75" customHeight="1">
      <c r="A456" s="11">
        <v>452</v>
      </c>
      <c r="B456" s="345" t="str">
        <f>IF(C456="","",[2]表紙!$BD$5)</f>
        <v>LL</v>
      </c>
      <c r="C456" s="346">
        <v>14987376596814</v>
      </c>
      <c r="D456" s="225" t="s">
        <v>1771</v>
      </c>
      <c r="E456" s="194" t="s">
        <v>133</v>
      </c>
      <c r="F456" s="230" t="s">
        <v>885</v>
      </c>
      <c r="G456" s="347">
        <v>4</v>
      </c>
      <c r="H456" s="225" t="s">
        <v>1772</v>
      </c>
      <c r="I456" s="238" t="s">
        <v>967</v>
      </c>
      <c r="J456" s="103"/>
    </row>
    <row r="457" spans="1:10" ht="48.75" customHeight="1">
      <c r="A457" s="11">
        <v>453</v>
      </c>
      <c r="B457" s="345" t="str">
        <f>IF(C457="","",[2]表紙!$BD$5)</f>
        <v>LL</v>
      </c>
      <c r="C457" s="346">
        <v>14987035485114</v>
      </c>
      <c r="D457" s="225" t="s">
        <v>1773</v>
      </c>
      <c r="E457" s="194" t="s">
        <v>133</v>
      </c>
      <c r="F457" s="230" t="s">
        <v>881</v>
      </c>
      <c r="G457" s="347">
        <v>4</v>
      </c>
      <c r="H457" s="225" t="s">
        <v>1774</v>
      </c>
      <c r="I457" s="238" t="s">
        <v>893</v>
      </c>
      <c r="J457" s="103"/>
    </row>
    <row r="458" spans="1:10" ht="48.75" customHeight="1">
      <c r="A458" s="11">
        <v>454</v>
      </c>
      <c r="B458" s="345" t="str">
        <f>IF(C458="","",[2]表紙!$BD$5)</f>
        <v>LL</v>
      </c>
      <c r="C458" s="346">
        <v>14987028209437</v>
      </c>
      <c r="D458" s="225" t="s">
        <v>1775</v>
      </c>
      <c r="E458" s="194" t="s">
        <v>133</v>
      </c>
      <c r="F458" s="230" t="s">
        <v>881</v>
      </c>
      <c r="G458" s="347">
        <v>37</v>
      </c>
      <c r="H458" s="225" t="s">
        <v>1048</v>
      </c>
      <c r="I458" s="238" t="s">
        <v>1017</v>
      </c>
      <c r="J458" s="103"/>
    </row>
    <row r="459" spans="1:10" ht="48.75" customHeight="1">
      <c r="A459" s="11">
        <v>455</v>
      </c>
      <c r="B459" s="345" t="str">
        <f>IF(C459="","",[2]表紙!$BD$5)</f>
        <v>LL</v>
      </c>
      <c r="C459" s="269">
        <v>14987142461018</v>
      </c>
      <c r="D459" s="246" t="s">
        <v>1776</v>
      </c>
      <c r="E459" s="194" t="s">
        <v>133</v>
      </c>
      <c r="F459" s="234" t="s">
        <v>881</v>
      </c>
      <c r="G459" s="347">
        <v>82</v>
      </c>
      <c r="H459" s="270" t="s">
        <v>972</v>
      </c>
      <c r="I459" s="348" t="s">
        <v>883</v>
      </c>
      <c r="J459" s="103"/>
    </row>
    <row r="460" spans="1:10" ht="48.75" customHeight="1">
      <c r="A460" s="11">
        <v>456</v>
      </c>
      <c r="B460" s="345" t="str">
        <f>IF(C460="","",[2]表紙!$BD$5)</f>
        <v>LL</v>
      </c>
      <c r="C460" s="346">
        <v>14987035423901</v>
      </c>
      <c r="D460" s="225" t="s">
        <v>1777</v>
      </c>
      <c r="E460" s="194" t="s">
        <v>133</v>
      </c>
      <c r="F460" s="230" t="s">
        <v>881</v>
      </c>
      <c r="G460" s="347">
        <v>11</v>
      </c>
      <c r="H460" s="225" t="s">
        <v>1708</v>
      </c>
      <c r="I460" s="238" t="s">
        <v>893</v>
      </c>
      <c r="J460" s="103"/>
    </row>
    <row r="461" spans="1:10" ht="48.75" customHeight="1">
      <c r="A461" s="11">
        <v>457</v>
      </c>
      <c r="B461" s="345" t="str">
        <f>IF(C461="","",[2]表紙!$BD$5)</f>
        <v>LL</v>
      </c>
      <c r="C461" s="346">
        <v>14987185810743</v>
      </c>
      <c r="D461" s="225" t="s">
        <v>1778</v>
      </c>
      <c r="E461" s="194" t="s">
        <v>133</v>
      </c>
      <c r="F461" s="230" t="s">
        <v>881</v>
      </c>
      <c r="G461" s="347">
        <v>3</v>
      </c>
      <c r="H461" s="225" t="s">
        <v>1779</v>
      </c>
      <c r="I461" s="238" t="s">
        <v>1602</v>
      </c>
      <c r="J461" s="103"/>
    </row>
    <row r="462" spans="1:10" ht="48.75" customHeight="1">
      <c r="A462" s="11">
        <v>458</v>
      </c>
      <c r="B462" s="345" t="str">
        <f>IF(C462="","",[2]表紙!$BD$5)</f>
        <v>LL</v>
      </c>
      <c r="C462" s="346">
        <v>14987376556115</v>
      </c>
      <c r="D462" s="225" t="s">
        <v>1780</v>
      </c>
      <c r="E462" s="194" t="s">
        <v>133</v>
      </c>
      <c r="F462" s="230" t="s">
        <v>881</v>
      </c>
      <c r="G462" s="347">
        <v>5</v>
      </c>
      <c r="H462" s="225" t="s">
        <v>882</v>
      </c>
      <c r="I462" s="238" t="s">
        <v>967</v>
      </c>
      <c r="J462" s="103"/>
    </row>
    <row r="463" spans="1:10" ht="48.75" customHeight="1">
      <c r="A463" s="11">
        <v>459</v>
      </c>
      <c r="B463" s="345" t="str">
        <f>IF(C463="","",[2]表紙!$BD$5)</f>
        <v>LL</v>
      </c>
      <c r="C463" s="346">
        <v>14987376556528</v>
      </c>
      <c r="D463" s="225" t="s">
        <v>1781</v>
      </c>
      <c r="E463" s="194" t="s">
        <v>133</v>
      </c>
      <c r="F463" s="230" t="s">
        <v>881</v>
      </c>
      <c r="G463" s="347">
        <v>4</v>
      </c>
      <c r="H463" s="225" t="s">
        <v>1782</v>
      </c>
      <c r="I463" s="238" t="s">
        <v>967</v>
      </c>
      <c r="J463" s="103"/>
    </row>
    <row r="464" spans="1:10" ht="48.75" customHeight="1">
      <c r="A464" s="11">
        <v>460</v>
      </c>
      <c r="B464" s="345" t="str">
        <f>IF(C464="","",[2]表紙!$BD$5)</f>
        <v>LL</v>
      </c>
      <c r="C464" s="346">
        <v>14987813741098</v>
      </c>
      <c r="D464" s="225" t="s">
        <v>1783</v>
      </c>
      <c r="E464" s="194" t="s">
        <v>133</v>
      </c>
      <c r="F464" s="230" t="s">
        <v>881</v>
      </c>
      <c r="G464" s="347">
        <v>3</v>
      </c>
      <c r="H464" s="225" t="s">
        <v>1784</v>
      </c>
      <c r="I464" s="238" t="s">
        <v>914</v>
      </c>
      <c r="J464" s="103"/>
    </row>
    <row r="465" spans="1:9" ht="48.75" customHeight="1">
      <c r="A465" s="11">
        <v>461</v>
      </c>
      <c r="B465" s="345" t="str">
        <f>IF(C465="","",[2]表紙!$BD$5)</f>
        <v>LL</v>
      </c>
      <c r="C465" s="269">
        <v>14987123002520</v>
      </c>
      <c r="D465" s="246" t="s">
        <v>1785</v>
      </c>
      <c r="E465" s="194" t="s">
        <v>133</v>
      </c>
      <c r="F465" s="234" t="s">
        <v>881</v>
      </c>
      <c r="G465" s="347">
        <v>13</v>
      </c>
      <c r="H465" s="270" t="s">
        <v>1786</v>
      </c>
      <c r="I465" s="238" t="s">
        <v>899</v>
      </c>
    </row>
    <row r="466" spans="1:9" ht="48.75" customHeight="1">
      <c r="A466" s="11">
        <v>462</v>
      </c>
      <c r="B466" s="345" t="str">
        <f>IF(C466="","",[2]表紙!$BD$5)</f>
        <v>LL</v>
      </c>
      <c r="C466" s="346">
        <v>14987123415894</v>
      </c>
      <c r="D466" s="225" t="s">
        <v>1787</v>
      </c>
      <c r="E466" s="194" t="s">
        <v>133</v>
      </c>
      <c r="F466" s="230" t="s">
        <v>881</v>
      </c>
      <c r="G466" s="347">
        <v>17</v>
      </c>
      <c r="H466" s="225" t="s">
        <v>1542</v>
      </c>
      <c r="I466" s="238" t="s">
        <v>899</v>
      </c>
    </row>
    <row r="467" spans="1:9" ht="48.75" customHeight="1">
      <c r="A467" s="11">
        <v>463</v>
      </c>
      <c r="B467" s="345" t="str">
        <f>IF(C467="","",[2]表紙!$BD$5)</f>
        <v>LL</v>
      </c>
      <c r="C467" s="346">
        <v>14987224144303</v>
      </c>
      <c r="D467" s="225" t="s">
        <v>1788</v>
      </c>
      <c r="E467" s="194" t="s">
        <v>133</v>
      </c>
      <c r="F467" s="230" t="s">
        <v>881</v>
      </c>
      <c r="G467" s="347">
        <v>95</v>
      </c>
      <c r="H467" s="225" t="s">
        <v>1789</v>
      </c>
      <c r="I467" s="238" t="s">
        <v>970</v>
      </c>
    </row>
    <row r="468" spans="1:9" ht="48.75" customHeight="1">
      <c r="A468" s="11">
        <v>464</v>
      </c>
      <c r="B468" s="345" t="str">
        <f>IF(C468="","",[2]表紙!$BD$5)</f>
        <v>LL</v>
      </c>
      <c r="C468" s="346">
        <v>14987081102812</v>
      </c>
      <c r="D468" s="225" t="s">
        <v>1790</v>
      </c>
      <c r="E468" s="194" t="s">
        <v>133</v>
      </c>
      <c r="F468" s="230" t="s">
        <v>881</v>
      </c>
      <c r="G468" s="347">
        <v>20</v>
      </c>
      <c r="H468" s="225" t="s">
        <v>996</v>
      </c>
      <c r="I468" s="238" t="s">
        <v>946</v>
      </c>
    </row>
    <row r="469" spans="1:9" ht="48.75" customHeight="1">
      <c r="A469" s="11">
        <v>465</v>
      </c>
      <c r="B469" s="345" t="str">
        <f>IF(C469="","",[2]表紙!$BD$5)</f>
        <v>LL</v>
      </c>
      <c r="C469" s="269">
        <v>14987051901322</v>
      </c>
      <c r="D469" s="246" t="s">
        <v>1791</v>
      </c>
      <c r="E469" s="194" t="s">
        <v>133</v>
      </c>
      <c r="F469" s="234" t="s">
        <v>881</v>
      </c>
      <c r="G469" s="347">
        <v>6</v>
      </c>
      <c r="H469" s="270" t="s">
        <v>1731</v>
      </c>
      <c r="I469" s="348" t="s">
        <v>1126</v>
      </c>
    </row>
    <row r="470" spans="1:9" ht="48.75" customHeight="1">
      <c r="A470" s="11">
        <v>466</v>
      </c>
      <c r="B470" s="345" t="str">
        <f>IF(C470="","",[2]表紙!$BD$5)</f>
        <v>LL</v>
      </c>
      <c r="C470" s="269">
        <v>14987672393124</v>
      </c>
      <c r="D470" s="246" t="s">
        <v>1792</v>
      </c>
      <c r="E470" s="194" t="s">
        <v>133</v>
      </c>
      <c r="F470" s="234" t="s">
        <v>881</v>
      </c>
      <c r="G470" s="347">
        <v>4</v>
      </c>
      <c r="H470" s="270" t="s">
        <v>889</v>
      </c>
      <c r="I470" s="348" t="s">
        <v>981</v>
      </c>
    </row>
    <row r="471" spans="1:9" ht="48.75" customHeight="1">
      <c r="A471" s="11">
        <v>467</v>
      </c>
      <c r="B471" s="345" t="str">
        <f>IF(C471="","",[2]表紙!$BD$5)</f>
        <v>LL</v>
      </c>
      <c r="C471" s="346">
        <v>14987190035209</v>
      </c>
      <c r="D471" s="225" t="s">
        <v>1793</v>
      </c>
      <c r="E471" s="194" t="s">
        <v>133</v>
      </c>
      <c r="F471" s="230" t="s">
        <v>881</v>
      </c>
      <c r="G471" s="347">
        <v>4</v>
      </c>
      <c r="H471" s="225" t="s">
        <v>889</v>
      </c>
      <c r="I471" s="238" t="s">
        <v>45</v>
      </c>
    </row>
    <row r="472" spans="1:9" ht="48.75" customHeight="1">
      <c r="A472" s="11">
        <v>468</v>
      </c>
      <c r="B472" s="345" t="str">
        <f>IF(C472="","",[2]表紙!$BD$5)</f>
        <v>LL</v>
      </c>
      <c r="C472" s="346">
        <v>14987235013087</v>
      </c>
      <c r="D472" s="225" t="s">
        <v>1794</v>
      </c>
      <c r="E472" s="194" t="s">
        <v>133</v>
      </c>
      <c r="F472" s="230" t="s">
        <v>881</v>
      </c>
      <c r="G472" s="347">
        <v>4</v>
      </c>
      <c r="H472" s="225" t="s">
        <v>1795</v>
      </c>
      <c r="I472" s="238" t="s">
        <v>1796</v>
      </c>
    </row>
    <row r="473" spans="1:9" ht="48.75" customHeight="1">
      <c r="A473" s="11">
        <v>469</v>
      </c>
      <c r="B473" s="345" t="str">
        <f>IF(C473="","",[2]表紙!$BD$5)</f>
        <v>LL</v>
      </c>
      <c r="C473" s="346">
        <v>14987350026375</v>
      </c>
      <c r="D473" s="225" t="s">
        <v>1797</v>
      </c>
      <c r="E473" s="194" t="s">
        <v>133</v>
      </c>
      <c r="F473" s="230" t="s">
        <v>881</v>
      </c>
      <c r="G473" s="347">
        <v>4</v>
      </c>
      <c r="H473" s="225" t="s">
        <v>1798</v>
      </c>
      <c r="I473" s="238" t="s">
        <v>2</v>
      </c>
    </row>
    <row r="474" spans="1:9" ht="48.75" customHeight="1">
      <c r="A474" s="11">
        <v>470</v>
      </c>
      <c r="B474" s="345" t="str">
        <f>IF(C474="","",[2]表紙!$BD$5)</f>
        <v>LL</v>
      </c>
      <c r="C474" s="346">
        <v>14987901120705</v>
      </c>
      <c r="D474" s="225" t="s">
        <v>1799</v>
      </c>
      <c r="E474" s="194" t="s">
        <v>133</v>
      </c>
      <c r="F474" s="230" t="s">
        <v>881</v>
      </c>
      <c r="G474" s="347">
        <v>42</v>
      </c>
      <c r="H474" s="225" t="s">
        <v>1800</v>
      </c>
      <c r="I474" s="238" t="s">
        <v>1080</v>
      </c>
    </row>
    <row r="475" spans="1:9" ht="48.75" customHeight="1">
      <c r="A475" s="11">
        <v>471</v>
      </c>
      <c r="B475" s="345" t="str">
        <f>IF(C475="","",[2]表紙!$BD$5)</f>
        <v>LL</v>
      </c>
      <c r="C475" s="346">
        <v>14987614235048</v>
      </c>
      <c r="D475" s="225" t="s">
        <v>1801</v>
      </c>
      <c r="E475" s="194" t="s">
        <v>133</v>
      </c>
      <c r="F475" s="230" t="s">
        <v>881</v>
      </c>
      <c r="G475" s="347">
        <v>4</v>
      </c>
      <c r="H475" s="225" t="s">
        <v>1802</v>
      </c>
      <c r="I475" s="238" t="s">
        <v>949</v>
      </c>
    </row>
    <row r="476" spans="1:9" ht="48.75" customHeight="1">
      <c r="A476" s="11">
        <v>472</v>
      </c>
      <c r="B476" s="345" t="str">
        <f>IF(C476="","",[2]表紙!$BD$5)</f>
        <v>LL</v>
      </c>
      <c r="C476" s="346">
        <v>14987222682876</v>
      </c>
      <c r="D476" s="225" t="s">
        <v>1803</v>
      </c>
      <c r="E476" s="194" t="s">
        <v>133</v>
      </c>
      <c r="F476" s="230" t="s">
        <v>881</v>
      </c>
      <c r="G476" s="347">
        <v>30</v>
      </c>
      <c r="H476" s="225" t="s">
        <v>898</v>
      </c>
      <c r="I476" s="238" t="s">
        <v>1067</v>
      </c>
    </row>
    <row r="477" spans="1:9" ht="48.75" customHeight="1">
      <c r="A477" s="11">
        <v>473</v>
      </c>
      <c r="B477" s="345" t="str">
        <f>IF(C477="","",[2]表紙!$BD$5)</f>
        <v>LL</v>
      </c>
      <c r="C477" s="346">
        <v>14987616003942</v>
      </c>
      <c r="D477" s="225" t="s">
        <v>1804</v>
      </c>
      <c r="E477" s="194" t="s">
        <v>133</v>
      </c>
      <c r="F477" s="230" t="s">
        <v>881</v>
      </c>
      <c r="G477" s="347">
        <v>3</v>
      </c>
      <c r="H477" s="225" t="s">
        <v>1083</v>
      </c>
      <c r="I477" s="238" t="s">
        <v>1190</v>
      </c>
    </row>
    <row r="478" spans="1:9" ht="48.75" customHeight="1">
      <c r="A478" s="11">
        <v>474</v>
      </c>
      <c r="B478" s="345" t="str">
        <f>IF(C478="","",[2]表紙!$BD$5)</f>
        <v>LL</v>
      </c>
      <c r="C478" s="346">
        <v>14987616003966</v>
      </c>
      <c r="D478" s="225" t="s">
        <v>1805</v>
      </c>
      <c r="E478" s="194" t="s">
        <v>133</v>
      </c>
      <c r="F478" s="230" t="s">
        <v>881</v>
      </c>
      <c r="G478" s="347">
        <v>3</v>
      </c>
      <c r="H478" s="225" t="s">
        <v>1806</v>
      </c>
      <c r="I478" s="238" t="s">
        <v>1190</v>
      </c>
    </row>
    <row r="479" spans="1:9" ht="48.75" customHeight="1">
      <c r="A479" s="11">
        <v>475</v>
      </c>
      <c r="B479" s="345" t="str">
        <f>IF(C479="","",[2]表紙!$BD$5)</f>
        <v>LL</v>
      </c>
      <c r="C479" s="346">
        <v>14987616003980</v>
      </c>
      <c r="D479" s="225" t="s">
        <v>1807</v>
      </c>
      <c r="E479" s="194" t="s">
        <v>133</v>
      </c>
      <c r="F479" s="230" t="s">
        <v>881</v>
      </c>
      <c r="G479" s="347">
        <v>3</v>
      </c>
      <c r="H479" s="225" t="s">
        <v>1808</v>
      </c>
      <c r="I479" s="238" t="s">
        <v>1190</v>
      </c>
    </row>
    <row r="480" spans="1:9" ht="48.75" customHeight="1">
      <c r="A480" s="11">
        <v>476</v>
      </c>
      <c r="B480" s="345" t="str">
        <f>IF(C480="","",[2]表紙!$BD$5)</f>
        <v>LL</v>
      </c>
      <c r="C480" s="346">
        <v>14987925117842</v>
      </c>
      <c r="D480" s="225" t="s">
        <v>1809</v>
      </c>
      <c r="E480" s="194" t="s">
        <v>133</v>
      </c>
      <c r="F480" s="230" t="s">
        <v>881</v>
      </c>
      <c r="G480" s="347">
        <v>5</v>
      </c>
      <c r="H480" s="225" t="s">
        <v>1810</v>
      </c>
      <c r="I480" s="238" t="s">
        <v>1177</v>
      </c>
    </row>
    <row r="481" spans="1:9" ht="48.75" customHeight="1">
      <c r="A481" s="11">
        <v>477</v>
      </c>
      <c r="B481" s="345" t="str">
        <f>IF(C481="","",[2]表紙!$BD$5)</f>
        <v>LL</v>
      </c>
      <c r="C481" s="346">
        <v>14987376320242</v>
      </c>
      <c r="D481" s="225" t="s">
        <v>1811</v>
      </c>
      <c r="E481" s="194" t="s">
        <v>133</v>
      </c>
      <c r="F481" s="230" t="s">
        <v>881</v>
      </c>
      <c r="G481" s="347">
        <v>6</v>
      </c>
      <c r="H481" s="225" t="s">
        <v>1812</v>
      </c>
      <c r="I481" s="238" t="s">
        <v>967</v>
      </c>
    </row>
    <row r="482" spans="1:9" ht="48.75" customHeight="1">
      <c r="A482" s="11">
        <v>478</v>
      </c>
      <c r="B482" s="351" t="str">
        <f>IF(C482="","",[2]表紙!$BD$5)</f>
        <v>LL</v>
      </c>
      <c r="C482" s="353">
        <v>14987901101605</v>
      </c>
      <c r="D482" s="354" t="s">
        <v>1813</v>
      </c>
      <c r="E482" s="194" t="s">
        <v>133</v>
      </c>
      <c r="F482" s="355" t="s">
        <v>881</v>
      </c>
      <c r="G482" s="347">
        <v>13</v>
      </c>
      <c r="H482" s="354" t="s">
        <v>964</v>
      </c>
      <c r="I482" s="356" t="s">
        <v>1080</v>
      </c>
    </row>
    <row r="483" spans="1:9" ht="48.75" customHeight="1">
      <c r="A483" s="11">
        <v>479</v>
      </c>
      <c r="B483" s="351" t="str">
        <f>IF(C483="","",[2]表紙!$BD$5)</f>
        <v>LL</v>
      </c>
      <c r="C483" s="357">
        <v>14987128322524</v>
      </c>
      <c r="D483" s="246" t="s">
        <v>1814</v>
      </c>
      <c r="E483" s="194" t="s">
        <v>133</v>
      </c>
      <c r="F483" s="234" t="s">
        <v>881</v>
      </c>
      <c r="G483" s="347">
        <v>4</v>
      </c>
      <c r="H483" s="270" t="s">
        <v>934</v>
      </c>
      <c r="I483" s="348" t="s">
        <v>1213</v>
      </c>
    </row>
    <row r="484" spans="1:9" ht="48.75" customHeight="1">
      <c r="A484" s="11">
        <v>480</v>
      </c>
      <c r="B484" s="351" t="str">
        <f>IF(C484="","",[2]表紙!$BD$5)</f>
        <v>LL</v>
      </c>
      <c r="C484" s="352">
        <v>14987081108685</v>
      </c>
      <c r="D484" s="225" t="s">
        <v>1815</v>
      </c>
      <c r="E484" s="194" t="s">
        <v>133</v>
      </c>
      <c r="F484" s="230" t="s">
        <v>881</v>
      </c>
      <c r="G484" s="347">
        <v>4</v>
      </c>
      <c r="H484" s="225" t="s">
        <v>1816</v>
      </c>
      <c r="I484" s="238" t="s">
        <v>946</v>
      </c>
    </row>
    <row r="485" spans="1:9" ht="48.75" customHeight="1">
      <c r="A485" s="11">
        <v>481</v>
      </c>
      <c r="B485" s="351" t="str">
        <f>IF(C485="","",[2]表紙!$BD$5)</f>
        <v>LL</v>
      </c>
      <c r="C485" s="352">
        <v>14987224151257</v>
      </c>
      <c r="D485" s="225" t="s">
        <v>1817</v>
      </c>
      <c r="E485" s="194" t="s">
        <v>133</v>
      </c>
      <c r="F485" s="230" t="s">
        <v>881</v>
      </c>
      <c r="G485" s="347">
        <v>40</v>
      </c>
      <c r="H485" s="225" t="s">
        <v>934</v>
      </c>
      <c r="I485" s="238" t="s">
        <v>970</v>
      </c>
    </row>
    <row r="486" spans="1:9" ht="48.75" customHeight="1">
      <c r="A486" s="11">
        <v>482</v>
      </c>
      <c r="B486" s="351" t="str">
        <f>IF(C486="","",[2]表紙!$BD$5)</f>
        <v>LL</v>
      </c>
      <c r="C486" s="352">
        <v>14987233101137</v>
      </c>
      <c r="D486" s="225" t="s">
        <v>1818</v>
      </c>
      <c r="E486" s="194" t="s">
        <v>133</v>
      </c>
      <c r="F486" s="230" t="s">
        <v>881</v>
      </c>
      <c r="G486" s="347">
        <v>4</v>
      </c>
      <c r="H486" s="225" t="s">
        <v>1819</v>
      </c>
      <c r="I486" s="238" t="s">
        <v>1036</v>
      </c>
    </row>
    <row r="487" spans="1:9" ht="48.75" customHeight="1">
      <c r="A487" s="11">
        <v>483</v>
      </c>
      <c r="B487" s="345" t="str">
        <f>IF(C487="","",[2]表紙!$BD$5)</f>
        <v>LL</v>
      </c>
      <c r="C487" s="357">
        <v>14987770556704</v>
      </c>
      <c r="D487" s="246" t="s">
        <v>1820</v>
      </c>
      <c r="E487" s="194" t="s">
        <v>133</v>
      </c>
      <c r="F487" s="234" t="s">
        <v>881</v>
      </c>
      <c r="G487" s="347">
        <v>4</v>
      </c>
      <c r="H487" s="270" t="s">
        <v>1821</v>
      </c>
      <c r="I487" s="348" t="s">
        <v>930</v>
      </c>
    </row>
    <row r="488" spans="1:9" ht="48.75" customHeight="1">
      <c r="A488" s="11">
        <v>484</v>
      </c>
      <c r="B488" s="351" t="str">
        <f>IF(C488="","",[2]表紙!$BD$5)</f>
        <v>LL</v>
      </c>
      <c r="C488" s="352">
        <v>14987233103650</v>
      </c>
      <c r="D488" s="225" t="s">
        <v>1822</v>
      </c>
      <c r="E488" s="194" t="s">
        <v>133</v>
      </c>
      <c r="F488" s="230" t="s">
        <v>1446</v>
      </c>
      <c r="G488" s="347">
        <v>20</v>
      </c>
      <c r="H488" s="225" t="s">
        <v>1823</v>
      </c>
      <c r="I488" s="238" t="s">
        <v>1036</v>
      </c>
    </row>
    <row r="489" spans="1:9" ht="48.75" customHeight="1">
      <c r="A489" s="11">
        <v>485</v>
      </c>
      <c r="B489" s="351" t="str">
        <f>IF(C489="","",[2]表紙!$BD$5)</f>
        <v>LL</v>
      </c>
      <c r="C489" s="352">
        <v>14987035209710</v>
      </c>
      <c r="D489" s="225" t="s">
        <v>1824</v>
      </c>
      <c r="E489" s="194" t="s">
        <v>133</v>
      </c>
      <c r="F489" s="230" t="s">
        <v>881</v>
      </c>
      <c r="G489" s="347">
        <v>99</v>
      </c>
      <c r="H489" s="225" t="s">
        <v>1530</v>
      </c>
      <c r="I489" s="238" t="s">
        <v>893</v>
      </c>
    </row>
    <row r="490" spans="1:9" ht="48.75" customHeight="1">
      <c r="A490" s="11">
        <v>486</v>
      </c>
      <c r="B490" s="351" t="str">
        <f>IF(C490="","",[2]表紙!$BD$5)</f>
        <v>LL</v>
      </c>
      <c r="C490" s="352">
        <v>14987081183583</v>
      </c>
      <c r="D490" s="225" t="s">
        <v>1825</v>
      </c>
      <c r="E490" s="194" t="s">
        <v>133</v>
      </c>
      <c r="F490" s="230" t="s">
        <v>881</v>
      </c>
      <c r="G490" s="347">
        <v>3</v>
      </c>
      <c r="H490" s="225" t="s">
        <v>904</v>
      </c>
      <c r="I490" s="238" t="s">
        <v>946</v>
      </c>
    </row>
    <row r="491" spans="1:9" ht="48.75" customHeight="1">
      <c r="A491" s="11">
        <v>487</v>
      </c>
      <c r="B491" s="351" t="str">
        <f>IF(C491="","",[2]表紙!$BD$5)</f>
        <v>LL</v>
      </c>
      <c r="C491" s="352">
        <v>14987246767047</v>
      </c>
      <c r="D491" s="225" t="s">
        <v>1826</v>
      </c>
      <c r="E491" s="194" t="s">
        <v>133</v>
      </c>
      <c r="F491" s="230" t="s">
        <v>1101</v>
      </c>
      <c r="G491" s="347">
        <v>40</v>
      </c>
      <c r="H491" s="225" t="s">
        <v>1827</v>
      </c>
      <c r="I491" s="238" t="s">
        <v>959</v>
      </c>
    </row>
    <row r="492" spans="1:9" ht="48.75" customHeight="1">
      <c r="A492" s="11">
        <v>488</v>
      </c>
      <c r="B492" s="351" t="str">
        <f>IF(C492="","",[2]表紙!$BD$5)</f>
        <v>LL</v>
      </c>
      <c r="C492" s="357">
        <v>14987413580622</v>
      </c>
      <c r="D492" s="246" t="s">
        <v>1828</v>
      </c>
      <c r="E492" s="194" t="s">
        <v>133</v>
      </c>
      <c r="F492" s="234" t="s">
        <v>881</v>
      </c>
      <c r="G492" s="347">
        <v>3</v>
      </c>
      <c r="H492" s="270" t="s">
        <v>1829</v>
      </c>
      <c r="I492" s="348" t="s">
        <v>1474</v>
      </c>
    </row>
    <row r="493" spans="1:9" ht="48.75" customHeight="1">
      <c r="A493" s="11">
        <v>489</v>
      </c>
      <c r="B493" s="351" t="str">
        <f>IF(C493="","",[2]表紙!$BD$5)</f>
        <v>LL</v>
      </c>
      <c r="C493" s="352">
        <v>14987117980322</v>
      </c>
      <c r="D493" s="225" t="s">
        <v>1830</v>
      </c>
      <c r="E493" s="194" t="s">
        <v>133</v>
      </c>
      <c r="F493" s="230" t="s">
        <v>881</v>
      </c>
      <c r="G493" s="347">
        <v>20</v>
      </c>
      <c r="H493" s="225" t="s">
        <v>1831</v>
      </c>
      <c r="I493" s="238" t="s">
        <v>1359</v>
      </c>
    </row>
    <row r="494" spans="1:9" ht="48.75" customHeight="1">
      <c r="A494" s="11">
        <v>490</v>
      </c>
      <c r="B494" s="351" t="str">
        <f>IF(C494="","",[2]表紙!$BD$5)</f>
        <v>LL</v>
      </c>
      <c r="C494" s="357">
        <v>14987343501629</v>
      </c>
      <c r="D494" s="246" t="s">
        <v>1832</v>
      </c>
      <c r="E494" s="194" t="s">
        <v>133</v>
      </c>
      <c r="F494" s="234" t="s">
        <v>881</v>
      </c>
      <c r="G494" s="347">
        <v>93</v>
      </c>
      <c r="H494" s="270" t="s">
        <v>1833</v>
      </c>
      <c r="I494" s="348" t="s">
        <v>1834</v>
      </c>
    </row>
    <row r="495" spans="1:9" ht="48.75" customHeight="1">
      <c r="A495" s="11">
        <v>491</v>
      </c>
      <c r="B495" s="351" t="str">
        <f>IF(C495="","",[2]表紙!$BD$5)</f>
        <v>LL</v>
      </c>
      <c r="C495" s="352">
        <v>14987376377734</v>
      </c>
      <c r="D495" s="225" t="s">
        <v>1835</v>
      </c>
      <c r="E495" s="194" t="s">
        <v>133</v>
      </c>
      <c r="F495" s="230" t="s">
        <v>881</v>
      </c>
      <c r="G495" s="347">
        <v>65</v>
      </c>
      <c r="H495" s="225" t="s">
        <v>1833</v>
      </c>
      <c r="I495" s="238" t="s">
        <v>967</v>
      </c>
    </row>
    <row r="496" spans="1:9" ht="48.75" customHeight="1">
      <c r="A496" s="11">
        <v>492</v>
      </c>
      <c r="B496" s="351" t="str">
        <f>IF(C496="","",[2]表紙!$BD$5)</f>
        <v>LL</v>
      </c>
      <c r="C496" s="352">
        <v>14987211760905</v>
      </c>
      <c r="D496" s="225" t="s">
        <v>1836</v>
      </c>
      <c r="E496" s="194" t="s">
        <v>133</v>
      </c>
      <c r="F496" s="230" t="s">
        <v>881</v>
      </c>
      <c r="G496" s="347">
        <v>4</v>
      </c>
      <c r="H496" s="225" t="s">
        <v>1837</v>
      </c>
      <c r="I496" s="238" t="s">
        <v>887</v>
      </c>
    </row>
    <row r="497" spans="1:9" ht="48.75" customHeight="1">
      <c r="A497" s="11">
        <v>493</v>
      </c>
      <c r="B497" s="351" t="str">
        <f>IF(C497="","",[2]表紙!$BD$5)</f>
        <v>LL</v>
      </c>
      <c r="C497" s="352">
        <v>14987158151057</v>
      </c>
      <c r="D497" s="225" t="s">
        <v>1838</v>
      </c>
      <c r="E497" s="194" t="s">
        <v>133</v>
      </c>
      <c r="F497" s="230" t="s">
        <v>885</v>
      </c>
      <c r="G497" s="347">
        <v>4</v>
      </c>
      <c r="H497" s="225" t="s">
        <v>1839</v>
      </c>
      <c r="I497" s="238" t="s">
        <v>1279</v>
      </c>
    </row>
    <row r="498" spans="1:9" ht="48.75" customHeight="1">
      <c r="A498" s="11">
        <v>494</v>
      </c>
      <c r="B498" s="351" t="str">
        <f>IF(C498="","",[2]表紙!$BD$5)</f>
        <v>LL</v>
      </c>
      <c r="C498" s="352">
        <v>14987158151019</v>
      </c>
      <c r="D498" s="225" t="s">
        <v>1840</v>
      </c>
      <c r="E498" s="194" t="s">
        <v>133</v>
      </c>
      <c r="F498" s="230" t="s">
        <v>881</v>
      </c>
      <c r="G498" s="347">
        <v>21</v>
      </c>
      <c r="H498" s="225" t="s">
        <v>1841</v>
      </c>
      <c r="I498" s="238" t="s">
        <v>1279</v>
      </c>
    </row>
    <row r="499" spans="1:9" ht="48.75" customHeight="1">
      <c r="A499" s="11">
        <v>495</v>
      </c>
      <c r="B499" s="351" t="str">
        <f>IF(C499="","",[2]表紙!$BD$5)</f>
        <v>LL</v>
      </c>
      <c r="C499" s="352">
        <v>14987901104606</v>
      </c>
      <c r="D499" s="225" t="s">
        <v>1842</v>
      </c>
      <c r="E499" s="194" t="s">
        <v>133</v>
      </c>
      <c r="F499" s="230" t="s">
        <v>881</v>
      </c>
      <c r="G499" s="347">
        <v>3</v>
      </c>
      <c r="H499" s="225" t="s">
        <v>1843</v>
      </c>
      <c r="I499" s="238" t="s">
        <v>1080</v>
      </c>
    </row>
    <row r="500" spans="1:9" ht="48.75" customHeight="1">
      <c r="A500" s="11">
        <v>496</v>
      </c>
      <c r="B500" s="351" t="str">
        <f>IF(C500="","",[2]表紙!$BD$5)</f>
        <v>LL</v>
      </c>
      <c r="C500" s="352">
        <v>14987447578022</v>
      </c>
      <c r="D500" s="225" t="s">
        <v>1844</v>
      </c>
      <c r="E500" s="194" t="s">
        <v>133</v>
      </c>
      <c r="F500" s="230" t="s">
        <v>881</v>
      </c>
      <c r="G500" s="347">
        <v>5</v>
      </c>
      <c r="H500" s="225" t="s">
        <v>1300</v>
      </c>
      <c r="I500" s="238" t="s">
        <v>939</v>
      </c>
    </row>
    <row r="501" spans="1:9" ht="48.75" customHeight="1">
      <c r="A501" s="11">
        <v>497</v>
      </c>
      <c r="B501" s="351" t="str">
        <f>IF(C501="","",[2]表紙!$BD$5)</f>
        <v>LL</v>
      </c>
      <c r="C501" s="352">
        <v>14987081186928</v>
      </c>
      <c r="D501" s="225" t="s">
        <v>1845</v>
      </c>
      <c r="E501" s="194" t="s">
        <v>133</v>
      </c>
      <c r="F501" s="230" t="s">
        <v>881</v>
      </c>
      <c r="G501" s="347">
        <v>40</v>
      </c>
      <c r="H501" s="225" t="s">
        <v>1197</v>
      </c>
      <c r="I501" s="238" t="s">
        <v>946</v>
      </c>
    </row>
    <row r="502" spans="1:9" ht="48.75" customHeight="1">
      <c r="A502" s="11">
        <v>498</v>
      </c>
      <c r="B502" s="351" t="str">
        <f>IF(C502="","",[2]表紙!$BD$5)</f>
        <v>LL</v>
      </c>
      <c r="C502" s="357">
        <v>14987925101032</v>
      </c>
      <c r="D502" s="246" t="s">
        <v>1846</v>
      </c>
      <c r="E502" s="194" t="s">
        <v>133</v>
      </c>
      <c r="F502" s="234" t="s">
        <v>881</v>
      </c>
      <c r="G502" s="347">
        <v>5</v>
      </c>
      <c r="H502" s="270" t="s">
        <v>1337</v>
      </c>
      <c r="I502" s="348" t="s">
        <v>1177</v>
      </c>
    </row>
    <row r="503" spans="1:9" ht="48.75" customHeight="1">
      <c r="A503" s="11">
        <v>499</v>
      </c>
      <c r="B503" s="351" t="str">
        <f>IF(C503="","",[2]表紙!$BD$5)</f>
        <v>LL</v>
      </c>
      <c r="C503" s="352">
        <v>14987123143933</v>
      </c>
      <c r="D503" s="225" t="s">
        <v>1847</v>
      </c>
      <c r="E503" s="194" t="s">
        <v>133</v>
      </c>
      <c r="F503" s="230" t="s">
        <v>881</v>
      </c>
      <c r="G503" s="347">
        <v>9</v>
      </c>
      <c r="H503" s="225" t="s">
        <v>1848</v>
      </c>
      <c r="I503" s="238" t="s">
        <v>899</v>
      </c>
    </row>
    <row r="504" spans="1:9" ht="48.75" customHeight="1">
      <c r="A504" s="11">
        <v>500</v>
      </c>
      <c r="B504" s="345" t="str">
        <f>IF(C504="","",[2]表紙!$BD$5)</f>
        <v>LL</v>
      </c>
      <c r="C504" s="352">
        <v>14987042183157</v>
      </c>
      <c r="D504" s="225" t="s">
        <v>1849</v>
      </c>
      <c r="E504" s="194" t="s">
        <v>133</v>
      </c>
      <c r="F504" s="230" t="s">
        <v>881</v>
      </c>
      <c r="G504" s="347">
        <v>4</v>
      </c>
      <c r="H504" s="225" t="s">
        <v>1250</v>
      </c>
      <c r="I504" s="238" t="s">
        <v>984</v>
      </c>
    </row>
    <row r="505" spans="1:9" ht="48.75" customHeight="1">
      <c r="A505" s="11">
        <v>501</v>
      </c>
      <c r="B505" s="351" t="str">
        <f>IF(C505="","",[2]表紙!$BD$5)</f>
        <v>LL</v>
      </c>
      <c r="C505" s="352">
        <v>14987080033513</v>
      </c>
      <c r="D505" s="225" t="s">
        <v>1850</v>
      </c>
      <c r="E505" s="194" t="s">
        <v>133</v>
      </c>
      <c r="F505" s="230" t="s">
        <v>881</v>
      </c>
      <c r="G505" s="347">
        <v>9</v>
      </c>
      <c r="H505" s="225" t="s">
        <v>889</v>
      </c>
      <c r="I505" s="238" t="s">
        <v>908</v>
      </c>
    </row>
    <row r="506" spans="1:9" ht="48.75" customHeight="1">
      <c r="A506" s="11">
        <v>502</v>
      </c>
      <c r="B506" s="351" t="str">
        <f>IF(C506="","",[2]表紙!$BD$5)</f>
        <v>LL</v>
      </c>
      <c r="C506" s="352">
        <v>14987672957647</v>
      </c>
      <c r="D506" s="225" t="s">
        <v>1851</v>
      </c>
      <c r="E506" s="194" t="s">
        <v>133</v>
      </c>
      <c r="F506" s="230" t="s">
        <v>881</v>
      </c>
      <c r="G506" s="347">
        <v>4</v>
      </c>
      <c r="H506" s="225" t="s">
        <v>1852</v>
      </c>
      <c r="I506" s="238" t="s">
        <v>981</v>
      </c>
    </row>
    <row r="507" spans="1:9" ht="48.75" customHeight="1">
      <c r="A507" s="11">
        <v>503</v>
      </c>
      <c r="B507" s="351" t="str">
        <f>IF(C507="","",[2]表紙!$BD$5)</f>
        <v>LL</v>
      </c>
      <c r="C507" s="352">
        <v>14987080037436</v>
      </c>
      <c r="D507" s="225" t="s">
        <v>1853</v>
      </c>
      <c r="E507" s="194" t="s">
        <v>133</v>
      </c>
      <c r="F507" s="230" t="s">
        <v>881</v>
      </c>
      <c r="G507" s="347">
        <v>4</v>
      </c>
      <c r="H507" s="225" t="s">
        <v>1071</v>
      </c>
      <c r="I507" s="238" t="s">
        <v>908</v>
      </c>
    </row>
    <row r="508" spans="1:9" ht="48.75" customHeight="1">
      <c r="A508" s="11">
        <v>504</v>
      </c>
      <c r="B508" s="351" t="str">
        <f>IF(C508="","",[2]表紙!$BD$5)</f>
        <v>LL</v>
      </c>
      <c r="C508" s="352">
        <v>14987901106501</v>
      </c>
      <c r="D508" s="225" t="s">
        <v>1854</v>
      </c>
      <c r="E508" s="194" t="s">
        <v>133</v>
      </c>
      <c r="F508" s="230" t="s">
        <v>881</v>
      </c>
      <c r="G508" s="347">
        <v>35</v>
      </c>
      <c r="H508" s="225" t="s">
        <v>1069</v>
      </c>
      <c r="I508" s="238" t="s">
        <v>1080</v>
      </c>
    </row>
    <row r="509" spans="1:9" ht="48.75" customHeight="1">
      <c r="A509" s="11">
        <v>505</v>
      </c>
      <c r="B509" s="351" t="str">
        <f>IF(C509="","",[2]表紙!$BD$5)</f>
        <v>LL</v>
      </c>
      <c r="C509" s="352">
        <v>14987028240508</v>
      </c>
      <c r="D509" s="225" t="s">
        <v>1855</v>
      </c>
      <c r="E509" s="194" t="s">
        <v>133</v>
      </c>
      <c r="F509" s="230" t="s">
        <v>881</v>
      </c>
      <c r="G509" s="347">
        <v>9</v>
      </c>
      <c r="H509" s="225" t="s">
        <v>1232</v>
      </c>
      <c r="I509" s="238" t="s">
        <v>1017</v>
      </c>
    </row>
    <row r="510" spans="1:9" ht="48.75" customHeight="1">
      <c r="A510" s="11">
        <v>506</v>
      </c>
      <c r="B510" s="345" t="str">
        <f>IF(C510="","",[2]表紙!$BD$5)</f>
        <v>LL</v>
      </c>
      <c r="C510" s="352">
        <v>14987028240300</v>
      </c>
      <c r="D510" s="225" t="s">
        <v>1856</v>
      </c>
      <c r="E510" s="194" t="s">
        <v>133</v>
      </c>
      <c r="F510" s="230" t="s">
        <v>881</v>
      </c>
      <c r="G510" s="347">
        <v>22</v>
      </c>
      <c r="H510" s="225" t="s">
        <v>889</v>
      </c>
      <c r="I510" s="238" t="s">
        <v>1017</v>
      </c>
    </row>
    <row r="511" spans="1:9" ht="48.75" customHeight="1">
      <c r="A511" s="11">
        <v>507</v>
      </c>
      <c r="B511" s="351" t="str">
        <f>IF(C511="","",[2]表紙!$BD$5)</f>
        <v>LL</v>
      </c>
      <c r="C511" s="352">
        <v>14987028240560</v>
      </c>
      <c r="D511" s="225" t="s">
        <v>1857</v>
      </c>
      <c r="E511" s="194" t="s">
        <v>133</v>
      </c>
      <c r="F511" s="230" t="s">
        <v>881</v>
      </c>
      <c r="G511" s="347">
        <v>7</v>
      </c>
      <c r="H511" s="225" t="s">
        <v>938</v>
      </c>
      <c r="I511" s="238" t="s">
        <v>1017</v>
      </c>
    </row>
    <row r="512" spans="1:9" ht="48.75" customHeight="1">
      <c r="A512" s="11">
        <v>508</v>
      </c>
      <c r="B512" s="351" t="str">
        <f>IF(C512="","",[2]表紙!$BD$5)</f>
        <v>LL</v>
      </c>
      <c r="C512" s="352">
        <v>14987058204914</v>
      </c>
      <c r="D512" s="225" t="s">
        <v>1858</v>
      </c>
      <c r="E512" s="194" t="s">
        <v>133</v>
      </c>
      <c r="F512" s="230" t="s">
        <v>881</v>
      </c>
      <c r="G512" s="347">
        <v>4</v>
      </c>
      <c r="H512" s="225" t="s">
        <v>1859</v>
      </c>
      <c r="I512" s="238" t="s">
        <v>1167</v>
      </c>
    </row>
    <row r="513" spans="1:9" ht="48.75" customHeight="1">
      <c r="A513" s="11">
        <v>509</v>
      </c>
      <c r="B513" s="351" t="str">
        <f>IF(C513="","",[2]表紙!$BD$5)</f>
        <v>LL</v>
      </c>
      <c r="C513" s="352">
        <v>14987028220661</v>
      </c>
      <c r="D513" s="225" t="s">
        <v>1860</v>
      </c>
      <c r="E513" s="194" t="s">
        <v>133</v>
      </c>
      <c r="F513" s="230" t="s">
        <v>881</v>
      </c>
      <c r="G513" s="347">
        <v>25</v>
      </c>
      <c r="H513" s="225" t="s">
        <v>1128</v>
      </c>
      <c r="I513" s="238" t="s">
        <v>1017</v>
      </c>
    </row>
    <row r="514" spans="1:9" ht="48.75" customHeight="1">
      <c r="A514" s="11">
        <v>510</v>
      </c>
      <c r="B514" s="345" t="str">
        <f>IF(C514="","",[2]表紙!$BD$5)</f>
        <v>LL</v>
      </c>
      <c r="C514" s="352">
        <v>14987028220432</v>
      </c>
      <c r="D514" s="225" t="s">
        <v>1861</v>
      </c>
      <c r="E514" s="194" t="s">
        <v>133</v>
      </c>
      <c r="F514" s="230" t="s">
        <v>881</v>
      </c>
      <c r="G514" s="347">
        <v>4</v>
      </c>
      <c r="H514" s="225" t="s">
        <v>1862</v>
      </c>
      <c r="I514" s="238" t="s">
        <v>1017</v>
      </c>
    </row>
  </sheetData>
  <autoFilter ref="A4:J459" xr:uid="{00000000-0009-0000-0000-000002000000}">
    <filterColumn colId="7" showButton="0"/>
    <sortState ref="A5:J427">
      <sortCondition ref="D4:D378"/>
    </sortState>
  </autoFilter>
  <mergeCells count="7">
    <mergeCell ref="A1:J1"/>
    <mergeCell ref="H3:I3"/>
    <mergeCell ref="H4:I4"/>
    <mergeCell ref="K3:K4"/>
    <mergeCell ref="L3:L4"/>
    <mergeCell ref="B3:C3"/>
    <mergeCell ref="B4:C4"/>
  </mergeCells>
  <phoneticPr fontId="5"/>
  <conditionalFormatting sqref="D18 H16">
    <cfRule type="expression" dxfId="35" priority="8">
      <formula>$H16=3</formula>
    </cfRule>
  </conditionalFormatting>
  <conditionalFormatting sqref="D17">
    <cfRule type="expression" dxfId="34" priority="9">
      <formula>$H17=3</formula>
    </cfRule>
  </conditionalFormatting>
  <conditionalFormatting sqref="H17">
    <cfRule type="expression" dxfId="33" priority="6">
      <formula>$H17=3</formula>
    </cfRule>
  </conditionalFormatting>
  <conditionalFormatting sqref="H18">
    <cfRule type="expression" dxfId="32" priority="5">
      <formula>$H18=3</formula>
    </cfRule>
  </conditionalFormatting>
  <conditionalFormatting sqref="H19:H20">
    <cfRule type="expression" dxfId="31" priority="7">
      <formula>$H19=3</formula>
    </cfRule>
  </conditionalFormatting>
  <conditionalFormatting sqref="D16">
    <cfRule type="expression" dxfId="30" priority="4">
      <formula>$H16=3</formula>
    </cfRule>
  </conditionalFormatting>
  <conditionalFormatting sqref="D16">
    <cfRule type="expression" dxfId="29" priority="3">
      <formula>$H16=3</formula>
    </cfRule>
  </conditionalFormatting>
  <conditionalFormatting sqref="H16">
    <cfRule type="expression" dxfId="28" priority="1">
      <formula>$H16=3</formula>
    </cfRule>
  </conditionalFormatting>
  <conditionalFormatting sqref="H16">
    <cfRule type="expression" dxfId="27" priority="2">
      <formula>$H16=3</formula>
    </cfRule>
  </conditionalFormatting>
  <printOptions horizontalCentered="1" verticalCentered="1"/>
  <pageMargins left="0.39370078740157483" right="0.39370078740157483" top="0.55118110236220474" bottom="0.15748031496062992" header="0.35433070866141736" footer="0.15748031496062992"/>
  <pageSetup paperSize="9" scale="95" orientation="landscape" horizontalDpi="300" verticalDpi="300" r:id="rId1"/>
  <headerFooter alignWithMargins="0"/>
  <rowBreaks count="45" manualBreakCount="45">
    <brk id="14" max="9" man="1"/>
    <brk id="24" max="9" man="1"/>
    <brk id="34" max="9" man="1"/>
    <brk id="44" max="9" man="1"/>
    <brk id="54" max="9" man="1"/>
    <brk id="64" max="9" man="1"/>
    <brk id="74" max="9" man="1"/>
    <brk id="84" max="9" man="1"/>
    <brk id="94" max="9" man="1"/>
    <brk id="104" max="9" man="1"/>
    <brk id="114" max="9" man="1"/>
    <brk id="124" max="9" man="1"/>
    <brk id="134" max="9" man="1"/>
    <brk id="144" max="9" man="1"/>
    <brk id="154" max="9" man="1"/>
    <brk id="164" max="9" man="1"/>
    <brk id="174" max="9" man="1"/>
    <brk id="184" max="9" man="1"/>
    <brk id="194" max="9" man="1"/>
    <brk id="204" max="9" man="1"/>
    <brk id="214" max="9" man="1"/>
    <brk id="224" max="9" man="1"/>
    <brk id="234" max="9" man="1"/>
    <brk id="244" max="9" man="1"/>
    <brk id="254" max="9" man="1"/>
    <brk id="264" max="9" man="1"/>
    <brk id="274" max="9" man="1"/>
    <brk id="284" max="9" man="1"/>
    <brk id="294" max="9" man="1"/>
    <brk id="304" max="9" man="1"/>
    <brk id="314" max="9" man="1"/>
    <brk id="324" max="9" man="1"/>
    <brk id="334" max="9" man="1"/>
    <brk id="344" max="9" man="1"/>
    <brk id="354" max="9" man="1"/>
    <brk id="364" max="9" man="1"/>
    <brk id="374" max="9" man="1"/>
    <brk id="384" max="9" man="1"/>
    <brk id="394" max="9" man="1"/>
    <brk id="404" max="9" man="1"/>
    <brk id="414" max="9" man="1"/>
    <brk id="424" max="9" man="1"/>
    <brk id="434" max="9" man="1"/>
    <brk id="444" max="9" man="1"/>
    <brk id="454"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DCF8-8687-42E8-9DB1-ED94DA1FF8E4}">
  <dimension ref="A1:K608"/>
  <sheetViews>
    <sheetView tabSelected="1" topLeftCell="A566" zoomScaleNormal="100" workbookViewId="0">
      <selection activeCell="B581" sqref="B581:H581"/>
    </sheetView>
  </sheetViews>
  <sheetFormatPr defaultRowHeight="13.5"/>
  <cols>
    <col min="1" max="1" width="5.5" style="120" customWidth="1"/>
    <col min="2" max="2" width="34.625" style="278" customWidth="1"/>
    <col min="3" max="3" width="1.625" style="133" customWidth="1"/>
    <col min="4" max="4" width="7.125" style="122" customWidth="1"/>
    <col min="5" max="5" width="9.5" style="123" customWidth="1"/>
    <col min="6" max="6" width="10.25" style="138" customWidth="1"/>
    <col min="7" max="8" width="11" style="133" customWidth="1"/>
    <col min="9" max="9" width="12.5" style="133" customWidth="1"/>
    <col min="10" max="10" width="9" style="133"/>
    <col min="11" max="11" width="6.875" style="133" customWidth="1"/>
    <col min="12" max="13" width="9" style="133"/>
    <col min="14" max="14" width="3.5" style="133" bestFit="1" customWidth="1"/>
    <col min="15" max="15" width="2.5" style="133" bestFit="1" customWidth="1"/>
    <col min="16" max="18" width="5.5" style="133" bestFit="1" customWidth="1"/>
    <col min="19" max="19" width="3.5" style="133" bestFit="1" customWidth="1"/>
    <col min="20" max="256" width="9" style="133"/>
    <col min="257" max="257" width="5.5" style="133" customWidth="1"/>
    <col min="258" max="258" width="34.625" style="133" customWidth="1"/>
    <col min="259" max="259" width="1.625" style="133" customWidth="1"/>
    <col min="260" max="260" width="7.125" style="133" customWidth="1"/>
    <col min="261" max="261" width="9.5" style="133" customWidth="1"/>
    <col min="262" max="262" width="10.25" style="133" customWidth="1"/>
    <col min="263" max="264" width="11" style="133" customWidth="1"/>
    <col min="265" max="265" width="12.5" style="133" customWidth="1"/>
    <col min="266" max="266" width="9" style="133"/>
    <col min="267" max="267" width="6.875" style="133" customWidth="1"/>
    <col min="268" max="269" width="9" style="133"/>
    <col min="270" max="270" width="3.5" style="133" bestFit="1" customWidth="1"/>
    <col min="271" max="271" width="2.5" style="133" bestFit="1" customWidth="1"/>
    <col min="272" max="274" width="5.5" style="133" bestFit="1" customWidth="1"/>
    <col min="275" max="275" width="3.5" style="133" bestFit="1" customWidth="1"/>
    <col min="276" max="512" width="9" style="133"/>
    <col min="513" max="513" width="5.5" style="133" customWidth="1"/>
    <col min="514" max="514" width="34.625" style="133" customWidth="1"/>
    <col min="515" max="515" width="1.625" style="133" customWidth="1"/>
    <col min="516" max="516" width="7.125" style="133" customWidth="1"/>
    <col min="517" max="517" width="9.5" style="133" customWidth="1"/>
    <col min="518" max="518" width="10.25" style="133" customWidth="1"/>
    <col min="519" max="520" width="11" style="133" customWidth="1"/>
    <col min="521" max="521" width="12.5" style="133" customWidth="1"/>
    <col min="522" max="522" width="9" style="133"/>
    <col min="523" max="523" width="6.875" style="133" customWidth="1"/>
    <col min="524" max="525" width="9" style="133"/>
    <col min="526" max="526" width="3.5" style="133" bestFit="1" customWidth="1"/>
    <col min="527" max="527" width="2.5" style="133" bestFit="1" customWidth="1"/>
    <col min="528" max="530" width="5.5" style="133" bestFit="1" customWidth="1"/>
    <col min="531" max="531" width="3.5" style="133" bestFit="1" customWidth="1"/>
    <col min="532" max="768" width="9" style="133"/>
    <col min="769" max="769" width="5.5" style="133" customWidth="1"/>
    <col min="770" max="770" width="34.625" style="133" customWidth="1"/>
    <col min="771" max="771" width="1.625" style="133" customWidth="1"/>
    <col min="772" max="772" width="7.125" style="133" customWidth="1"/>
    <col min="773" max="773" width="9.5" style="133" customWidth="1"/>
    <col min="774" max="774" width="10.25" style="133" customWidth="1"/>
    <col min="775" max="776" width="11" style="133" customWidth="1"/>
    <col min="777" max="777" width="12.5" style="133" customWidth="1"/>
    <col min="778" max="778" width="9" style="133"/>
    <col min="779" max="779" width="6.875" style="133" customWidth="1"/>
    <col min="780" max="781" width="9" style="133"/>
    <col min="782" max="782" width="3.5" style="133" bestFit="1" customWidth="1"/>
    <col min="783" max="783" width="2.5" style="133" bestFit="1" customWidth="1"/>
    <col min="784" max="786" width="5.5" style="133" bestFit="1" customWidth="1"/>
    <col min="787" max="787" width="3.5" style="133" bestFit="1" customWidth="1"/>
    <col min="788" max="1024" width="9" style="133"/>
    <col min="1025" max="1025" width="5.5" style="133" customWidth="1"/>
    <col min="1026" max="1026" width="34.625" style="133" customWidth="1"/>
    <col min="1027" max="1027" width="1.625" style="133" customWidth="1"/>
    <col min="1028" max="1028" width="7.125" style="133" customWidth="1"/>
    <col min="1029" max="1029" width="9.5" style="133" customWidth="1"/>
    <col min="1030" max="1030" width="10.25" style="133" customWidth="1"/>
    <col min="1031" max="1032" width="11" style="133" customWidth="1"/>
    <col min="1033" max="1033" width="12.5" style="133" customWidth="1"/>
    <col min="1034" max="1034" width="9" style="133"/>
    <col min="1035" max="1035" width="6.875" style="133" customWidth="1"/>
    <col min="1036" max="1037" width="9" style="133"/>
    <col min="1038" max="1038" width="3.5" style="133" bestFit="1" customWidth="1"/>
    <col min="1039" max="1039" width="2.5" style="133" bestFit="1" customWidth="1"/>
    <col min="1040" max="1042" width="5.5" style="133" bestFit="1" customWidth="1"/>
    <col min="1043" max="1043" width="3.5" style="133" bestFit="1" customWidth="1"/>
    <col min="1044" max="1280" width="9" style="133"/>
    <col min="1281" max="1281" width="5.5" style="133" customWidth="1"/>
    <col min="1282" max="1282" width="34.625" style="133" customWidth="1"/>
    <col min="1283" max="1283" width="1.625" style="133" customWidth="1"/>
    <col min="1284" max="1284" width="7.125" style="133" customWidth="1"/>
    <col min="1285" max="1285" width="9.5" style="133" customWidth="1"/>
    <col min="1286" max="1286" width="10.25" style="133" customWidth="1"/>
    <col min="1287" max="1288" width="11" style="133" customWidth="1"/>
    <col min="1289" max="1289" width="12.5" style="133" customWidth="1"/>
    <col min="1290" max="1290" width="9" style="133"/>
    <col min="1291" max="1291" width="6.875" style="133" customWidth="1"/>
    <col min="1292" max="1293" width="9" style="133"/>
    <col min="1294" max="1294" width="3.5" style="133" bestFit="1" customWidth="1"/>
    <col min="1295" max="1295" width="2.5" style="133" bestFit="1" customWidth="1"/>
    <col min="1296" max="1298" width="5.5" style="133" bestFit="1" customWidth="1"/>
    <col min="1299" max="1299" width="3.5" style="133" bestFit="1" customWidth="1"/>
    <col min="1300" max="1536" width="9" style="133"/>
    <col min="1537" max="1537" width="5.5" style="133" customWidth="1"/>
    <col min="1538" max="1538" width="34.625" style="133" customWidth="1"/>
    <col min="1539" max="1539" width="1.625" style="133" customWidth="1"/>
    <col min="1540" max="1540" width="7.125" style="133" customWidth="1"/>
    <col min="1541" max="1541" width="9.5" style="133" customWidth="1"/>
    <col min="1542" max="1542" width="10.25" style="133" customWidth="1"/>
    <col min="1543" max="1544" width="11" style="133" customWidth="1"/>
    <col min="1545" max="1545" width="12.5" style="133" customWidth="1"/>
    <col min="1546" max="1546" width="9" style="133"/>
    <col min="1547" max="1547" width="6.875" style="133" customWidth="1"/>
    <col min="1548" max="1549" width="9" style="133"/>
    <col min="1550" max="1550" width="3.5" style="133" bestFit="1" customWidth="1"/>
    <col min="1551" max="1551" width="2.5" style="133" bestFit="1" customWidth="1"/>
    <col min="1552" max="1554" width="5.5" style="133" bestFit="1" customWidth="1"/>
    <col min="1555" max="1555" width="3.5" style="133" bestFit="1" customWidth="1"/>
    <col min="1556" max="1792" width="9" style="133"/>
    <col min="1793" max="1793" width="5.5" style="133" customWidth="1"/>
    <col min="1794" max="1794" width="34.625" style="133" customWidth="1"/>
    <col min="1795" max="1795" width="1.625" style="133" customWidth="1"/>
    <col min="1796" max="1796" width="7.125" style="133" customWidth="1"/>
    <col min="1797" max="1797" width="9.5" style="133" customWidth="1"/>
    <col min="1798" max="1798" width="10.25" style="133" customWidth="1"/>
    <col min="1799" max="1800" width="11" style="133" customWidth="1"/>
    <col min="1801" max="1801" width="12.5" style="133" customWidth="1"/>
    <col min="1802" max="1802" width="9" style="133"/>
    <col min="1803" max="1803" width="6.875" style="133" customWidth="1"/>
    <col min="1804" max="1805" width="9" style="133"/>
    <col min="1806" max="1806" width="3.5" style="133" bestFit="1" customWidth="1"/>
    <col min="1807" max="1807" width="2.5" style="133" bestFit="1" customWidth="1"/>
    <col min="1808" max="1810" width="5.5" style="133" bestFit="1" customWidth="1"/>
    <col min="1811" max="1811" width="3.5" style="133" bestFit="1" customWidth="1"/>
    <col min="1812" max="2048" width="9" style="133"/>
    <col min="2049" max="2049" width="5.5" style="133" customWidth="1"/>
    <col min="2050" max="2050" width="34.625" style="133" customWidth="1"/>
    <col min="2051" max="2051" width="1.625" style="133" customWidth="1"/>
    <col min="2052" max="2052" width="7.125" style="133" customWidth="1"/>
    <col min="2053" max="2053" width="9.5" style="133" customWidth="1"/>
    <col min="2054" max="2054" width="10.25" style="133" customWidth="1"/>
    <col min="2055" max="2056" width="11" style="133" customWidth="1"/>
    <col min="2057" max="2057" width="12.5" style="133" customWidth="1"/>
    <col min="2058" max="2058" width="9" style="133"/>
    <col min="2059" max="2059" width="6.875" style="133" customWidth="1"/>
    <col min="2060" max="2061" width="9" style="133"/>
    <col min="2062" max="2062" width="3.5" style="133" bestFit="1" customWidth="1"/>
    <col min="2063" max="2063" width="2.5" style="133" bestFit="1" customWidth="1"/>
    <col min="2064" max="2066" width="5.5" style="133" bestFit="1" customWidth="1"/>
    <col min="2067" max="2067" width="3.5" style="133" bestFit="1" customWidth="1"/>
    <col min="2068" max="2304" width="9" style="133"/>
    <col min="2305" max="2305" width="5.5" style="133" customWidth="1"/>
    <col min="2306" max="2306" width="34.625" style="133" customWidth="1"/>
    <col min="2307" max="2307" width="1.625" style="133" customWidth="1"/>
    <col min="2308" max="2308" width="7.125" style="133" customWidth="1"/>
    <col min="2309" max="2309" width="9.5" style="133" customWidth="1"/>
    <col min="2310" max="2310" width="10.25" style="133" customWidth="1"/>
    <col min="2311" max="2312" width="11" style="133" customWidth="1"/>
    <col min="2313" max="2313" width="12.5" style="133" customWidth="1"/>
    <col min="2314" max="2314" width="9" style="133"/>
    <col min="2315" max="2315" width="6.875" style="133" customWidth="1"/>
    <col min="2316" max="2317" width="9" style="133"/>
    <col min="2318" max="2318" width="3.5" style="133" bestFit="1" customWidth="1"/>
    <col min="2319" max="2319" width="2.5" style="133" bestFit="1" customWidth="1"/>
    <col min="2320" max="2322" width="5.5" style="133" bestFit="1" customWidth="1"/>
    <col min="2323" max="2323" width="3.5" style="133" bestFit="1" customWidth="1"/>
    <col min="2324" max="2560" width="9" style="133"/>
    <col min="2561" max="2561" width="5.5" style="133" customWidth="1"/>
    <col min="2562" max="2562" width="34.625" style="133" customWidth="1"/>
    <col min="2563" max="2563" width="1.625" style="133" customWidth="1"/>
    <col min="2564" max="2564" width="7.125" style="133" customWidth="1"/>
    <col min="2565" max="2565" width="9.5" style="133" customWidth="1"/>
    <col min="2566" max="2566" width="10.25" style="133" customWidth="1"/>
    <col min="2567" max="2568" width="11" style="133" customWidth="1"/>
    <col min="2569" max="2569" width="12.5" style="133" customWidth="1"/>
    <col min="2570" max="2570" width="9" style="133"/>
    <col min="2571" max="2571" width="6.875" style="133" customWidth="1"/>
    <col min="2572" max="2573" width="9" style="133"/>
    <col min="2574" max="2574" width="3.5" style="133" bestFit="1" customWidth="1"/>
    <col min="2575" max="2575" width="2.5" style="133" bestFit="1" customWidth="1"/>
    <col min="2576" max="2578" width="5.5" style="133" bestFit="1" customWidth="1"/>
    <col min="2579" max="2579" width="3.5" style="133" bestFit="1" customWidth="1"/>
    <col min="2580" max="2816" width="9" style="133"/>
    <col min="2817" max="2817" width="5.5" style="133" customWidth="1"/>
    <col min="2818" max="2818" width="34.625" style="133" customWidth="1"/>
    <col min="2819" max="2819" width="1.625" style="133" customWidth="1"/>
    <col min="2820" max="2820" width="7.125" style="133" customWidth="1"/>
    <col min="2821" max="2821" width="9.5" style="133" customWidth="1"/>
    <col min="2822" max="2822" width="10.25" style="133" customWidth="1"/>
    <col min="2823" max="2824" width="11" style="133" customWidth="1"/>
    <col min="2825" max="2825" width="12.5" style="133" customWidth="1"/>
    <col min="2826" max="2826" width="9" style="133"/>
    <col min="2827" max="2827" width="6.875" style="133" customWidth="1"/>
    <col min="2828" max="2829" width="9" style="133"/>
    <col min="2830" max="2830" width="3.5" style="133" bestFit="1" customWidth="1"/>
    <col min="2831" max="2831" width="2.5" style="133" bestFit="1" customWidth="1"/>
    <col min="2832" max="2834" width="5.5" style="133" bestFit="1" customWidth="1"/>
    <col min="2835" max="2835" width="3.5" style="133" bestFit="1" customWidth="1"/>
    <col min="2836" max="3072" width="9" style="133"/>
    <col min="3073" max="3073" width="5.5" style="133" customWidth="1"/>
    <col min="3074" max="3074" width="34.625" style="133" customWidth="1"/>
    <col min="3075" max="3075" width="1.625" style="133" customWidth="1"/>
    <col min="3076" max="3076" width="7.125" style="133" customWidth="1"/>
    <col min="3077" max="3077" width="9.5" style="133" customWidth="1"/>
    <col min="3078" max="3078" width="10.25" style="133" customWidth="1"/>
    <col min="3079" max="3080" width="11" style="133" customWidth="1"/>
    <col min="3081" max="3081" width="12.5" style="133" customWidth="1"/>
    <col min="3082" max="3082" width="9" style="133"/>
    <col min="3083" max="3083" width="6.875" style="133" customWidth="1"/>
    <col min="3084" max="3085" width="9" style="133"/>
    <col min="3086" max="3086" width="3.5" style="133" bestFit="1" customWidth="1"/>
    <col min="3087" max="3087" width="2.5" style="133" bestFit="1" customWidth="1"/>
    <col min="3088" max="3090" width="5.5" style="133" bestFit="1" customWidth="1"/>
    <col min="3091" max="3091" width="3.5" style="133" bestFit="1" customWidth="1"/>
    <col min="3092" max="3328" width="9" style="133"/>
    <col min="3329" max="3329" width="5.5" style="133" customWidth="1"/>
    <col min="3330" max="3330" width="34.625" style="133" customWidth="1"/>
    <col min="3331" max="3331" width="1.625" style="133" customWidth="1"/>
    <col min="3332" max="3332" width="7.125" style="133" customWidth="1"/>
    <col min="3333" max="3333" width="9.5" style="133" customWidth="1"/>
    <col min="3334" max="3334" width="10.25" style="133" customWidth="1"/>
    <col min="3335" max="3336" width="11" style="133" customWidth="1"/>
    <col min="3337" max="3337" width="12.5" style="133" customWidth="1"/>
    <col min="3338" max="3338" width="9" style="133"/>
    <col min="3339" max="3339" width="6.875" style="133" customWidth="1"/>
    <col min="3340" max="3341" width="9" style="133"/>
    <col min="3342" max="3342" width="3.5" style="133" bestFit="1" customWidth="1"/>
    <col min="3343" max="3343" width="2.5" style="133" bestFit="1" customWidth="1"/>
    <col min="3344" max="3346" width="5.5" style="133" bestFit="1" customWidth="1"/>
    <col min="3347" max="3347" width="3.5" style="133" bestFit="1" customWidth="1"/>
    <col min="3348" max="3584" width="9" style="133"/>
    <col min="3585" max="3585" width="5.5" style="133" customWidth="1"/>
    <col min="3586" max="3586" width="34.625" style="133" customWidth="1"/>
    <col min="3587" max="3587" width="1.625" style="133" customWidth="1"/>
    <col min="3588" max="3588" width="7.125" style="133" customWidth="1"/>
    <col min="3589" max="3589" width="9.5" style="133" customWidth="1"/>
    <col min="3590" max="3590" width="10.25" style="133" customWidth="1"/>
    <col min="3591" max="3592" width="11" style="133" customWidth="1"/>
    <col min="3593" max="3593" width="12.5" style="133" customWidth="1"/>
    <col min="3594" max="3594" width="9" style="133"/>
    <col min="3595" max="3595" width="6.875" style="133" customWidth="1"/>
    <col min="3596" max="3597" width="9" style="133"/>
    <col min="3598" max="3598" width="3.5" style="133" bestFit="1" customWidth="1"/>
    <col min="3599" max="3599" width="2.5" style="133" bestFit="1" customWidth="1"/>
    <col min="3600" max="3602" width="5.5" style="133" bestFit="1" customWidth="1"/>
    <col min="3603" max="3603" width="3.5" style="133" bestFit="1" customWidth="1"/>
    <col min="3604" max="3840" width="9" style="133"/>
    <col min="3841" max="3841" width="5.5" style="133" customWidth="1"/>
    <col min="3842" max="3842" width="34.625" style="133" customWidth="1"/>
    <col min="3843" max="3843" width="1.625" style="133" customWidth="1"/>
    <col min="3844" max="3844" width="7.125" style="133" customWidth="1"/>
    <col min="3845" max="3845" width="9.5" style="133" customWidth="1"/>
    <col min="3846" max="3846" width="10.25" style="133" customWidth="1"/>
    <col min="3847" max="3848" width="11" style="133" customWidth="1"/>
    <col min="3849" max="3849" width="12.5" style="133" customWidth="1"/>
    <col min="3850" max="3850" width="9" style="133"/>
    <col min="3851" max="3851" width="6.875" style="133" customWidth="1"/>
    <col min="3852" max="3853" width="9" style="133"/>
    <col min="3854" max="3854" width="3.5" style="133" bestFit="1" customWidth="1"/>
    <col min="3855" max="3855" width="2.5" style="133" bestFit="1" customWidth="1"/>
    <col min="3856" max="3858" width="5.5" style="133" bestFit="1" customWidth="1"/>
    <col min="3859" max="3859" width="3.5" style="133" bestFit="1" customWidth="1"/>
    <col min="3860" max="4096" width="9" style="133"/>
    <col min="4097" max="4097" width="5.5" style="133" customWidth="1"/>
    <col min="4098" max="4098" width="34.625" style="133" customWidth="1"/>
    <col min="4099" max="4099" width="1.625" style="133" customWidth="1"/>
    <col min="4100" max="4100" width="7.125" style="133" customWidth="1"/>
    <col min="4101" max="4101" width="9.5" style="133" customWidth="1"/>
    <col min="4102" max="4102" width="10.25" style="133" customWidth="1"/>
    <col min="4103" max="4104" width="11" style="133" customWidth="1"/>
    <col min="4105" max="4105" width="12.5" style="133" customWidth="1"/>
    <col min="4106" max="4106" width="9" style="133"/>
    <col min="4107" max="4107" width="6.875" style="133" customWidth="1"/>
    <col min="4108" max="4109" width="9" style="133"/>
    <col min="4110" max="4110" width="3.5" style="133" bestFit="1" customWidth="1"/>
    <col min="4111" max="4111" width="2.5" style="133" bestFit="1" customWidth="1"/>
    <col min="4112" max="4114" width="5.5" style="133" bestFit="1" customWidth="1"/>
    <col min="4115" max="4115" width="3.5" style="133" bestFit="1" customWidth="1"/>
    <col min="4116" max="4352" width="9" style="133"/>
    <col min="4353" max="4353" width="5.5" style="133" customWidth="1"/>
    <col min="4354" max="4354" width="34.625" style="133" customWidth="1"/>
    <col min="4355" max="4355" width="1.625" style="133" customWidth="1"/>
    <col min="4356" max="4356" width="7.125" style="133" customWidth="1"/>
    <col min="4357" max="4357" width="9.5" style="133" customWidth="1"/>
    <col min="4358" max="4358" width="10.25" style="133" customWidth="1"/>
    <col min="4359" max="4360" width="11" style="133" customWidth="1"/>
    <col min="4361" max="4361" width="12.5" style="133" customWidth="1"/>
    <col min="4362" max="4362" width="9" style="133"/>
    <col min="4363" max="4363" width="6.875" style="133" customWidth="1"/>
    <col min="4364" max="4365" width="9" style="133"/>
    <col min="4366" max="4366" width="3.5" style="133" bestFit="1" customWidth="1"/>
    <col min="4367" max="4367" width="2.5" style="133" bestFit="1" customWidth="1"/>
    <col min="4368" max="4370" width="5.5" style="133" bestFit="1" customWidth="1"/>
    <col min="4371" max="4371" width="3.5" style="133" bestFit="1" customWidth="1"/>
    <col min="4372" max="4608" width="9" style="133"/>
    <col min="4609" max="4609" width="5.5" style="133" customWidth="1"/>
    <col min="4610" max="4610" width="34.625" style="133" customWidth="1"/>
    <col min="4611" max="4611" width="1.625" style="133" customWidth="1"/>
    <col min="4612" max="4612" width="7.125" style="133" customWidth="1"/>
    <col min="4613" max="4613" width="9.5" style="133" customWidth="1"/>
    <col min="4614" max="4614" width="10.25" style="133" customWidth="1"/>
    <col min="4615" max="4616" width="11" style="133" customWidth="1"/>
    <col min="4617" max="4617" width="12.5" style="133" customWidth="1"/>
    <col min="4618" max="4618" width="9" style="133"/>
    <col min="4619" max="4619" width="6.875" style="133" customWidth="1"/>
    <col min="4620" max="4621" width="9" style="133"/>
    <col min="4622" max="4622" width="3.5" style="133" bestFit="1" customWidth="1"/>
    <col min="4623" max="4623" width="2.5" style="133" bestFit="1" customWidth="1"/>
    <col min="4624" max="4626" width="5.5" style="133" bestFit="1" customWidth="1"/>
    <col min="4627" max="4627" width="3.5" style="133" bestFit="1" customWidth="1"/>
    <col min="4628" max="4864" width="9" style="133"/>
    <col min="4865" max="4865" width="5.5" style="133" customWidth="1"/>
    <col min="4866" max="4866" width="34.625" style="133" customWidth="1"/>
    <col min="4867" max="4867" width="1.625" style="133" customWidth="1"/>
    <col min="4868" max="4868" width="7.125" style="133" customWidth="1"/>
    <col min="4869" max="4869" width="9.5" style="133" customWidth="1"/>
    <col min="4870" max="4870" width="10.25" style="133" customWidth="1"/>
    <col min="4871" max="4872" width="11" style="133" customWidth="1"/>
    <col min="4873" max="4873" width="12.5" style="133" customWidth="1"/>
    <col min="4874" max="4874" width="9" style="133"/>
    <col min="4875" max="4875" width="6.875" style="133" customWidth="1"/>
    <col min="4876" max="4877" width="9" style="133"/>
    <col min="4878" max="4878" width="3.5" style="133" bestFit="1" customWidth="1"/>
    <col min="4879" max="4879" width="2.5" style="133" bestFit="1" customWidth="1"/>
    <col min="4880" max="4882" width="5.5" style="133" bestFit="1" customWidth="1"/>
    <col min="4883" max="4883" width="3.5" style="133" bestFit="1" customWidth="1"/>
    <col min="4884" max="5120" width="9" style="133"/>
    <col min="5121" max="5121" width="5.5" style="133" customWidth="1"/>
    <col min="5122" max="5122" width="34.625" style="133" customWidth="1"/>
    <col min="5123" max="5123" width="1.625" style="133" customWidth="1"/>
    <col min="5124" max="5124" width="7.125" style="133" customWidth="1"/>
    <col min="5125" max="5125" width="9.5" style="133" customWidth="1"/>
    <col min="5126" max="5126" width="10.25" style="133" customWidth="1"/>
    <col min="5127" max="5128" width="11" style="133" customWidth="1"/>
    <col min="5129" max="5129" width="12.5" style="133" customWidth="1"/>
    <col min="5130" max="5130" width="9" style="133"/>
    <col min="5131" max="5131" width="6.875" style="133" customWidth="1"/>
    <col min="5132" max="5133" width="9" style="133"/>
    <col min="5134" max="5134" width="3.5" style="133" bestFit="1" customWidth="1"/>
    <col min="5135" max="5135" width="2.5" style="133" bestFit="1" customWidth="1"/>
    <col min="5136" max="5138" width="5.5" style="133" bestFit="1" customWidth="1"/>
    <col min="5139" max="5139" width="3.5" style="133" bestFit="1" customWidth="1"/>
    <col min="5140" max="5376" width="9" style="133"/>
    <col min="5377" max="5377" width="5.5" style="133" customWidth="1"/>
    <col min="5378" max="5378" width="34.625" style="133" customWidth="1"/>
    <col min="5379" max="5379" width="1.625" style="133" customWidth="1"/>
    <col min="5380" max="5380" width="7.125" style="133" customWidth="1"/>
    <col min="5381" max="5381" width="9.5" style="133" customWidth="1"/>
    <col min="5382" max="5382" width="10.25" style="133" customWidth="1"/>
    <col min="5383" max="5384" width="11" style="133" customWidth="1"/>
    <col min="5385" max="5385" width="12.5" style="133" customWidth="1"/>
    <col min="5386" max="5386" width="9" style="133"/>
    <col min="5387" max="5387" width="6.875" style="133" customWidth="1"/>
    <col min="5388" max="5389" width="9" style="133"/>
    <col min="5390" max="5390" width="3.5" style="133" bestFit="1" customWidth="1"/>
    <col min="5391" max="5391" width="2.5" style="133" bestFit="1" customWidth="1"/>
    <col min="5392" max="5394" width="5.5" style="133" bestFit="1" customWidth="1"/>
    <col min="5395" max="5395" width="3.5" style="133" bestFit="1" customWidth="1"/>
    <col min="5396" max="5632" width="9" style="133"/>
    <col min="5633" max="5633" width="5.5" style="133" customWidth="1"/>
    <col min="5634" max="5634" width="34.625" style="133" customWidth="1"/>
    <col min="5635" max="5635" width="1.625" style="133" customWidth="1"/>
    <col min="5636" max="5636" width="7.125" style="133" customWidth="1"/>
    <col min="5637" max="5637" width="9.5" style="133" customWidth="1"/>
    <col min="5638" max="5638" width="10.25" style="133" customWidth="1"/>
    <col min="5639" max="5640" width="11" style="133" customWidth="1"/>
    <col min="5641" max="5641" width="12.5" style="133" customWidth="1"/>
    <col min="5642" max="5642" width="9" style="133"/>
    <col min="5643" max="5643" width="6.875" style="133" customWidth="1"/>
    <col min="5644" max="5645" width="9" style="133"/>
    <col min="5646" max="5646" width="3.5" style="133" bestFit="1" customWidth="1"/>
    <col min="5647" max="5647" width="2.5" style="133" bestFit="1" customWidth="1"/>
    <col min="5648" max="5650" width="5.5" style="133" bestFit="1" customWidth="1"/>
    <col min="5651" max="5651" width="3.5" style="133" bestFit="1" customWidth="1"/>
    <col min="5652" max="5888" width="9" style="133"/>
    <col min="5889" max="5889" width="5.5" style="133" customWidth="1"/>
    <col min="5890" max="5890" width="34.625" style="133" customWidth="1"/>
    <col min="5891" max="5891" width="1.625" style="133" customWidth="1"/>
    <col min="5892" max="5892" width="7.125" style="133" customWidth="1"/>
    <col min="5893" max="5893" width="9.5" style="133" customWidth="1"/>
    <col min="5894" max="5894" width="10.25" style="133" customWidth="1"/>
    <col min="5895" max="5896" width="11" style="133" customWidth="1"/>
    <col min="5897" max="5897" width="12.5" style="133" customWidth="1"/>
    <col min="5898" max="5898" width="9" style="133"/>
    <col min="5899" max="5899" width="6.875" style="133" customWidth="1"/>
    <col min="5900" max="5901" width="9" style="133"/>
    <col min="5902" max="5902" width="3.5" style="133" bestFit="1" customWidth="1"/>
    <col min="5903" max="5903" width="2.5" style="133" bestFit="1" customWidth="1"/>
    <col min="5904" max="5906" width="5.5" style="133" bestFit="1" customWidth="1"/>
    <col min="5907" max="5907" width="3.5" style="133" bestFit="1" customWidth="1"/>
    <col min="5908" max="6144" width="9" style="133"/>
    <col min="6145" max="6145" width="5.5" style="133" customWidth="1"/>
    <col min="6146" max="6146" width="34.625" style="133" customWidth="1"/>
    <col min="6147" max="6147" width="1.625" style="133" customWidth="1"/>
    <col min="6148" max="6148" width="7.125" style="133" customWidth="1"/>
    <col min="6149" max="6149" width="9.5" style="133" customWidth="1"/>
    <col min="6150" max="6150" width="10.25" style="133" customWidth="1"/>
    <col min="6151" max="6152" width="11" style="133" customWidth="1"/>
    <col min="6153" max="6153" width="12.5" style="133" customWidth="1"/>
    <col min="6154" max="6154" width="9" style="133"/>
    <col min="6155" max="6155" width="6.875" style="133" customWidth="1"/>
    <col min="6156" max="6157" width="9" style="133"/>
    <col min="6158" max="6158" width="3.5" style="133" bestFit="1" customWidth="1"/>
    <col min="6159" max="6159" width="2.5" style="133" bestFit="1" customWidth="1"/>
    <col min="6160" max="6162" width="5.5" style="133" bestFit="1" customWidth="1"/>
    <col min="6163" max="6163" width="3.5" style="133" bestFit="1" customWidth="1"/>
    <col min="6164" max="6400" width="9" style="133"/>
    <col min="6401" max="6401" width="5.5" style="133" customWidth="1"/>
    <col min="6402" max="6402" width="34.625" style="133" customWidth="1"/>
    <col min="6403" max="6403" width="1.625" style="133" customWidth="1"/>
    <col min="6404" max="6404" width="7.125" style="133" customWidth="1"/>
    <col min="6405" max="6405" width="9.5" style="133" customWidth="1"/>
    <col min="6406" max="6406" width="10.25" style="133" customWidth="1"/>
    <col min="6407" max="6408" width="11" style="133" customWidth="1"/>
    <col min="6409" max="6409" width="12.5" style="133" customWidth="1"/>
    <col min="6410" max="6410" width="9" style="133"/>
    <col min="6411" max="6411" width="6.875" style="133" customWidth="1"/>
    <col min="6412" max="6413" width="9" style="133"/>
    <col min="6414" max="6414" width="3.5" style="133" bestFit="1" customWidth="1"/>
    <col min="6415" max="6415" width="2.5" style="133" bestFit="1" customWidth="1"/>
    <col min="6416" max="6418" width="5.5" style="133" bestFit="1" customWidth="1"/>
    <col min="6419" max="6419" width="3.5" style="133" bestFit="1" customWidth="1"/>
    <col min="6420" max="6656" width="9" style="133"/>
    <col min="6657" max="6657" width="5.5" style="133" customWidth="1"/>
    <col min="6658" max="6658" width="34.625" style="133" customWidth="1"/>
    <col min="6659" max="6659" width="1.625" style="133" customWidth="1"/>
    <col min="6660" max="6660" width="7.125" style="133" customWidth="1"/>
    <col min="6661" max="6661" width="9.5" style="133" customWidth="1"/>
    <col min="6662" max="6662" width="10.25" style="133" customWidth="1"/>
    <col min="6663" max="6664" width="11" style="133" customWidth="1"/>
    <col min="6665" max="6665" width="12.5" style="133" customWidth="1"/>
    <col min="6666" max="6666" width="9" style="133"/>
    <col min="6667" max="6667" width="6.875" style="133" customWidth="1"/>
    <col min="6668" max="6669" width="9" style="133"/>
    <col min="6670" max="6670" width="3.5" style="133" bestFit="1" customWidth="1"/>
    <col min="6671" max="6671" width="2.5" style="133" bestFit="1" customWidth="1"/>
    <col min="6672" max="6674" width="5.5" style="133" bestFit="1" customWidth="1"/>
    <col min="6675" max="6675" width="3.5" style="133" bestFit="1" customWidth="1"/>
    <col min="6676" max="6912" width="9" style="133"/>
    <col min="6913" max="6913" width="5.5" style="133" customWidth="1"/>
    <col min="6914" max="6914" width="34.625" style="133" customWidth="1"/>
    <col min="6915" max="6915" width="1.625" style="133" customWidth="1"/>
    <col min="6916" max="6916" width="7.125" style="133" customWidth="1"/>
    <col min="6917" max="6917" width="9.5" style="133" customWidth="1"/>
    <col min="6918" max="6918" width="10.25" style="133" customWidth="1"/>
    <col min="6919" max="6920" width="11" style="133" customWidth="1"/>
    <col min="6921" max="6921" width="12.5" style="133" customWidth="1"/>
    <col min="6922" max="6922" width="9" style="133"/>
    <col min="6923" max="6923" width="6.875" style="133" customWidth="1"/>
    <col min="6924" max="6925" width="9" style="133"/>
    <col min="6926" max="6926" width="3.5" style="133" bestFit="1" customWidth="1"/>
    <col min="6927" max="6927" width="2.5" style="133" bestFit="1" customWidth="1"/>
    <col min="6928" max="6930" width="5.5" style="133" bestFit="1" customWidth="1"/>
    <col min="6931" max="6931" width="3.5" style="133" bestFit="1" customWidth="1"/>
    <col min="6932" max="7168" width="9" style="133"/>
    <col min="7169" max="7169" width="5.5" style="133" customWidth="1"/>
    <col min="7170" max="7170" width="34.625" style="133" customWidth="1"/>
    <col min="7171" max="7171" width="1.625" style="133" customWidth="1"/>
    <col min="7172" max="7172" width="7.125" style="133" customWidth="1"/>
    <col min="7173" max="7173" width="9.5" style="133" customWidth="1"/>
    <col min="7174" max="7174" width="10.25" style="133" customWidth="1"/>
    <col min="7175" max="7176" width="11" style="133" customWidth="1"/>
    <col min="7177" max="7177" width="12.5" style="133" customWidth="1"/>
    <col min="7178" max="7178" width="9" style="133"/>
    <col min="7179" max="7179" width="6.875" style="133" customWidth="1"/>
    <col min="7180" max="7181" width="9" style="133"/>
    <col min="7182" max="7182" width="3.5" style="133" bestFit="1" customWidth="1"/>
    <col min="7183" max="7183" width="2.5" style="133" bestFit="1" customWidth="1"/>
    <col min="7184" max="7186" width="5.5" style="133" bestFit="1" customWidth="1"/>
    <col min="7187" max="7187" width="3.5" style="133" bestFit="1" customWidth="1"/>
    <col min="7188" max="7424" width="9" style="133"/>
    <col min="7425" max="7425" width="5.5" style="133" customWidth="1"/>
    <col min="7426" max="7426" width="34.625" style="133" customWidth="1"/>
    <col min="7427" max="7427" width="1.625" style="133" customWidth="1"/>
    <col min="7428" max="7428" width="7.125" style="133" customWidth="1"/>
    <col min="7429" max="7429" width="9.5" style="133" customWidth="1"/>
    <col min="7430" max="7430" width="10.25" style="133" customWidth="1"/>
    <col min="7431" max="7432" width="11" style="133" customWidth="1"/>
    <col min="7433" max="7433" width="12.5" style="133" customWidth="1"/>
    <col min="7434" max="7434" width="9" style="133"/>
    <col min="7435" max="7435" width="6.875" style="133" customWidth="1"/>
    <col min="7436" max="7437" width="9" style="133"/>
    <col min="7438" max="7438" width="3.5" style="133" bestFit="1" customWidth="1"/>
    <col min="7439" max="7439" width="2.5" style="133" bestFit="1" customWidth="1"/>
    <col min="7440" max="7442" width="5.5" style="133" bestFit="1" customWidth="1"/>
    <col min="7443" max="7443" width="3.5" style="133" bestFit="1" customWidth="1"/>
    <col min="7444" max="7680" width="9" style="133"/>
    <col min="7681" max="7681" width="5.5" style="133" customWidth="1"/>
    <col min="7682" max="7682" width="34.625" style="133" customWidth="1"/>
    <col min="7683" max="7683" width="1.625" style="133" customWidth="1"/>
    <col min="7684" max="7684" width="7.125" style="133" customWidth="1"/>
    <col min="7685" max="7685" width="9.5" style="133" customWidth="1"/>
    <col min="7686" max="7686" width="10.25" style="133" customWidth="1"/>
    <col min="7687" max="7688" width="11" style="133" customWidth="1"/>
    <col min="7689" max="7689" width="12.5" style="133" customWidth="1"/>
    <col min="7690" max="7690" width="9" style="133"/>
    <col min="7691" max="7691" width="6.875" style="133" customWidth="1"/>
    <col min="7692" max="7693" width="9" style="133"/>
    <col min="7694" max="7694" width="3.5" style="133" bestFit="1" customWidth="1"/>
    <col min="7695" max="7695" width="2.5" style="133" bestFit="1" customWidth="1"/>
    <col min="7696" max="7698" width="5.5" style="133" bestFit="1" customWidth="1"/>
    <col min="7699" max="7699" width="3.5" style="133" bestFit="1" customWidth="1"/>
    <col min="7700" max="7936" width="9" style="133"/>
    <col min="7937" max="7937" width="5.5" style="133" customWidth="1"/>
    <col min="7938" max="7938" width="34.625" style="133" customWidth="1"/>
    <col min="7939" max="7939" width="1.625" style="133" customWidth="1"/>
    <col min="7940" max="7940" width="7.125" style="133" customWidth="1"/>
    <col min="7941" max="7941" width="9.5" style="133" customWidth="1"/>
    <col min="7942" max="7942" width="10.25" style="133" customWidth="1"/>
    <col min="7943" max="7944" width="11" style="133" customWidth="1"/>
    <col min="7945" max="7945" width="12.5" style="133" customWidth="1"/>
    <col min="7946" max="7946" width="9" style="133"/>
    <col min="7947" max="7947" width="6.875" style="133" customWidth="1"/>
    <col min="7948" max="7949" width="9" style="133"/>
    <col min="7950" max="7950" width="3.5" style="133" bestFit="1" customWidth="1"/>
    <col min="7951" max="7951" width="2.5" style="133" bestFit="1" customWidth="1"/>
    <col min="7952" max="7954" width="5.5" style="133" bestFit="1" customWidth="1"/>
    <col min="7955" max="7955" width="3.5" style="133" bestFit="1" customWidth="1"/>
    <col min="7956" max="8192" width="9" style="133"/>
    <col min="8193" max="8193" width="5.5" style="133" customWidth="1"/>
    <col min="8194" max="8194" width="34.625" style="133" customWidth="1"/>
    <col min="8195" max="8195" width="1.625" style="133" customWidth="1"/>
    <col min="8196" max="8196" width="7.125" style="133" customWidth="1"/>
    <col min="8197" max="8197" width="9.5" style="133" customWidth="1"/>
    <col min="8198" max="8198" width="10.25" style="133" customWidth="1"/>
    <col min="8199" max="8200" width="11" style="133" customWidth="1"/>
    <col min="8201" max="8201" width="12.5" style="133" customWidth="1"/>
    <col min="8202" max="8202" width="9" style="133"/>
    <col min="8203" max="8203" width="6.875" style="133" customWidth="1"/>
    <col min="8204" max="8205" width="9" style="133"/>
    <col min="8206" max="8206" width="3.5" style="133" bestFit="1" customWidth="1"/>
    <col min="8207" max="8207" width="2.5" style="133" bestFit="1" customWidth="1"/>
    <col min="8208" max="8210" width="5.5" style="133" bestFit="1" customWidth="1"/>
    <col min="8211" max="8211" width="3.5" style="133" bestFit="1" customWidth="1"/>
    <col min="8212" max="8448" width="9" style="133"/>
    <col min="8449" max="8449" width="5.5" style="133" customWidth="1"/>
    <col min="8450" max="8450" width="34.625" style="133" customWidth="1"/>
    <col min="8451" max="8451" width="1.625" style="133" customWidth="1"/>
    <col min="8452" max="8452" width="7.125" style="133" customWidth="1"/>
    <col min="8453" max="8453" width="9.5" style="133" customWidth="1"/>
    <col min="8454" max="8454" width="10.25" style="133" customWidth="1"/>
    <col min="8455" max="8456" width="11" style="133" customWidth="1"/>
    <col min="8457" max="8457" width="12.5" style="133" customWidth="1"/>
    <col min="8458" max="8458" width="9" style="133"/>
    <col min="8459" max="8459" width="6.875" style="133" customWidth="1"/>
    <col min="8460" max="8461" width="9" style="133"/>
    <col min="8462" max="8462" width="3.5" style="133" bestFit="1" customWidth="1"/>
    <col min="8463" max="8463" width="2.5" style="133" bestFit="1" customWidth="1"/>
    <col min="8464" max="8466" width="5.5" style="133" bestFit="1" customWidth="1"/>
    <col min="8467" max="8467" width="3.5" style="133" bestFit="1" customWidth="1"/>
    <col min="8468" max="8704" width="9" style="133"/>
    <col min="8705" max="8705" width="5.5" style="133" customWidth="1"/>
    <col min="8706" max="8706" width="34.625" style="133" customWidth="1"/>
    <col min="8707" max="8707" width="1.625" style="133" customWidth="1"/>
    <col min="8708" max="8708" width="7.125" style="133" customWidth="1"/>
    <col min="8709" max="8709" width="9.5" style="133" customWidth="1"/>
    <col min="8710" max="8710" width="10.25" style="133" customWidth="1"/>
    <col min="8711" max="8712" width="11" style="133" customWidth="1"/>
    <col min="8713" max="8713" width="12.5" style="133" customWidth="1"/>
    <col min="8714" max="8714" width="9" style="133"/>
    <col min="8715" max="8715" width="6.875" style="133" customWidth="1"/>
    <col min="8716" max="8717" width="9" style="133"/>
    <col min="8718" max="8718" width="3.5" style="133" bestFit="1" customWidth="1"/>
    <col min="8719" max="8719" width="2.5" style="133" bestFit="1" customWidth="1"/>
    <col min="8720" max="8722" width="5.5" style="133" bestFit="1" customWidth="1"/>
    <col min="8723" max="8723" width="3.5" style="133" bestFit="1" customWidth="1"/>
    <col min="8724" max="8960" width="9" style="133"/>
    <col min="8961" max="8961" width="5.5" style="133" customWidth="1"/>
    <col min="8962" max="8962" width="34.625" style="133" customWidth="1"/>
    <col min="8963" max="8963" width="1.625" style="133" customWidth="1"/>
    <col min="8964" max="8964" width="7.125" style="133" customWidth="1"/>
    <col min="8965" max="8965" width="9.5" style="133" customWidth="1"/>
    <col min="8966" max="8966" width="10.25" style="133" customWidth="1"/>
    <col min="8967" max="8968" width="11" style="133" customWidth="1"/>
    <col min="8969" max="8969" width="12.5" style="133" customWidth="1"/>
    <col min="8970" max="8970" width="9" style="133"/>
    <col min="8971" max="8971" width="6.875" style="133" customWidth="1"/>
    <col min="8972" max="8973" width="9" style="133"/>
    <col min="8974" max="8974" width="3.5" style="133" bestFit="1" customWidth="1"/>
    <col min="8975" max="8975" width="2.5" style="133" bestFit="1" customWidth="1"/>
    <col min="8976" max="8978" width="5.5" style="133" bestFit="1" customWidth="1"/>
    <col min="8979" max="8979" width="3.5" style="133" bestFit="1" customWidth="1"/>
    <col min="8980" max="9216" width="9" style="133"/>
    <col min="9217" max="9217" width="5.5" style="133" customWidth="1"/>
    <col min="9218" max="9218" width="34.625" style="133" customWidth="1"/>
    <col min="9219" max="9219" width="1.625" style="133" customWidth="1"/>
    <col min="9220" max="9220" width="7.125" style="133" customWidth="1"/>
    <col min="9221" max="9221" width="9.5" style="133" customWidth="1"/>
    <col min="9222" max="9222" width="10.25" style="133" customWidth="1"/>
    <col min="9223" max="9224" width="11" style="133" customWidth="1"/>
    <col min="9225" max="9225" width="12.5" style="133" customWidth="1"/>
    <col min="9226" max="9226" width="9" style="133"/>
    <col min="9227" max="9227" width="6.875" style="133" customWidth="1"/>
    <col min="9228" max="9229" width="9" style="133"/>
    <col min="9230" max="9230" width="3.5" style="133" bestFit="1" customWidth="1"/>
    <col min="9231" max="9231" width="2.5" style="133" bestFit="1" customWidth="1"/>
    <col min="9232" max="9234" width="5.5" style="133" bestFit="1" customWidth="1"/>
    <col min="9235" max="9235" width="3.5" style="133" bestFit="1" customWidth="1"/>
    <col min="9236" max="9472" width="9" style="133"/>
    <col min="9473" max="9473" width="5.5" style="133" customWidth="1"/>
    <col min="9474" max="9474" width="34.625" style="133" customWidth="1"/>
    <col min="9475" max="9475" width="1.625" style="133" customWidth="1"/>
    <col min="9476" max="9476" width="7.125" style="133" customWidth="1"/>
    <col min="9477" max="9477" width="9.5" style="133" customWidth="1"/>
    <col min="9478" max="9478" width="10.25" style="133" customWidth="1"/>
    <col min="9479" max="9480" width="11" style="133" customWidth="1"/>
    <col min="9481" max="9481" width="12.5" style="133" customWidth="1"/>
    <col min="9482" max="9482" width="9" style="133"/>
    <col min="9483" max="9483" width="6.875" style="133" customWidth="1"/>
    <col min="9484" max="9485" width="9" style="133"/>
    <col min="9486" max="9486" width="3.5" style="133" bestFit="1" customWidth="1"/>
    <col min="9487" max="9487" width="2.5" style="133" bestFit="1" customWidth="1"/>
    <col min="9488" max="9490" width="5.5" style="133" bestFit="1" customWidth="1"/>
    <col min="9491" max="9491" width="3.5" style="133" bestFit="1" customWidth="1"/>
    <col min="9492" max="9728" width="9" style="133"/>
    <col min="9729" max="9729" width="5.5" style="133" customWidth="1"/>
    <col min="9730" max="9730" width="34.625" style="133" customWidth="1"/>
    <col min="9731" max="9731" width="1.625" style="133" customWidth="1"/>
    <col min="9732" max="9732" width="7.125" style="133" customWidth="1"/>
    <col min="9733" max="9733" width="9.5" style="133" customWidth="1"/>
    <col min="9734" max="9734" width="10.25" style="133" customWidth="1"/>
    <col min="9735" max="9736" width="11" style="133" customWidth="1"/>
    <col min="9737" max="9737" width="12.5" style="133" customWidth="1"/>
    <col min="9738" max="9738" width="9" style="133"/>
    <col min="9739" max="9739" width="6.875" style="133" customWidth="1"/>
    <col min="9740" max="9741" width="9" style="133"/>
    <col min="9742" max="9742" width="3.5" style="133" bestFit="1" customWidth="1"/>
    <col min="9743" max="9743" width="2.5" style="133" bestFit="1" customWidth="1"/>
    <col min="9744" max="9746" width="5.5" style="133" bestFit="1" customWidth="1"/>
    <col min="9747" max="9747" width="3.5" style="133" bestFit="1" customWidth="1"/>
    <col min="9748" max="9984" width="9" style="133"/>
    <col min="9985" max="9985" width="5.5" style="133" customWidth="1"/>
    <col min="9986" max="9986" width="34.625" style="133" customWidth="1"/>
    <col min="9987" max="9987" width="1.625" style="133" customWidth="1"/>
    <col min="9988" max="9988" width="7.125" style="133" customWidth="1"/>
    <col min="9989" max="9989" width="9.5" style="133" customWidth="1"/>
    <col min="9990" max="9990" width="10.25" style="133" customWidth="1"/>
    <col min="9991" max="9992" width="11" style="133" customWidth="1"/>
    <col min="9993" max="9993" width="12.5" style="133" customWidth="1"/>
    <col min="9994" max="9994" width="9" style="133"/>
    <col min="9995" max="9995" width="6.875" style="133" customWidth="1"/>
    <col min="9996" max="9997" width="9" style="133"/>
    <col min="9998" max="9998" width="3.5" style="133" bestFit="1" customWidth="1"/>
    <col min="9999" max="9999" width="2.5" style="133" bestFit="1" customWidth="1"/>
    <col min="10000" max="10002" width="5.5" style="133" bestFit="1" customWidth="1"/>
    <col min="10003" max="10003" width="3.5" style="133" bestFit="1" customWidth="1"/>
    <col min="10004" max="10240" width="9" style="133"/>
    <col min="10241" max="10241" width="5.5" style="133" customWidth="1"/>
    <col min="10242" max="10242" width="34.625" style="133" customWidth="1"/>
    <col min="10243" max="10243" width="1.625" style="133" customWidth="1"/>
    <col min="10244" max="10244" width="7.125" style="133" customWidth="1"/>
    <col min="10245" max="10245" width="9.5" style="133" customWidth="1"/>
    <col min="10246" max="10246" width="10.25" style="133" customWidth="1"/>
    <col min="10247" max="10248" width="11" style="133" customWidth="1"/>
    <col min="10249" max="10249" width="12.5" style="133" customWidth="1"/>
    <col min="10250" max="10250" width="9" style="133"/>
    <col min="10251" max="10251" width="6.875" style="133" customWidth="1"/>
    <col min="10252" max="10253" width="9" style="133"/>
    <col min="10254" max="10254" width="3.5" style="133" bestFit="1" customWidth="1"/>
    <col min="10255" max="10255" width="2.5" style="133" bestFit="1" customWidth="1"/>
    <col min="10256" max="10258" width="5.5" style="133" bestFit="1" customWidth="1"/>
    <col min="10259" max="10259" width="3.5" style="133" bestFit="1" customWidth="1"/>
    <col min="10260" max="10496" width="9" style="133"/>
    <col min="10497" max="10497" width="5.5" style="133" customWidth="1"/>
    <col min="10498" max="10498" width="34.625" style="133" customWidth="1"/>
    <col min="10499" max="10499" width="1.625" style="133" customWidth="1"/>
    <col min="10500" max="10500" width="7.125" style="133" customWidth="1"/>
    <col min="10501" max="10501" width="9.5" style="133" customWidth="1"/>
    <col min="10502" max="10502" width="10.25" style="133" customWidth="1"/>
    <col min="10503" max="10504" width="11" style="133" customWidth="1"/>
    <col min="10505" max="10505" width="12.5" style="133" customWidth="1"/>
    <col min="10506" max="10506" width="9" style="133"/>
    <col min="10507" max="10507" width="6.875" style="133" customWidth="1"/>
    <col min="10508" max="10509" width="9" style="133"/>
    <col min="10510" max="10510" width="3.5" style="133" bestFit="1" customWidth="1"/>
    <col min="10511" max="10511" width="2.5" style="133" bestFit="1" customWidth="1"/>
    <col min="10512" max="10514" width="5.5" style="133" bestFit="1" customWidth="1"/>
    <col min="10515" max="10515" width="3.5" style="133" bestFit="1" customWidth="1"/>
    <col min="10516" max="10752" width="9" style="133"/>
    <col min="10753" max="10753" width="5.5" style="133" customWidth="1"/>
    <col min="10754" max="10754" width="34.625" style="133" customWidth="1"/>
    <col min="10755" max="10755" width="1.625" style="133" customWidth="1"/>
    <col min="10756" max="10756" width="7.125" style="133" customWidth="1"/>
    <col min="10757" max="10757" width="9.5" style="133" customWidth="1"/>
    <col min="10758" max="10758" width="10.25" style="133" customWidth="1"/>
    <col min="10759" max="10760" width="11" style="133" customWidth="1"/>
    <col min="10761" max="10761" width="12.5" style="133" customWidth="1"/>
    <col min="10762" max="10762" width="9" style="133"/>
    <col min="10763" max="10763" width="6.875" style="133" customWidth="1"/>
    <col min="10764" max="10765" width="9" style="133"/>
    <col min="10766" max="10766" width="3.5" style="133" bestFit="1" customWidth="1"/>
    <col min="10767" max="10767" width="2.5" style="133" bestFit="1" customWidth="1"/>
    <col min="10768" max="10770" width="5.5" style="133" bestFit="1" customWidth="1"/>
    <col min="10771" max="10771" width="3.5" style="133" bestFit="1" customWidth="1"/>
    <col min="10772" max="11008" width="9" style="133"/>
    <col min="11009" max="11009" width="5.5" style="133" customWidth="1"/>
    <col min="11010" max="11010" width="34.625" style="133" customWidth="1"/>
    <col min="11011" max="11011" width="1.625" style="133" customWidth="1"/>
    <col min="11012" max="11012" width="7.125" style="133" customWidth="1"/>
    <col min="11013" max="11013" width="9.5" style="133" customWidth="1"/>
    <col min="11014" max="11014" width="10.25" style="133" customWidth="1"/>
    <col min="11015" max="11016" width="11" style="133" customWidth="1"/>
    <col min="11017" max="11017" width="12.5" style="133" customWidth="1"/>
    <col min="11018" max="11018" width="9" style="133"/>
    <col min="11019" max="11019" width="6.875" style="133" customWidth="1"/>
    <col min="11020" max="11021" width="9" style="133"/>
    <col min="11022" max="11022" width="3.5" style="133" bestFit="1" customWidth="1"/>
    <col min="11023" max="11023" width="2.5" style="133" bestFit="1" customWidth="1"/>
    <col min="11024" max="11026" width="5.5" style="133" bestFit="1" customWidth="1"/>
    <col min="11027" max="11027" width="3.5" style="133" bestFit="1" customWidth="1"/>
    <col min="11028" max="11264" width="9" style="133"/>
    <col min="11265" max="11265" width="5.5" style="133" customWidth="1"/>
    <col min="11266" max="11266" width="34.625" style="133" customWidth="1"/>
    <col min="11267" max="11267" width="1.625" style="133" customWidth="1"/>
    <col min="11268" max="11268" width="7.125" style="133" customWidth="1"/>
    <col min="11269" max="11269" width="9.5" style="133" customWidth="1"/>
    <col min="11270" max="11270" width="10.25" style="133" customWidth="1"/>
    <col min="11271" max="11272" width="11" style="133" customWidth="1"/>
    <col min="11273" max="11273" width="12.5" style="133" customWidth="1"/>
    <col min="11274" max="11274" width="9" style="133"/>
    <col min="11275" max="11275" width="6.875" style="133" customWidth="1"/>
    <col min="11276" max="11277" width="9" style="133"/>
    <col min="11278" max="11278" width="3.5" style="133" bestFit="1" customWidth="1"/>
    <col min="11279" max="11279" width="2.5" style="133" bestFit="1" customWidth="1"/>
    <col min="11280" max="11282" width="5.5" style="133" bestFit="1" customWidth="1"/>
    <col min="11283" max="11283" width="3.5" style="133" bestFit="1" customWidth="1"/>
    <col min="11284" max="11520" width="9" style="133"/>
    <col min="11521" max="11521" width="5.5" style="133" customWidth="1"/>
    <col min="11522" max="11522" width="34.625" style="133" customWidth="1"/>
    <col min="11523" max="11523" width="1.625" style="133" customWidth="1"/>
    <col min="11524" max="11524" width="7.125" style="133" customWidth="1"/>
    <col min="11525" max="11525" width="9.5" style="133" customWidth="1"/>
    <col min="11526" max="11526" width="10.25" style="133" customWidth="1"/>
    <col min="11527" max="11528" width="11" style="133" customWidth="1"/>
    <col min="11529" max="11529" width="12.5" style="133" customWidth="1"/>
    <col min="11530" max="11530" width="9" style="133"/>
    <col min="11531" max="11531" width="6.875" style="133" customWidth="1"/>
    <col min="11532" max="11533" width="9" style="133"/>
    <col min="11534" max="11534" width="3.5" style="133" bestFit="1" customWidth="1"/>
    <col min="11535" max="11535" width="2.5" style="133" bestFit="1" customWidth="1"/>
    <col min="11536" max="11538" width="5.5" style="133" bestFit="1" customWidth="1"/>
    <col min="11539" max="11539" width="3.5" style="133" bestFit="1" customWidth="1"/>
    <col min="11540" max="11776" width="9" style="133"/>
    <col min="11777" max="11777" width="5.5" style="133" customWidth="1"/>
    <col min="11778" max="11778" width="34.625" style="133" customWidth="1"/>
    <col min="11779" max="11779" width="1.625" style="133" customWidth="1"/>
    <col min="11780" max="11780" width="7.125" style="133" customWidth="1"/>
    <col min="11781" max="11781" width="9.5" style="133" customWidth="1"/>
    <col min="11782" max="11782" width="10.25" style="133" customWidth="1"/>
    <col min="11783" max="11784" width="11" style="133" customWidth="1"/>
    <col min="11785" max="11785" width="12.5" style="133" customWidth="1"/>
    <col min="11786" max="11786" width="9" style="133"/>
    <col min="11787" max="11787" width="6.875" style="133" customWidth="1"/>
    <col min="11788" max="11789" width="9" style="133"/>
    <col min="11790" max="11790" width="3.5" style="133" bestFit="1" customWidth="1"/>
    <col min="11791" max="11791" width="2.5" style="133" bestFit="1" customWidth="1"/>
    <col min="11792" max="11794" width="5.5" style="133" bestFit="1" customWidth="1"/>
    <col min="11795" max="11795" width="3.5" style="133" bestFit="1" customWidth="1"/>
    <col min="11796" max="12032" width="9" style="133"/>
    <col min="12033" max="12033" width="5.5" style="133" customWidth="1"/>
    <col min="12034" max="12034" width="34.625" style="133" customWidth="1"/>
    <col min="12035" max="12035" width="1.625" style="133" customWidth="1"/>
    <col min="12036" max="12036" width="7.125" style="133" customWidth="1"/>
    <col min="12037" max="12037" width="9.5" style="133" customWidth="1"/>
    <col min="12038" max="12038" width="10.25" style="133" customWidth="1"/>
    <col min="12039" max="12040" width="11" style="133" customWidth="1"/>
    <col min="12041" max="12041" width="12.5" style="133" customWidth="1"/>
    <col min="12042" max="12042" width="9" style="133"/>
    <col min="12043" max="12043" width="6.875" style="133" customWidth="1"/>
    <col min="12044" max="12045" width="9" style="133"/>
    <col min="12046" max="12046" width="3.5" style="133" bestFit="1" customWidth="1"/>
    <col min="12047" max="12047" width="2.5" style="133" bestFit="1" customWidth="1"/>
    <col min="12048" max="12050" width="5.5" style="133" bestFit="1" customWidth="1"/>
    <col min="12051" max="12051" width="3.5" style="133" bestFit="1" customWidth="1"/>
    <col min="12052" max="12288" width="9" style="133"/>
    <col min="12289" max="12289" width="5.5" style="133" customWidth="1"/>
    <col min="12290" max="12290" width="34.625" style="133" customWidth="1"/>
    <col min="12291" max="12291" width="1.625" style="133" customWidth="1"/>
    <col min="12292" max="12292" width="7.125" style="133" customWidth="1"/>
    <col min="12293" max="12293" width="9.5" style="133" customWidth="1"/>
    <col min="12294" max="12294" width="10.25" style="133" customWidth="1"/>
    <col min="12295" max="12296" width="11" style="133" customWidth="1"/>
    <col min="12297" max="12297" width="12.5" style="133" customWidth="1"/>
    <col min="12298" max="12298" width="9" style="133"/>
    <col min="12299" max="12299" width="6.875" style="133" customWidth="1"/>
    <col min="12300" max="12301" width="9" style="133"/>
    <col min="12302" max="12302" width="3.5" style="133" bestFit="1" customWidth="1"/>
    <col min="12303" max="12303" width="2.5" style="133" bestFit="1" customWidth="1"/>
    <col min="12304" max="12306" width="5.5" style="133" bestFit="1" customWidth="1"/>
    <col min="12307" max="12307" width="3.5" style="133" bestFit="1" customWidth="1"/>
    <col min="12308" max="12544" width="9" style="133"/>
    <col min="12545" max="12545" width="5.5" style="133" customWidth="1"/>
    <col min="12546" max="12546" width="34.625" style="133" customWidth="1"/>
    <col min="12547" max="12547" width="1.625" style="133" customWidth="1"/>
    <col min="12548" max="12548" width="7.125" style="133" customWidth="1"/>
    <col min="12549" max="12549" width="9.5" style="133" customWidth="1"/>
    <col min="12550" max="12550" width="10.25" style="133" customWidth="1"/>
    <col min="12551" max="12552" width="11" style="133" customWidth="1"/>
    <col min="12553" max="12553" width="12.5" style="133" customWidth="1"/>
    <col min="12554" max="12554" width="9" style="133"/>
    <col min="12555" max="12555" width="6.875" style="133" customWidth="1"/>
    <col min="12556" max="12557" width="9" style="133"/>
    <col min="12558" max="12558" width="3.5" style="133" bestFit="1" customWidth="1"/>
    <col min="12559" max="12559" width="2.5" style="133" bestFit="1" customWidth="1"/>
    <col min="12560" max="12562" width="5.5" style="133" bestFit="1" customWidth="1"/>
    <col min="12563" max="12563" width="3.5" style="133" bestFit="1" customWidth="1"/>
    <col min="12564" max="12800" width="9" style="133"/>
    <col min="12801" max="12801" width="5.5" style="133" customWidth="1"/>
    <col min="12802" max="12802" width="34.625" style="133" customWidth="1"/>
    <col min="12803" max="12803" width="1.625" style="133" customWidth="1"/>
    <col min="12804" max="12804" width="7.125" style="133" customWidth="1"/>
    <col min="12805" max="12805" width="9.5" style="133" customWidth="1"/>
    <col min="12806" max="12806" width="10.25" style="133" customWidth="1"/>
    <col min="12807" max="12808" width="11" style="133" customWidth="1"/>
    <col min="12809" max="12809" width="12.5" style="133" customWidth="1"/>
    <col min="12810" max="12810" width="9" style="133"/>
    <col min="12811" max="12811" width="6.875" style="133" customWidth="1"/>
    <col min="12812" max="12813" width="9" style="133"/>
    <col min="12814" max="12814" width="3.5" style="133" bestFit="1" customWidth="1"/>
    <col min="12815" max="12815" width="2.5" style="133" bestFit="1" customWidth="1"/>
    <col min="12816" max="12818" width="5.5" style="133" bestFit="1" customWidth="1"/>
    <col min="12819" max="12819" width="3.5" style="133" bestFit="1" customWidth="1"/>
    <col min="12820" max="13056" width="9" style="133"/>
    <col min="13057" max="13057" width="5.5" style="133" customWidth="1"/>
    <col min="13058" max="13058" width="34.625" style="133" customWidth="1"/>
    <col min="13059" max="13059" width="1.625" style="133" customWidth="1"/>
    <col min="13060" max="13060" width="7.125" style="133" customWidth="1"/>
    <col min="13061" max="13061" width="9.5" style="133" customWidth="1"/>
    <col min="13062" max="13062" width="10.25" style="133" customWidth="1"/>
    <col min="13063" max="13064" width="11" style="133" customWidth="1"/>
    <col min="13065" max="13065" width="12.5" style="133" customWidth="1"/>
    <col min="13066" max="13066" width="9" style="133"/>
    <col min="13067" max="13067" width="6.875" style="133" customWidth="1"/>
    <col min="13068" max="13069" width="9" style="133"/>
    <col min="13070" max="13070" width="3.5" style="133" bestFit="1" customWidth="1"/>
    <col min="13071" max="13071" width="2.5" style="133" bestFit="1" customWidth="1"/>
    <col min="13072" max="13074" width="5.5" style="133" bestFit="1" customWidth="1"/>
    <col min="13075" max="13075" width="3.5" style="133" bestFit="1" customWidth="1"/>
    <col min="13076" max="13312" width="9" style="133"/>
    <col min="13313" max="13313" width="5.5" style="133" customWidth="1"/>
    <col min="13314" max="13314" width="34.625" style="133" customWidth="1"/>
    <col min="13315" max="13315" width="1.625" style="133" customWidth="1"/>
    <col min="13316" max="13316" width="7.125" style="133" customWidth="1"/>
    <col min="13317" max="13317" width="9.5" style="133" customWidth="1"/>
    <col min="13318" max="13318" width="10.25" style="133" customWidth="1"/>
    <col min="13319" max="13320" width="11" style="133" customWidth="1"/>
    <col min="13321" max="13321" width="12.5" style="133" customWidth="1"/>
    <col min="13322" max="13322" width="9" style="133"/>
    <col min="13323" max="13323" width="6.875" style="133" customWidth="1"/>
    <col min="13324" max="13325" width="9" style="133"/>
    <col min="13326" max="13326" width="3.5" style="133" bestFit="1" customWidth="1"/>
    <col min="13327" max="13327" width="2.5" style="133" bestFit="1" customWidth="1"/>
    <col min="13328" max="13330" width="5.5" style="133" bestFit="1" customWidth="1"/>
    <col min="13331" max="13331" width="3.5" style="133" bestFit="1" customWidth="1"/>
    <col min="13332" max="13568" width="9" style="133"/>
    <col min="13569" max="13569" width="5.5" style="133" customWidth="1"/>
    <col min="13570" max="13570" width="34.625" style="133" customWidth="1"/>
    <col min="13571" max="13571" width="1.625" style="133" customWidth="1"/>
    <col min="13572" max="13572" width="7.125" style="133" customWidth="1"/>
    <col min="13573" max="13573" width="9.5" style="133" customWidth="1"/>
    <col min="13574" max="13574" width="10.25" style="133" customWidth="1"/>
    <col min="13575" max="13576" width="11" style="133" customWidth="1"/>
    <col min="13577" max="13577" width="12.5" style="133" customWidth="1"/>
    <col min="13578" max="13578" width="9" style="133"/>
    <col min="13579" max="13579" width="6.875" style="133" customWidth="1"/>
    <col min="13580" max="13581" width="9" style="133"/>
    <col min="13582" max="13582" width="3.5" style="133" bestFit="1" customWidth="1"/>
    <col min="13583" max="13583" width="2.5" style="133" bestFit="1" customWidth="1"/>
    <col min="13584" max="13586" width="5.5" style="133" bestFit="1" customWidth="1"/>
    <col min="13587" max="13587" width="3.5" style="133" bestFit="1" customWidth="1"/>
    <col min="13588" max="13824" width="9" style="133"/>
    <col min="13825" max="13825" width="5.5" style="133" customWidth="1"/>
    <col min="13826" max="13826" width="34.625" style="133" customWidth="1"/>
    <col min="13827" max="13827" width="1.625" style="133" customWidth="1"/>
    <col min="13828" max="13828" width="7.125" style="133" customWidth="1"/>
    <col min="13829" max="13829" width="9.5" style="133" customWidth="1"/>
    <col min="13830" max="13830" width="10.25" style="133" customWidth="1"/>
    <col min="13831" max="13832" width="11" style="133" customWidth="1"/>
    <col min="13833" max="13833" width="12.5" style="133" customWidth="1"/>
    <col min="13834" max="13834" width="9" style="133"/>
    <col min="13835" max="13835" width="6.875" style="133" customWidth="1"/>
    <col min="13836" max="13837" width="9" style="133"/>
    <col min="13838" max="13838" width="3.5" style="133" bestFit="1" customWidth="1"/>
    <col min="13839" max="13839" width="2.5" style="133" bestFit="1" customWidth="1"/>
    <col min="13840" max="13842" width="5.5" style="133" bestFit="1" customWidth="1"/>
    <col min="13843" max="13843" width="3.5" style="133" bestFit="1" customWidth="1"/>
    <col min="13844" max="14080" width="9" style="133"/>
    <col min="14081" max="14081" width="5.5" style="133" customWidth="1"/>
    <col min="14082" max="14082" width="34.625" style="133" customWidth="1"/>
    <col min="14083" max="14083" width="1.625" style="133" customWidth="1"/>
    <col min="14084" max="14084" width="7.125" style="133" customWidth="1"/>
    <col min="14085" max="14085" width="9.5" style="133" customWidth="1"/>
    <col min="14086" max="14086" width="10.25" style="133" customWidth="1"/>
    <col min="14087" max="14088" width="11" style="133" customWidth="1"/>
    <col min="14089" max="14089" width="12.5" style="133" customWidth="1"/>
    <col min="14090" max="14090" width="9" style="133"/>
    <col min="14091" max="14091" width="6.875" style="133" customWidth="1"/>
    <col min="14092" max="14093" width="9" style="133"/>
    <col min="14094" max="14094" width="3.5" style="133" bestFit="1" customWidth="1"/>
    <col min="14095" max="14095" width="2.5" style="133" bestFit="1" customWidth="1"/>
    <col min="14096" max="14098" width="5.5" style="133" bestFit="1" customWidth="1"/>
    <col min="14099" max="14099" width="3.5" style="133" bestFit="1" customWidth="1"/>
    <col min="14100" max="14336" width="9" style="133"/>
    <col min="14337" max="14337" width="5.5" style="133" customWidth="1"/>
    <col min="14338" max="14338" width="34.625" style="133" customWidth="1"/>
    <col min="14339" max="14339" width="1.625" style="133" customWidth="1"/>
    <col min="14340" max="14340" width="7.125" style="133" customWidth="1"/>
    <col min="14341" max="14341" width="9.5" style="133" customWidth="1"/>
    <col min="14342" max="14342" width="10.25" style="133" customWidth="1"/>
    <col min="14343" max="14344" width="11" style="133" customWidth="1"/>
    <col min="14345" max="14345" width="12.5" style="133" customWidth="1"/>
    <col min="14346" max="14346" width="9" style="133"/>
    <col min="14347" max="14347" width="6.875" style="133" customWidth="1"/>
    <col min="14348" max="14349" width="9" style="133"/>
    <col min="14350" max="14350" width="3.5" style="133" bestFit="1" customWidth="1"/>
    <col min="14351" max="14351" width="2.5" style="133" bestFit="1" customWidth="1"/>
    <col min="14352" max="14354" width="5.5" style="133" bestFit="1" customWidth="1"/>
    <col min="14355" max="14355" width="3.5" style="133" bestFit="1" customWidth="1"/>
    <col min="14356" max="14592" width="9" style="133"/>
    <col min="14593" max="14593" width="5.5" style="133" customWidth="1"/>
    <col min="14594" max="14594" width="34.625" style="133" customWidth="1"/>
    <col min="14595" max="14595" width="1.625" style="133" customWidth="1"/>
    <col min="14596" max="14596" width="7.125" style="133" customWidth="1"/>
    <col min="14597" max="14597" width="9.5" style="133" customWidth="1"/>
    <col min="14598" max="14598" width="10.25" style="133" customWidth="1"/>
    <col min="14599" max="14600" width="11" style="133" customWidth="1"/>
    <col min="14601" max="14601" width="12.5" style="133" customWidth="1"/>
    <col min="14602" max="14602" width="9" style="133"/>
    <col min="14603" max="14603" width="6.875" style="133" customWidth="1"/>
    <col min="14604" max="14605" width="9" style="133"/>
    <col min="14606" max="14606" width="3.5" style="133" bestFit="1" customWidth="1"/>
    <col min="14607" max="14607" width="2.5" style="133" bestFit="1" customWidth="1"/>
    <col min="14608" max="14610" width="5.5" style="133" bestFit="1" customWidth="1"/>
    <col min="14611" max="14611" width="3.5" style="133" bestFit="1" customWidth="1"/>
    <col min="14612" max="14848" width="9" style="133"/>
    <col min="14849" max="14849" width="5.5" style="133" customWidth="1"/>
    <col min="14850" max="14850" width="34.625" style="133" customWidth="1"/>
    <col min="14851" max="14851" width="1.625" style="133" customWidth="1"/>
    <col min="14852" max="14852" width="7.125" style="133" customWidth="1"/>
    <col min="14853" max="14853" width="9.5" style="133" customWidth="1"/>
    <col min="14854" max="14854" width="10.25" style="133" customWidth="1"/>
    <col min="14855" max="14856" width="11" style="133" customWidth="1"/>
    <col min="14857" max="14857" width="12.5" style="133" customWidth="1"/>
    <col min="14858" max="14858" width="9" style="133"/>
    <col min="14859" max="14859" width="6.875" style="133" customWidth="1"/>
    <col min="14860" max="14861" width="9" style="133"/>
    <col min="14862" max="14862" width="3.5" style="133" bestFit="1" customWidth="1"/>
    <col min="14863" max="14863" width="2.5" style="133" bestFit="1" customWidth="1"/>
    <col min="14864" max="14866" width="5.5" style="133" bestFit="1" customWidth="1"/>
    <col min="14867" max="14867" width="3.5" style="133" bestFit="1" customWidth="1"/>
    <col min="14868" max="15104" width="9" style="133"/>
    <col min="15105" max="15105" width="5.5" style="133" customWidth="1"/>
    <col min="15106" max="15106" width="34.625" style="133" customWidth="1"/>
    <col min="15107" max="15107" width="1.625" style="133" customWidth="1"/>
    <col min="15108" max="15108" width="7.125" style="133" customWidth="1"/>
    <col min="15109" max="15109" width="9.5" style="133" customWidth="1"/>
    <col min="15110" max="15110" width="10.25" style="133" customWidth="1"/>
    <col min="15111" max="15112" width="11" style="133" customWidth="1"/>
    <col min="15113" max="15113" width="12.5" style="133" customWidth="1"/>
    <col min="15114" max="15114" width="9" style="133"/>
    <col min="15115" max="15115" width="6.875" style="133" customWidth="1"/>
    <col min="15116" max="15117" width="9" style="133"/>
    <col min="15118" max="15118" width="3.5" style="133" bestFit="1" customWidth="1"/>
    <col min="15119" max="15119" width="2.5" style="133" bestFit="1" customWidth="1"/>
    <col min="15120" max="15122" width="5.5" style="133" bestFit="1" customWidth="1"/>
    <col min="15123" max="15123" width="3.5" style="133" bestFit="1" customWidth="1"/>
    <col min="15124" max="15360" width="9" style="133"/>
    <col min="15361" max="15361" width="5.5" style="133" customWidth="1"/>
    <col min="15362" max="15362" width="34.625" style="133" customWidth="1"/>
    <col min="15363" max="15363" width="1.625" style="133" customWidth="1"/>
    <col min="15364" max="15364" width="7.125" style="133" customWidth="1"/>
    <col min="15365" max="15365" width="9.5" style="133" customWidth="1"/>
    <col min="15366" max="15366" width="10.25" style="133" customWidth="1"/>
    <col min="15367" max="15368" width="11" style="133" customWidth="1"/>
    <col min="15369" max="15369" width="12.5" style="133" customWidth="1"/>
    <col min="15370" max="15370" width="9" style="133"/>
    <col min="15371" max="15371" width="6.875" style="133" customWidth="1"/>
    <col min="15372" max="15373" width="9" style="133"/>
    <col min="15374" max="15374" width="3.5" style="133" bestFit="1" customWidth="1"/>
    <col min="15375" max="15375" width="2.5" style="133" bestFit="1" customWidth="1"/>
    <col min="15376" max="15378" width="5.5" style="133" bestFit="1" customWidth="1"/>
    <col min="15379" max="15379" width="3.5" style="133" bestFit="1" customWidth="1"/>
    <col min="15380" max="15616" width="9" style="133"/>
    <col min="15617" max="15617" width="5.5" style="133" customWidth="1"/>
    <col min="15618" max="15618" width="34.625" style="133" customWidth="1"/>
    <col min="15619" max="15619" width="1.625" style="133" customWidth="1"/>
    <col min="15620" max="15620" width="7.125" style="133" customWidth="1"/>
    <col min="15621" max="15621" width="9.5" style="133" customWidth="1"/>
    <col min="15622" max="15622" width="10.25" style="133" customWidth="1"/>
    <col min="15623" max="15624" width="11" style="133" customWidth="1"/>
    <col min="15625" max="15625" width="12.5" style="133" customWidth="1"/>
    <col min="15626" max="15626" width="9" style="133"/>
    <col min="15627" max="15627" width="6.875" style="133" customWidth="1"/>
    <col min="15628" max="15629" width="9" style="133"/>
    <col min="15630" max="15630" width="3.5" style="133" bestFit="1" customWidth="1"/>
    <col min="15631" max="15631" width="2.5" style="133" bestFit="1" customWidth="1"/>
    <col min="15632" max="15634" width="5.5" style="133" bestFit="1" customWidth="1"/>
    <col min="15635" max="15635" width="3.5" style="133" bestFit="1" customWidth="1"/>
    <col min="15636" max="15872" width="9" style="133"/>
    <col min="15873" max="15873" width="5.5" style="133" customWidth="1"/>
    <col min="15874" max="15874" width="34.625" style="133" customWidth="1"/>
    <col min="15875" max="15875" width="1.625" style="133" customWidth="1"/>
    <col min="15876" max="15876" width="7.125" style="133" customWidth="1"/>
    <col min="15877" max="15877" width="9.5" style="133" customWidth="1"/>
    <col min="15878" max="15878" width="10.25" style="133" customWidth="1"/>
    <col min="15879" max="15880" width="11" style="133" customWidth="1"/>
    <col min="15881" max="15881" width="12.5" style="133" customWidth="1"/>
    <col min="15882" max="15882" width="9" style="133"/>
    <col min="15883" max="15883" width="6.875" style="133" customWidth="1"/>
    <col min="15884" max="15885" width="9" style="133"/>
    <col min="15886" max="15886" width="3.5" style="133" bestFit="1" customWidth="1"/>
    <col min="15887" max="15887" width="2.5" style="133" bestFit="1" customWidth="1"/>
    <col min="15888" max="15890" width="5.5" style="133" bestFit="1" customWidth="1"/>
    <col min="15891" max="15891" width="3.5" style="133" bestFit="1" customWidth="1"/>
    <col min="15892" max="16128" width="9" style="133"/>
    <col min="16129" max="16129" width="5.5" style="133" customWidth="1"/>
    <col min="16130" max="16130" width="34.625" style="133" customWidth="1"/>
    <col min="16131" max="16131" width="1.625" style="133" customWidth="1"/>
    <col min="16132" max="16132" width="7.125" style="133" customWidth="1"/>
    <col min="16133" max="16133" width="9.5" style="133" customWidth="1"/>
    <col min="16134" max="16134" width="10.25" style="133" customWidth="1"/>
    <col min="16135" max="16136" width="11" style="133" customWidth="1"/>
    <col min="16137" max="16137" width="12.5" style="133" customWidth="1"/>
    <col min="16138" max="16138" width="9" style="133"/>
    <col min="16139" max="16139" width="6.875" style="133" customWidth="1"/>
    <col min="16140" max="16141" width="9" style="133"/>
    <col min="16142" max="16142" width="3.5" style="133" bestFit="1" customWidth="1"/>
    <col min="16143" max="16143" width="2.5" style="133" bestFit="1" customWidth="1"/>
    <col min="16144" max="16146" width="5.5" style="133" bestFit="1" customWidth="1"/>
    <col min="16147" max="16147" width="3.5" style="133" bestFit="1" customWidth="1"/>
    <col min="16148" max="16384" width="9" style="133"/>
  </cols>
  <sheetData>
    <row r="1" spans="1:11" s="119" customFormat="1" ht="45" customHeight="1">
      <c r="A1" s="118"/>
      <c r="B1" s="383" t="s">
        <v>111</v>
      </c>
      <c r="C1" s="383"/>
      <c r="D1" s="383"/>
      <c r="E1" s="383"/>
      <c r="F1" s="383"/>
      <c r="G1" s="383"/>
      <c r="H1" s="383"/>
    </row>
    <row r="2" spans="1:11" s="121" customFormat="1" ht="18" customHeight="1">
      <c r="A2" s="120"/>
      <c r="B2" s="277"/>
      <c r="D2" s="122"/>
      <c r="E2" s="123"/>
      <c r="F2" s="124"/>
    </row>
    <row r="3" spans="1:11" s="118" customFormat="1" ht="30" customHeight="1">
      <c r="A3" s="125" t="s">
        <v>112</v>
      </c>
      <c r="B3" s="431" t="s">
        <v>113</v>
      </c>
      <c r="C3" s="432"/>
      <c r="D3" s="126" t="s">
        <v>114</v>
      </c>
      <c r="E3" s="127" t="s">
        <v>115</v>
      </c>
      <c r="F3" s="128" t="s">
        <v>116</v>
      </c>
      <c r="G3" s="125" t="s">
        <v>117</v>
      </c>
      <c r="H3" s="126" t="s">
        <v>118</v>
      </c>
    </row>
    <row r="4" spans="1:11" ht="30" customHeight="1">
      <c r="A4" s="126">
        <v>1</v>
      </c>
      <c r="B4" s="187" t="str">
        <f>IF($A4="","",VLOOKUP($A4,アイトロール錠!$A$5:$J$500,4))</f>
        <v>アイトロール錠２０ＭＧ</v>
      </c>
      <c r="C4" s="129"/>
      <c r="D4" s="139" t="str">
        <f>IF($A4="","",VLOOKUP($A4,アイトロール錠!$A$5:$J$500,6))</f>
        <v>ＢＸ</v>
      </c>
      <c r="E4" s="139">
        <f>IF($A4="","",VLOOKUP($A4,アイトロール錠!$A$5:$J$500,7))</f>
        <v>5</v>
      </c>
      <c r="F4" s="130"/>
      <c r="G4" s="131"/>
      <c r="H4" s="132"/>
      <c r="J4" s="145" t="s">
        <v>120</v>
      </c>
      <c r="K4" s="142"/>
    </row>
    <row r="5" spans="1:11" ht="30" customHeight="1">
      <c r="A5" s="126">
        <v>2</v>
      </c>
      <c r="B5" s="187" t="str">
        <f>IF($A5="","",VLOOKUP($A5,アイトロール錠!$A$5:$J$500,4))</f>
        <v>亜鉛華軟膏「ニッコー」</v>
      </c>
      <c r="C5" s="129"/>
      <c r="D5" s="139" t="str">
        <f>IF($A5="","",VLOOKUP($A5,アイトロール錠!$A$5:$J$500,6))</f>
        <v>ＢＴ</v>
      </c>
      <c r="E5" s="139">
        <f>IF($A5="","",VLOOKUP($A5,アイトロール錠!$A$5:$J$500,7))</f>
        <v>4</v>
      </c>
      <c r="F5" s="130"/>
      <c r="G5" s="131"/>
      <c r="H5" s="132"/>
      <c r="J5" s="145" t="s">
        <v>128</v>
      </c>
      <c r="K5" s="142"/>
    </row>
    <row r="6" spans="1:11" ht="30" customHeight="1">
      <c r="A6" s="126">
        <v>3</v>
      </c>
      <c r="B6" s="187" t="str">
        <f>IF($A6="","",VLOOKUP($A6,アイトロール錠!$A$5:$J$500,4))</f>
        <v>アキネトン錠１ＭＧ</v>
      </c>
      <c r="C6" s="129"/>
      <c r="D6" s="139" t="str">
        <f>IF($A6="","",VLOOKUP($A6,アイトロール錠!$A$5:$J$500,6))</f>
        <v>ＢＸ</v>
      </c>
      <c r="E6" s="139">
        <f>IF($A6="","",VLOOKUP($A6,アイトロール錠!$A$5:$J$500,7))</f>
        <v>4</v>
      </c>
      <c r="F6" s="130"/>
      <c r="G6" s="131"/>
      <c r="H6" s="132"/>
      <c r="J6" s="145" t="s">
        <v>126</v>
      </c>
      <c r="K6" s="142"/>
    </row>
    <row r="7" spans="1:11" s="119" customFormat="1" ht="30" customHeight="1">
      <c r="A7" s="126">
        <v>4</v>
      </c>
      <c r="B7" s="187" t="str">
        <f>IF($A7="","",VLOOKUP($A7,アイトロール錠!$A$5:$J$500,4))</f>
        <v>アクアチムクリーム１％</v>
      </c>
      <c r="C7" s="129"/>
      <c r="D7" s="139" t="str">
        <f>IF($A7="","",VLOOKUP($A7,アイトロール錠!$A$5:$J$500,6))</f>
        <v>ＢＸ</v>
      </c>
      <c r="E7" s="139">
        <f>IF($A7="","",VLOOKUP($A7,アイトロール錠!$A$5:$J$500,7))</f>
        <v>16</v>
      </c>
      <c r="F7" s="130"/>
      <c r="G7" s="131"/>
      <c r="H7" s="132"/>
      <c r="J7" s="145" t="s">
        <v>119</v>
      </c>
      <c r="K7" s="142"/>
    </row>
    <row r="8" spans="1:11" s="119" customFormat="1" ht="30" customHeight="1">
      <c r="A8" s="126">
        <v>5</v>
      </c>
      <c r="B8" s="187" t="str">
        <f>IF($A8="","",VLOOKUP($A8,アイトロール錠!$A$5:$J$500,4))</f>
        <v>アクチバシン注６００万</v>
      </c>
      <c r="C8" s="129"/>
      <c r="D8" s="139" t="str">
        <f>IF($A8="","",VLOOKUP($A8,アイトロール錠!$A$5:$J$500,6))</f>
        <v>ＢＸ</v>
      </c>
      <c r="E8" s="139">
        <f>IF($A8="","",VLOOKUP($A8,アイトロール錠!$A$5:$J$500,7))</f>
        <v>3</v>
      </c>
      <c r="F8" s="130"/>
      <c r="G8" s="131"/>
      <c r="H8" s="132"/>
    </row>
    <row r="9" spans="1:11" s="119" customFormat="1" ht="30" customHeight="1">
      <c r="A9" s="126">
        <v>6</v>
      </c>
      <c r="B9" s="187" t="str">
        <f>IF($A9="","",VLOOKUP($A9,アイトロール錠!$A$5:$J$500,4))</f>
        <v>アクトス錠１５</v>
      </c>
      <c r="C9" s="129"/>
      <c r="D9" s="139" t="str">
        <f>IF($A9="","",VLOOKUP($A9,アイトロール錠!$A$5:$J$500,6))</f>
        <v>ＢＸ</v>
      </c>
      <c r="E9" s="139">
        <f>IF($A9="","",VLOOKUP($A9,アイトロール錠!$A$5:$J$500,7))</f>
        <v>57</v>
      </c>
      <c r="F9" s="130"/>
      <c r="G9" s="131"/>
      <c r="H9" s="132"/>
    </row>
    <row r="10" spans="1:11" s="119" customFormat="1" ht="30" customHeight="1">
      <c r="A10" s="126">
        <v>7</v>
      </c>
      <c r="B10" s="187" t="str">
        <f>IF($A10="","",VLOOKUP($A10,アイトロール錠!$A$5:$J$500,4))</f>
        <v>アコファイド錠１００ＭＧ</v>
      </c>
      <c r="C10" s="129"/>
      <c r="D10" s="139" t="str">
        <f>IF($A10="","",VLOOKUP($A10,アイトロール錠!$A$5:$J$500,6))</f>
        <v>ＢＸ</v>
      </c>
      <c r="E10" s="139">
        <f>IF($A10="","",VLOOKUP($A10,アイトロール錠!$A$5:$J$500,7))</f>
        <v>4</v>
      </c>
      <c r="F10" s="130"/>
      <c r="G10" s="131"/>
      <c r="H10" s="132"/>
    </row>
    <row r="11" spans="1:11" s="119" customFormat="1" ht="30" customHeight="1">
      <c r="A11" s="126">
        <v>8</v>
      </c>
      <c r="B11" s="187" t="str">
        <f>IF($A11="","",VLOOKUP($A11,アイトロール錠!$A$5:$J$500,4))</f>
        <v>アザルフィジンＥＮ錠５００ＭＧ</v>
      </c>
      <c r="C11" s="129"/>
      <c r="D11" s="139" t="str">
        <f>IF($A11="","",VLOOKUP($A11,アイトロール錠!$A$5:$J$500,6))</f>
        <v>ＢＸ</v>
      </c>
      <c r="E11" s="139">
        <f>IF($A11="","",VLOOKUP($A11,アイトロール錠!$A$5:$J$500,7))</f>
        <v>10</v>
      </c>
      <c r="F11" s="130"/>
      <c r="G11" s="131"/>
      <c r="H11" s="132"/>
    </row>
    <row r="12" spans="1:11" s="119" customFormat="1" ht="30" customHeight="1">
      <c r="A12" s="126">
        <v>9</v>
      </c>
      <c r="B12" s="187" t="str">
        <f>IF($A12="","",VLOOKUP($A12,アイトロール錠!$A$5:$J$500,4))</f>
        <v>アシクロビル点滴静注用２５０ＭＧ「サワイ」</v>
      </c>
      <c r="C12" s="129"/>
      <c r="D12" s="139" t="str">
        <f>IF($A12="","",VLOOKUP($A12,アイトロール錠!$A$5:$J$500,6))</f>
        <v>ＢＸ</v>
      </c>
      <c r="E12" s="139">
        <f>IF($A12="","",VLOOKUP($A12,アイトロール錠!$A$5:$J$500,7))</f>
        <v>4</v>
      </c>
      <c r="F12" s="130"/>
      <c r="G12" s="131"/>
      <c r="H12" s="132"/>
    </row>
    <row r="13" spans="1:11" s="119" customFormat="1" ht="30" customHeight="1">
      <c r="A13" s="126">
        <v>10</v>
      </c>
      <c r="B13" s="187" t="str">
        <f>IF($A13="","",VLOOKUP($A13,アイトロール錠!$A$5:$J$500,4))</f>
        <v>アジルサルタン錠２０ＭＧ「武田テバ」</v>
      </c>
      <c r="C13" s="129"/>
      <c r="D13" s="139" t="str">
        <f>IF($A13="","",VLOOKUP($A13,アイトロール錠!$A$5:$J$500,6))</f>
        <v>ＢＸ</v>
      </c>
      <c r="E13" s="139">
        <f>IF($A13="","",VLOOKUP($A13,アイトロール錠!$A$5:$J$500,7))</f>
        <v>65</v>
      </c>
      <c r="F13" s="130"/>
      <c r="G13" s="131"/>
      <c r="H13" s="132"/>
    </row>
    <row r="14" spans="1:11" s="119" customFormat="1" ht="30" customHeight="1">
      <c r="A14" s="126">
        <v>11</v>
      </c>
      <c r="B14" s="187" t="str">
        <f>IF($A14="","",VLOOKUP($A14,アイトロール錠!$A$5:$J$500,4))</f>
        <v>アスパラカリウム錠３００ＭＧ</v>
      </c>
      <c r="C14" s="129"/>
      <c r="D14" s="139" t="str">
        <f>IF($A14="","",VLOOKUP($A14,アイトロール錠!$A$5:$J$500,6))</f>
        <v>ＢＸ</v>
      </c>
      <c r="E14" s="139">
        <f>IF($A14="","",VLOOKUP($A14,アイトロール錠!$A$5:$J$500,7))</f>
        <v>7</v>
      </c>
      <c r="F14" s="130"/>
      <c r="G14" s="131"/>
      <c r="H14" s="132"/>
    </row>
    <row r="15" spans="1:11" s="119" customFormat="1" ht="30" customHeight="1">
      <c r="A15" s="126">
        <v>12</v>
      </c>
      <c r="B15" s="187" t="str">
        <f>IF($A15="","",VLOOKUP($A15,アイトロール錠!$A$5:$J$500,4))</f>
        <v>アスパラカリウム注１０ＭＥＱ</v>
      </c>
      <c r="C15" s="129"/>
      <c r="D15" s="139" t="str">
        <f>IF($A15="","",VLOOKUP($A15,アイトロール錠!$A$5:$J$500,6))</f>
        <v>ＢＸ</v>
      </c>
      <c r="E15" s="139">
        <f>IF($A15="","",VLOOKUP($A15,アイトロール錠!$A$5:$J$500,7))</f>
        <v>4</v>
      </c>
      <c r="F15" s="130"/>
      <c r="G15" s="131"/>
      <c r="H15" s="132"/>
    </row>
    <row r="16" spans="1:11" s="119" customFormat="1" ht="30" customHeight="1">
      <c r="A16" s="126">
        <v>13</v>
      </c>
      <c r="B16" s="187" t="str">
        <f>IF($A16="","",VLOOKUP($A16,アイトロール錠!$A$5:$J$500,4))</f>
        <v>アスパラ配合錠１５０ＭＧ</v>
      </c>
      <c r="C16" s="129"/>
      <c r="D16" s="139" t="str">
        <f>IF($A16="","",VLOOKUP($A16,アイトロール錠!$A$5:$J$500,6))</f>
        <v>ＢＸ</v>
      </c>
      <c r="E16" s="139">
        <f>IF($A16="","",VLOOKUP($A16,アイトロール錠!$A$5:$J$500,7))</f>
        <v>4</v>
      </c>
      <c r="F16" s="130"/>
      <c r="G16" s="131"/>
      <c r="H16" s="132"/>
    </row>
    <row r="17" spans="1:8" s="119" customFormat="1" ht="30" customHeight="1">
      <c r="A17" s="126">
        <v>14</v>
      </c>
      <c r="B17" s="187" t="str">
        <f>IF($A17="","",VLOOKUP($A17,アイトロール錠!$A$5:$J$500,4))</f>
        <v>アスベリン錠２０ＭＧ</v>
      </c>
      <c r="C17" s="129"/>
      <c r="D17" s="139" t="str">
        <f>IF($A17="","",VLOOKUP($A17,アイトロール錠!$A$5:$J$500,6))</f>
        <v>ＢＸ</v>
      </c>
      <c r="E17" s="139">
        <f>IF($A17="","",VLOOKUP($A17,アイトロール錠!$A$5:$J$500,7))</f>
        <v>4</v>
      </c>
      <c r="F17" s="130"/>
      <c r="G17" s="131"/>
      <c r="H17" s="132"/>
    </row>
    <row r="18" spans="1:8" s="119" customFormat="1" ht="30" customHeight="1">
      <c r="A18" s="126">
        <v>15</v>
      </c>
      <c r="B18" s="187" t="str">
        <f>IF($A18="","",VLOOKUP($A18,アイトロール錠!$A$5:$J$500,4))</f>
        <v>アセリオ静注液１０００ＭＧバッグ</v>
      </c>
      <c r="C18" s="129"/>
      <c r="D18" s="139" t="str">
        <f>IF($A18="","",VLOOKUP($A18,アイトロール錠!$A$5:$J$500,6))</f>
        <v>ＢＸ</v>
      </c>
      <c r="E18" s="139">
        <f>IF($A18="","",VLOOKUP($A18,アイトロール錠!$A$5:$J$500,7))</f>
        <v>4</v>
      </c>
      <c r="F18" s="130"/>
      <c r="G18" s="131"/>
      <c r="H18" s="132"/>
    </row>
    <row r="19" spans="1:8" s="119" customFormat="1" ht="30" customHeight="1">
      <c r="A19" s="126">
        <v>16</v>
      </c>
      <c r="B19" s="187" t="str">
        <f>IF($A19="","",VLOOKUP($A19,アイトロール錠!$A$5:$J$500,4))</f>
        <v>アダラートＣＲ錠２０ＭＧ</v>
      </c>
      <c r="C19" s="129"/>
      <c r="D19" s="139" t="str">
        <f>IF($A19="","",VLOOKUP($A19,アイトロール錠!$A$5:$J$500,6))</f>
        <v>ＢＸ</v>
      </c>
      <c r="E19" s="139">
        <f>IF($A19="","",VLOOKUP($A19,アイトロール錠!$A$5:$J$500,7))</f>
        <v>41</v>
      </c>
      <c r="F19" s="130"/>
      <c r="G19" s="131"/>
      <c r="H19" s="132"/>
    </row>
    <row r="20" spans="1:8" s="119" customFormat="1" ht="30" customHeight="1">
      <c r="A20" s="126">
        <v>17</v>
      </c>
      <c r="B20" s="187" t="str">
        <f>IF($A20="","",VLOOKUP($A20,アイトロール錠!$A$5:$J$500,4))</f>
        <v>アタラックス－Ｐ注射液（２５ＭＧ／ＭＬ）</v>
      </c>
      <c r="C20" s="129"/>
      <c r="D20" s="139" t="str">
        <f>IF($A20="","",VLOOKUP($A20,アイトロール錠!$A$5:$J$500,6))</f>
        <v>ＢＸ</v>
      </c>
      <c r="E20" s="139">
        <f>IF($A20="","",VLOOKUP($A20,アイトロール錠!$A$5:$J$500,7))</f>
        <v>4</v>
      </c>
      <c r="F20" s="130"/>
      <c r="G20" s="131"/>
      <c r="H20" s="132"/>
    </row>
    <row r="21" spans="1:8" s="119" customFormat="1" ht="30" customHeight="1">
      <c r="A21" s="126">
        <v>18</v>
      </c>
      <c r="B21" s="187" t="str">
        <f>IF($A21="","",VLOOKUP($A21,アイトロール錠!$A$5:$J$500,4))</f>
        <v>アデホス－Ｌコーワ注２０ＭＧ</v>
      </c>
      <c r="C21" s="129"/>
      <c r="D21" s="139" t="str">
        <f>IF($A21="","",VLOOKUP($A21,アイトロール錠!$A$5:$J$500,6))</f>
        <v>ＢＸ</v>
      </c>
      <c r="E21" s="139">
        <f>IF($A21="","",VLOOKUP($A21,アイトロール錠!$A$5:$J$500,7))</f>
        <v>4</v>
      </c>
      <c r="F21" s="130"/>
      <c r="G21" s="131"/>
      <c r="H21" s="132"/>
    </row>
    <row r="22" spans="1:8" s="119" customFormat="1" ht="30" customHeight="1">
      <c r="A22" s="126">
        <v>19</v>
      </c>
      <c r="B22" s="187" t="str">
        <f>IF($A22="","",VLOOKUP($A22,アイトロール錠!$A$5:$J$500,4))</f>
        <v>アデホスコーワ顆粒１０％</v>
      </c>
      <c r="C22" s="129"/>
      <c r="D22" s="139" t="str">
        <f>IF($A22="","",VLOOKUP($A22,アイトロール錠!$A$5:$J$500,6))</f>
        <v>ＢＸ</v>
      </c>
      <c r="E22" s="139">
        <f>IF($A22="","",VLOOKUP($A22,アイトロール錠!$A$5:$J$500,7))</f>
        <v>6</v>
      </c>
      <c r="F22" s="130"/>
      <c r="G22" s="131"/>
      <c r="H22" s="132"/>
    </row>
    <row r="23" spans="1:8" s="119" customFormat="1" ht="30" customHeight="1">
      <c r="A23" s="126">
        <v>20</v>
      </c>
      <c r="B23" s="187" t="str">
        <f>IF($A23="","",VLOOKUP($A23,アイトロール錠!$A$5:$J$500,4))</f>
        <v>アドナ錠１０ＭＧ</v>
      </c>
      <c r="C23" s="129"/>
      <c r="D23" s="139" t="str">
        <f>IF($A23="","",VLOOKUP($A23,アイトロール錠!$A$5:$J$500,6))</f>
        <v>ＢＸ</v>
      </c>
      <c r="E23" s="139">
        <f>IF($A23="","",VLOOKUP($A23,アイトロール錠!$A$5:$J$500,7))</f>
        <v>4</v>
      </c>
      <c r="F23" s="130"/>
      <c r="G23" s="131"/>
      <c r="H23" s="132"/>
    </row>
    <row r="24" spans="1:8" s="119" customFormat="1" ht="30" customHeight="1">
      <c r="A24" s="126">
        <v>21</v>
      </c>
      <c r="B24" s="187" t="str">
        <f>IF($A24="","",VLOOKUP($A24,アイトロール錠!$A$5:$J$500,4))</f>
        <v>アドナ注（静脈用）２５ＭＧ</v>
      </c>
      <c r="C24" s="129"/>
      <c r="D24" s="139" t="str">
        <f>IF($A24="","",VLOOKUP($A24,アイトロール錠!$A$5:$J$500,6))</f>
        <v>ＢＸ</v>
      </c>
      <c r="E24" s="139">
        <f>IF($A24="","",VLOOKUP($A24,アイトロール錠!$A$5:$J$500,7))</f>
        <v>4</v>
      </c>
      <c r="F24" s="130"/>
      <c r="G24" s="131"/>
      <c r="H24" s="132"/>
    </row>
    <row r="25" spans="1:8" s="119" customFormat="1" ht="30" customHeight="1">
      <c r="A25" s="126">
        <v>22</v>
      </c>
      <c r="B25" s="187" t="str">
        <f>IF($A25="","",VLOOKUP($A25,アイトロール錠!$A$5:$J$500,4))</f>
        <v>アトルバスタチン錠５ＭＧ「ＮＳ」</v>
      </c>
      <c r="C25" s="129"/>
      <c r="D25" s="139" t="str">
        <f>IF($A25="","",VLOOKUP($A25,アイトロール錠!$A$5:$J$500,6))</f>
        <v>ＢＸ</v>
      </c>
      <c r="E25" s="139">
        <f>IF($A25="","",VLOOKUP($A25,アイトロール錠!$A$5:$J$500,7))</f>
        <v>184</v>
      </c>
      <c r="F25" s="130"/>
      <c r="G25" s="131"/>
      <c r="H25" s="132"/>
    </row>
    <row r="26" spans="1:8" s="119" customFormat="1" ht="30" customHeight="1">
      <c r="A26" s="126">
        <v>23</v>
      </c>
      <c r="B26" s="187" t="str">
        <f>IF($A26="","",VLOOKUP($A26,アイトロール錠!$A$5:$J$500,4))</f>
        <v>アドレナリン注０．１％　シリンジ「テルモ」</v>
      </c>
      <c r="C26" s="129"/>
      <c r="D26" s="139" t="str">
        <f>IF($A26="","",VLOOKUP($A26,アイトロール錠!$A$5:$J$500,6))</f>
        <v>ＢＸ</v>
      </c>
      <c r="E26" s="139">
        <f>IF($A26="","",VLOOKUP($A26,アイトロール錠!$A$5:$J$500,7))</f>
        <v>4</v>
      </c>
      <c r="F26" s="130"/>
      <c r="G26" s="131"/>
      <c r="H26" s="132"/>
    </row>
    <row r="27" spans="1:8" s="119" customFormat="1" ht="30" customHeight="1">
      <c r="A27" s="126">
        <v>24</v>
      </c>
      <c r="B27" s="187" t="str">
        <f>IF($A27="","",VLOOKUP($A27,アイトロール錠!$A$5:$J$500,4))</f>
        <v>アトロピン注０．０５％　シリンジ「テルモ」</v>
      </c>
      <c r="C27" s="129"/>
      <c r="D27" s="139" t="str">
        <f>IF($A27="","",VLOOKUP($A27,アイトロール錠!$A$5:$J$500,6))</f>
        <v>ＢＸ</v>
      </c>
      <c r="E27" s="139">
        <f>IF($A27="","",VLOOKUP($A27,アイトロール錠!$A$5:$J$500,7))</f>
        <v>4</v>
      </c>
      <c r="F27" s="130"/>
      <c r="G27" s="131"/>
      <c r="H27" s="132"/>
    </row>
    <row r="28" spans="1:8" s="119" customFormat="1" ht="30" customHeight="1">
      <c r="A28" s="126">
        <v>25</v>
      </c>
      <c r="B28" s="188" t="str">
        <f>IF($A28="","",VLOOKUP($A28,アイトロール錠!$A$5:$J$500,4))</f>
        <v>アナストロゾール錠１ＭＧ「ＤＳＥＰ」</v>
      </c>
      <c r="C28" s="129"/>
      <c r="D28" s="140" t="str">
        <f>IF($A28="","",VLOOKUP($A28,アイトロール錠!$A$5:$J$500,6))</f>
        <v>ＢＸ</v>
      </c>
      <c r="E28" s="140">
        <f>IF($A28="","",VLOOKUP($A28,アイトロール錠!$A$5:$J$500,7))</f>
        <v>3</v>
      </c>
      <c r="F28" s="130"/>
      <c r="G28" s="131"/>
      <c r="H28" s="132"/>
    </row>
    <row r="30" spans="1:8" s="119" customFormat="1" ht="45" customHeight="1">
      <c r="A30" s="118"/>
      <c r="B30" s="383" t="s">
        <v>111</v>
      </c>
      <c r="C30" s="383"/>
      <c r="D30" s="383"/>
      <c r="E30" s="383"/>
      <c r="F30" s="383"/>
      <c r="G30" s="383"/>
      <c r="H30" s="383"/>
    </row>
    <row r="31" spans="1:8" s="121" customFormat="1" ht="18" customHeight="1">
      <c r="A31" s="120"/>
      <c r="B31" s="277"/>
      <c r="D31" s="122"/>
      <c r="E31" s="123"/>
      <c r="F31" s="124"/>
    </row>
    <row r="32" spans="1:8" s="118" customFormat="1" ht="30" customHeight="1">
      <c r="A32" s="125" t="s">
        <v>112</v>
      </c>
      <c r="B32" s="384" t="s">
        <v>113</v>
      </c>
      <c r="C32" s="385"/>
      <c r="D32" s="126" t="s">
        <v>114</v>
      </c>
      <c r="E32" s="127" t="s">
        <v>115</v>
      </c>
      <c r="F32" s="128" t="s">
        <v>116</v>
      </c>
      <c r="G32" s="125" t="s">
        <v>117</v>
      </c>
      <c r="H32" s="126" t="s">
        <v>118</v>
      </c>
    </row>
    <row r="33" spans="1:8" ht="30" customHeight="1">
      <c r="A33" s="126">
        <v>26</v>
      </c>
      <c r="B33" s="187" t="str">
        <f>IF($A33="","",VLOOKUP($A33,アイトロール錠!$A$5:$J$500,4))</f>
        <v>アナペイン注１０ＭＧ／ＭＬ</v>
      </c>
      <c r="C33" s="129"/>
      <c r="D33" s="139" t="str">
        <f>IF($A33="","",VLOOKUP($A33,アイトロール錠!$A$5:$J$500,6))</f>
        <v>ＢＸ</v>
      </c>
      <c r="E33" s="139">
        <f>IF($A33="","",VLOOKUP($A33,アイトロール錠!$A$5:$J$500,7))</f>
        <v>4</v>
      </c>
      <c r="F33" s="130"/>
      <c r="G33" s="131"/>
      <c r="H33" s="132"/>
    </row>
    <row r="34" spans="1:8" ht="30" customHeight="1">
      <c r="A34" s="126">
        <v>27</v>
      </c>
      <c r="B34" s="187" t="str">
        <f>IF($A34="","",VLOOKUP($A34,アイトロール錠!$A$5:$J$500,4))</f>
        <v>アナペイン注２ＭＧ／ＭＬ</v>
      </c>
      <c r="C34" s="129"/>
      <c r="D34" s="139" t="str">
        <f>IF($A34="","",VLOOKUP($A34,アイトロール錠!$A$5:$J$500,6))</f>
        <v>ＢＸ</v>
      </c>
      <c r="E34" s="139">
        <f>IF($A34="","",VLOOKUP($A34,アイトロール錠!$A$5:$J$500,7))</f>
        <v>4</v>
      </c>
      <c r="F34" s="130"/>
      <c r="G34" s="131"/>
      <c r="H34" s="132"/>
    </row>
    <row r="35" spans="1:8" ht="30" customHeight="1">
      <c r="A35" s="126">
        <v>28</v>
      </c>
      <c r="B35" s="187" t="str">
        <f>IF($A35="","",VLOOKUP($A35,アイトロール錠!$A$5:$J$500,4))</f>
        <v>アナペイン注７．５ＭＧ／ＭＬ</v>
      </c>
      <c r="C35" s="129"/>
      <c r="D35" s="139" t="str">
        <f>IF($A35="","",VLOOKUP($A35,アイトロール錠!$A$5:$J$500,6))</f>
        <v>ＢＸ</v>
      </c>
      <c r="E35" s="139">
        <f>IF($A35="","",VLOOKUP($A35,アイトロール錠!$A$5:$J$500,7))</f>
        <v>4</v>
      </c>
      <c r="F35" s="130"/>
      <c r="G35" s="131"/>
      <c r="H35" s="132"/>
    </row>
    <row r="36" spans="1:8" s="119" customFormat="1" ht="30" customHeight="1">
      <c r="A36" s="126">
        <v>29</v>
      </c>
      <c r="B36" s="187" t="str">
        <f>IF($A36="","",VLOOKUP($A36,アイトロール錠!$A$5:$J$500,4))</f>
        <v>アフタッチ口腔用貼付剤２５マイクロＧ</v>
      </c>
      <c r="C36" s="129"/>
      <c r="D36" s="139" t="str">
        <f>IF($A36="","",VLOOKUP($A36,アイトロール錠!$A$5:$J$500,6))</f>
        <v>ＢＸ</v>
      </c>
      <c r="E36" s="139">
        <f>IF($A36="","",VLOOKUP($A36,アイトロール錠!$A$5:$J$500,7))</f>
        <v>4</v>
      </c>
      <c r="F36" s="130"/>
      <c r="G36" s="131"/>
      <c r="H36" s="132"/>
    </row>
    <row r="37" spans="1:8" s="119" customFormat="1" ht="30" customHeight="1">
      <c r="A37" s="126">
        <v>30</v>
      </c>
      <c r="B37" s="187" t="str">
        <f>IF($A37="","",VLOOKUP($A37,アイトロール錠!$A$5:$J$500,4))</f>
        <v>アマージ錠２．５ＭＧ</v>
      </c>
      <c r="C37" s="129"/>
      <c r="D37" s="139" t="str">
        <f>IF($A37="","",VLOOKUP($A37,アイトロール錠!$A$5:$J$500,6))</f>
        <v>ＢＸ</v>
      </c>
      <c r="E37" s="139">
        <f>IF($A37="","",VLOOKUP($A37,アイトロール錠!$A$5:$J$500,7))</f>
        <v>3</v>
      </c>
      <c r="F37" s="130"/>
      <c r="G37" s="131"/>
      <c r="H37" s="132"/>
    </row>
    <row r="38" spans="1:8" s="119" customFormat="1" ht="30" customHeight="1">
      <c r="A38" s="126">
        <v>31</v>
      </c>
      <c r="B38" s="187" t="str">
        <f>IF($A38="","",VLOOKUP($A38,アイトロール錠!$A$5:$J$500,4))</f>
        <v>アムロジピンＯＤ錠２．５ＭＧ「ＶＴＲＳ」</v>
      </c>
      <c r="C38" s="129"/>
      <c r="D38" s="139" t="str">
        <f>IF($A38="","",VLOOKUP($A38,アイトロール錠!$A$5:$J$500,6))</f>
        <v>ＢＸ</v>
      </c>
      <c r="E38" s="139">
        <f>IF($A38="","",VLOOKUP($A38,アイトロール錠!$A$5:$J$500,7))</f>
        <v>16</v>
      </c>
      <c r="F38" s="130"/>
      <c r="G38" s="131"/>
      <c r="H38" s="132"/>
    </row>
    <row r="39" spans="1:8" s="119" customFormat="1" ht="30" customHeight="1">
      <c r="A39" s="126">
        <v>32</v>
      </c>
      <c r="B39" s="187" t="str">
        <f>IF($A39="","",VLOOKUP($A39,アイトロール錠!$A$5:$J$500,4))</f>
        <v>アムロジピンＯＤ錠５ＭＧ「ＶＴＲＳ」</v>
      </c>
      <c r="C39" s="129"/>
      <c r="D39" s="139" t="str">
        <f>IF($A39="","",VLOOKUP($A39,アイトロール錠!$A$5:$J$500,6))</f>
        <v>ＢＸ</v>
      </c>
      <c r="E39" s="139">
        <f>IF($A39="","",VLOOKUP($A39,アイトロール錠!$A$5:$J$500,7))</f>
        <v>88</v>
      </c>
      <c r="F39" s="130"/>
      <c r="G39" s="131"/>
      <c r="H39" s="132"/>
    </row>
    <row r="40" spans="1:8" s="119" customFormat="1" ht="30" customHeight="1">
      <c r="A40" s="126">
        <v>33</v>
      </c>
      <c r="B40" s="187" t="str">
        <f>IF($A40="","",VLOOKUP($A40,アイトロール錠!$A$5:$J$500,4))</f>
        <v>アモキシシリンカプセル２５０ＭＧ「日医工」</v>
      </c>
      <c r="C40" s="129"/>
      <c r="D40" s="139" t="str">
        <f>IF($A40="","",VLOOKUP($A40,アイトロール錠!$A$5:$J$500,6))</f>
        <v>ＢＸ</v>
      </c>
      <c r="E40" s="139">
        <f>IF($A40="","",VLOOKUP($A40,アイトロール錠!$A$5:$J$500,7))</f>
        <v>38</v>
      </c>
      <c r="F40" s="130"/>
      <c r="G40" s="131"/>
      <c r="H40" s="132"/>
    </row>
    <row r="41" spans="1:8" s="119" customFormat="1" ht="30" customHeight="1">
      <c r="A41" s="126">
        <v>34</v>
      </c>
      <c r="B41" s="187" t="str">
        <f>IF($A41="","",VLOOKUP($A41,アイトロール錠!$A$5:$J$500,4))</f>
        <v>アラセナ－Ａ軟膏３％</v>
      </c>
      <c r="C41" s="129"/>
      <c r="D41" s="139" t="str">
        <f>IF($A41="","",VLOOKUP($A41,アイトロール錠!$A$5:$J$500,6))</f>
        <v>ＢＸ</v>
      </c>
      <c r="E41" s="139">
        <f>IF($A41="","",VLOOKUP($A41,アイトロール錠!$A$5:$J$500,7))</f>
        <v>20</v>
      </c>
      <c r="F41" s="130"/>
      <c r="G41" s="131"/>
      <c r="H41" s="132"/>
    </row>
    <row r="42" spans="1:8" s="119" customFormat="1" ht="30" customHeight="1">
      <c r="A42" s="126">
        <v>35</v>
      </c>
      <c r="B42" s="187" t="str">
        <f>IF($A42="","",VLOOKUP($A42,アイトロール錠!$A$5:$J$500,4))</f>
        <v>アリナミンＦ糖衣錠２５ＭＧ</v>
      </c>
      <c r="C42" s="129"/>
      <c r="D42" s="139" t="str">
        <f>IF($A42="","",VLOOKUP($A42,アイトロール錠!$A$5:$J$500,6))</f>
        <v>ＢＸ</v>
      </c>
      <c r="E42" s="139">
        <f>IF($A42="","",VLOOKUP($A42,アイトロール錠!$A$5:$J$500,7))</f>
        <v>89</v>
      </c>
      <c r="F42" s="130"/>
      <c r="G42" s="131"/>
      <c r="H42" s="132"/>
    </row>
    <row r="43" spans="1:8" s="119" customFormat="1" ht="30" customHeight="1">
      <c r="A43" s="126">
        <v>36</v>
      </c>
      <c r="B43" s="187" t="str">
        <f>IF($A43="","",VLOOKUP($A43,アイトロール錠!$A$5:$J$500,4))</f>
        <v>アルサルミン細粒９０％</v>
      </c>
      <c r="C43" s="129"/>
      <c r="D43" s="139" t="str">
        <f>IF($A43="","",VLOOKUP($A43,アイトロール錠!$A$5:$J$500,6))</f>
        <v>ＢＸ</v>
      </c>
      <c r="E43" s="139">
        <f>IF($A43="","",VLOOKUP($A43,アイトロール錠!$A$5:$J$500,7))</f>
        <v>4</v>
      </c>
      <c r="F43" s="130"/>
      <c r="G43" s="131"/>
      <c r="H43" s="132"/>
    </row>
    <row r="44" spans="1:8" s="119" customFormat="1" ht="30" customHeight="1">
      <c r="A44" s="126">
        <v>37</v>
      </c>
      <c r="B44" s="187" t="str">
        <f>IF($A44="","",VLOOKUP($A44,アイトロール錠!$A$5:$J$500,4))</f>
        <v>アルスロマチック関節手術用灌流液</v>
      </c>
      <c r="C44" s="129"/>
      <c r="D44" s="139" t="str">
        <f>IF($A44="","",VLOOKUP($A44,アイトロール錠!$A$5:$J$500,6))</f>
        <v>ＢＸ</v>
      </c>
      <c r="E44" s="139">
        <f>IF($A44="","",VLOOKUP($A44,アイトロール錠!$A$5:$J$500,7))</f>
        <v>11</v>
      </c>
      <c r="F44" s="130"/>
      <c r="G44" s="131"/>
      <c r="H44" s="132"/>
    </row>
    <row r="45" spans="1:8" s="119" customFormat="1" ht="30" customHeight="1">
      <c r="A45" s="126">
        <v>38</v>
      </c>
      <c r="B45" s="187" t="str">
        <f>IF($A45="","",VLOOKUP($A45,アイトロール錠!$A$5:$J$500,4))</f>
        <v>アルダクトンＡ錠２５ＭＧ</v>
      </c>
      <c r="C45" s="129"/>
      <c r="D45" s="139" t="str">
        <f>IF($A45="","",VLOOKUP($A45,アイトロール錠!$A$5:$J$500,6))</f>
        <v>ＢＸ</v>
      </c>
      <c r="E45" s="139">
        <f>IF($A45="","",VLOOKUP($A45,アイトロール錠!$A$5:$J$500,7))</f>
        <v>27</v>
      </c>
      <c r="F45" s="130"/>
      <c r="G45" s="131"/>
      <c r="H45" s="132"/>
    </row>
    <row r="46" spans="1:8" s="119" customFormat="1" ht="30" customHeight="1">
      <c r="A46" s="126">
        <v>39</v>
      </c>
      <c r="B46" s="187" t="str">
        <f>IF($A46="","",VLOOKUP($A46,アイトロール錠!$A$5:$J$500,4))</f>
        <v>アルチバ静注用２ＭＧ</v>
      </c>
      <c r="C46" s="129"/>
      <c r="D46" s="139" t="str">
        <f>IF($A46="","",VLOOKUP($A46,アイトロール錠!$A$5:$J$500,6))</f>
        <v>ＢＸ</v>
      </c>
      <c r="E46" s="139">
        <f>IF($A46="","",VLOOKUP($A46,アイトロール錠!$A$5:$J$500,7))</f>
        <v>4</v>
      </c>
      <c r="F46" s="130"/>
      <c r="G46" s="131"/>
      <c r="H46" s="132"/>
    </row>
    <row r="47" spans="1:8" s="119" customFormat="1" ht="30" customHeight="1">
      <c r="A47" s="126">
        <v>40</v>
      </c>
      <c r="B47" s="187" t="str">
        <f>IF($A47="","",VLOOKUP($A47,アイトロール錠!$A$5:$J$500,4))</f>
        <v>アルツディスポ関節注２５ＭＧ</v>
      </c>
      <c r="C47" s="129"/>
      <c r="D47" s="139" t="str">
        <f>IF($A47="","",VLOOKUP($A47,アイトロール錠!$A$5:$J$500,6))</f>
        <v>ＢＸ</v>
      </c>
      <c r="E47" s="139">
        <f>IF($A47="","",VLOOKUP($A47,アイトロール錠!$A$5:$J$500,7))</f>
        <v>10</v>
      </c>
      <c r="F47" s="130"/>
      <c r="G47" s="131"/>
      <c r="H47" s="132"/>
    </row>
    <row r="48" spans="1:8" s="119" customFormat="1" ht="30" customHeight="1">
      <c r="A48" s="126">
        <v>41</v>
      </c>
      <c r="B48" s="187" t="str">
        <f>IF($A48="","",VLOOKUP($A48,アイトロール錠!$A$5:$J$500,4))</f>
        <v>アルブミナー２５％静注１２．５Ｇ／５０ＭＬ</v>
      </c>
      <c r="C48" s="129"/>
      <c r="D48" s="139" t="str">
        <f>IF($A48="","",VLOOKUP($A48,アイトロール錠!$A$5:$J$500,6))</f>
        <v>ＢＸ</v>
      </c>
      <c r="E48" s="139">
        <f>IF($A48="","",VLOOKUP($A48,アイトロール錠!$A$5:$J$500,7))</f>
        <v>4</v>
      </c>
      <c r="F48" s="130"/>
      <c r="G48" s="131"/>
      <c r="H48" s="132"/>
    </row>
    <row r="49" spans="1:8" s="119" customFormat="1" ht="30" customHeight="1">
      <c r="A49" s="126">
        <v>42</v>
      </c>
      <c r="B49" s="187" t="str">
        <f>IF($A49="","",VLOOKUP($A49,アイトロール錠!$A$5:$J$500,4))</f>
        <v>アルブミナー５％静注１２．５Ｇ／２５０ＭＬ</v>
      </c>
      <c r="C49" s="129"/>
      <c r="D49" s="139" t="str">
        <f>IF($A49="","",VLOOKUP($A49,アイトロール錠!$A$5:$J$500,6))</f>
        <v>ＢＴ</v>
      </c>
      <c r="E49" s="139">
        <f>IF($A49="","",VLOOKUP($A49,アイトロール錠!$A$5:$J$500,7))</f>
        <v>4</v>
      </c>
      <c r="F49" s="130"/>
      <c r="G49" s="131"/>
      <c r="H49" s="132"/>
    </row>
    <row r="50" spans="1:8" s="119" customFormat="1" ht="30" customHeight="1">
      <c r="A50" s="126">
        <v>43</v>
      </c>
      <c r="B50" s="187" t="str">
        <f>IF($A50="","",VLOOKUP($A50,アイトロール錠!$A$5:$J$500,4))</f>
        <v>アルプラゾラム錠０．４ＭＧ「サワイ」</v>
      </c>
      <c r="C50" s="129"/>
      <c r="D50" s="139" t="str">
        <f>IF($A50="","",VLOOKUP($A50,アイトロール錠!$A$5:$J$500,6))</f>
        <v>ＢＸ</v>
      </c>
      <c r="E50" s="139">
        <f>IF($A50="","",VLOOKUP($A50,アイトロール錠!$A$5:$J$500,7))</f>
        <v>33</v>
      </c>
      <c r="F50" s="130"/>
      <c r="G50" s="131"/>
      <c r="H50" s="132"/>
    </row>
    <row r="51" spans="1:8" s="119" customFormat="1" ht="30" customHeight="1">
      <c r="A51" s="126">
        <v>44</v>
      </c>
      <c r="B51" s="187" t="str">
        <f>IF($A51="","",VLOOKUP($A51,アイトロール錠!$A$5:$J$500,4))</f>
        <v>アルロイドＧ内用液５％</v>
      </c>
      <c r="C51" s="129"/>
      <c r="D51" s="139" t="str">
        <f>IF($A51="","",VLOOKUP($A51,アイトロール錠!$A$5:$J$500,6))</f>
        <v>ＢＸ</v>
      </c>
      <c r="E51" s="139">
        <f>IF($A51="","",VLOOKUP($A51,アイトロール錠!$A$5:$J$500,7))</f>
        <v>4</v>
      </c>
      <c r="F51" s="130"/>
      <c r="G51" s="131"/>
      <c r="H51" s="132"/>
    </row>
    <row r="52" spans="1:8" s="119" customFormat="1" ht="30" customHeight="1">
      <c r="A52" s="126">
        <v>45</v>
      </c>
      <c r="B52" s="187" t="str">
        <f>IF($A52="","",VLOOKUP($A52,アイトロール錠!$A$5:$J$500,4))</f>
        <v>アレグラ錠６０ＭＧ</v>
      </c>
      <c r="C52" s="129"/>
      <c r="D52" s="139" t="str">
        <f>IF($A52="","",VLOOKUP($A52,アイトロール錠!$A$5:$J$500,6))</f>
        <v>ＢＸ</v>
      </c>
      <c r="E52" s="139">
        <f>IF($A52="","",VLOOKUP($A52,アイトロール錠!$A$5:$J$500,7))</f>
        <v>42</v>
      </c>
      <c r="F52" s="130"/>
      <c r="G52" s="131"/>
      <c r="H52" s="132"/>
    </row>
    <row r="53" spans="1:8" s="119" customFormat="1" ht="30" customHeight="1">
      <c r="A53" s="126">
        <v>46</v>
      </c>
      <c r="B53" s="187" t="str">
        <f>IF($A53="","",VLOOKUP($A53,アイトロール錠!$A$5:$J$500,4))</f>
        <v>アレビアチン錠１００ＭＧ</v>
      </c>
      <c r="C53" s="129"/>
      <c r="D53" s="139" t="str">
        <f>IF($A53="","",VLOOKUP($A53,アイトロール錠!$A$5:$J$500,6))</f>
        <v>ＢＸ</v>
      </c>
      <c r="E53" s="139">
        <f>IF($A53="","",VLOOKUP($A53,アイトロール錠!$A$5:$J$500,7))</f>
        <v>9</v>
      </c>
      <c r="F53" s="130"/>
      <c r="G53" s="131"/>
      <c r="H53" s="132"/>
    </row>
    <row r="54" spans="1:8" s="119" customFormat="1" ht="30" customHeight="1">
      <c r="A54" s="126">
        <v>47</v>
      </c>
      <c r="B54" s="187" t="str">
        <f>IF($A54="","",VLOOKUP($A54,アイトロール錠!$A$5:$J$500,4))</f>
        <v>アレビアチン注２５０ＭＧ</v>
      </c>
      <c r="C54" s="129"/>
      <c r="D54" s="139" t="str">
        <f>IF($A54="","",VLOOKUP($A54,アイトロール錠!$A$5:$J$500,6))</f>
        <v>ＢＸ</v>
      </c>
      <c r="E54" s="139">
        <f>IF($A54="","",VLOOKUP($A54,アイトロール錠!$A$5:$J$500,7))</f>
        <v>4</v>
      </c>
      <c r="F54" s="130"/>
      <c r="G54" s="131"/>
      <c r="H54" s="132"/>
    </row>
    <row r="55" spans="1:8" s="119" customFormat="1" ht="30" customHeight="1">
      <c r="A55" s="126">
        <v>48</v>
      </c>
      <c r="B55" s="187" t="str">
        <f>IF($A55="","",VLOOKUP($A55,アイトロール錠!$A$5:$J$500,4))</f>
        <v>アロチノロール塩酸塩錠５ＭＧ「ＪＧ」</v>
      </c>
      <c r="C55" s="129"/>
      <c r="D55" s="139" t="str">
        <f>IF($A55="","",VLOOKUP($A55,アイトロール錠!$A$5:$J$500,6))</f>
        <v>ＢＸ</v>
      </c>
      <c r="E55" s="139">
        <f>IF($A55="","",VLOOKUP($A55,アイトロール錠!$A$5:$J$500,7))</f>
        <v>8</v>
      </c>
      <c r="F55" s="130"/>
      <c r="G55" s="131"/>
      <c r="H55" s="132"/>
    </row>
    <row r="56" spans="1:8" s="119" customFormat="1" ht="30" customHeight="1">
      <c r="A56" s="126">
        <v>49</v>
      </c>
      <c r="B56" s="187" t="str">
        <f>IF($A56="","",VLOOKUP($A56,アイトロール錠!$A$5:$J$500,4))</f>
        <v>アロプリノール錠１００ＭＧ「サワイ」</v>
      </c>
      <c r="C56" s="129"/>
      <c r="D56" s="139" t="str">
        <f>IF($A56="","",VLOOKUP($A56,アイトロール錠!$A$5:$J$500,6))</f>
        <v>ＢＸ</v>
      </c>
      <c r="E56" s="139">
        <f>IF($A56="","",VLOOKUP($A56,アイトロール錠!$A$5:$J$500,7))</f>
        <v>3</v>
      </c>
      <c r="F56" s="130"/>
      <c r="G56" s="131"/>
      <c r="H56" s="132"/>
    </row>
    <row r="57" spans="1:8" s="119" customFormat="1" ht="30" customHeight="1">
      <c r="A57" s="126">
        <v>50</v>
      </c>
      <c r="B57" s="188" t="str">
        <f>IF($A57="","",VLOOKUP($A57,アイトロール錠!$A$5:$J$500,4))</f>
        <v>アンカロン注１５０</v>
      </c>
      <c r="C57" s="129"/>
      <c r="D57" s="140" t="str">
        <f>IF($A57="","",VLOOKUP($A57,アイトロール錠!$A$5:$J$500,6))</f>
        <v>ＢＸ</v>
      </c>
      <c r="E57" s="140">
        <f>IF($A57="","",VLOOKUP($A57,アイトロール錠!$A$5:$J$500,7))</f>
        <v>3</v>
      </c>
      <c r="F57" s="130"/>
      <c r="G57" s="131"/>
      <c r="H57" s="132"/>
    </row>
    <row r="59" spans="1:8" s="119" customFormat="1" ht="45" customHeight="1">
      <c r="A59" s="118"/>
      <c r="B59" s="383" t="s">
        <v>111</v>
      </c>
      <c r="C59" s="383"/>
      <c r="D59" s="383"/>
      <c r="E59" s="383"/>
      <c r="F59" s="383"/>
      <c r="G59" s="383"/>
      <c r="H59" s="383"/>
    </row>
    <row r="60" spans="1:8" s="121" customFormat="1" ht="18" customHeight="1">
      <c r="A60" s="120"/>
      <c r="B60" s="277"/>
      <c r="D60" s="122"/>
      <c r="E60" s="123"/>
      <c r="F60" s="124"/>
    </row>
    <row r="61" spans="1:8" s="118" customFormat="1" ht="30" customHeight="1">
      <c r="A61" s="125" t="s">
        <v>112</v>
      </c>
      <c r="B61" s="384" t="s">
        <v>113</v>
      </c>
      <c r="C61" s="385"/>
      <c r="D61" s="126" t="s">
        <v>114</v>
      </c>
      <c r="E61" s="127" t="s">
        <v>115</v>
      </c>
      <c r="F61" s="128" t="s">
        <v>116</v>
      </c>
      <c r="G61" s="125" t="s">
        <v>117</v>
      </c>
      <c r="H61" s="126" t="s">
        <v>118</v>
      </c>
    </row>
    <row r="62" spans="1:8" ht="30" customHeight="1">
      <c r="A62" s="126">
        <v>51</v>
      </c>
      <c r="B62" s="187" t="str">
        <f>IF($A62="","",VLOOKUP($A62,アイトロール錠!$A$5:$J$500,4))</f>
        <v>イーケプラ錠５００ＭＧ</v>
      </c>
      <c r="C62" s="129"/>
      <c r="D62" s="139" t="str">
        <f>IF($A62="","",VLOOKUP($A62,アイトロール錠!$A$5:$J$500,6))</f>
        <v>ＢＸ</v>
      </c>
      <c r="E62" s="139">
        <f>IF($A62="","",VLOOKUP($A62,アイトロール錠!$A$5:$J$500,7))</f>
        <v>4</v>
      </c>
      <c r="F62" s="130"/>
      <c r="G62" s="131"/>
      <c r="H62" s="132"/>
    </row>
    <row r="63" spans="1:8" ht="30" customHeight="1">
      <c r="A63" s="126">
        <v>52</v>
      </c>
      <c r="B63" s="187" t="str">
        <f>IF($A63="","",VLOOKUP($A63,アイトロール錠!$A$5:$J$500,4))</f>
        <v>イオパミドール３００注シリンジ１００ＭＬ「Ｆ」</v>
      </c>
      <c r="C63" s="129"/>
      <c r="D63" s="139" t="str">
        <f>IF($A63="","",VLOOKUP($A63,アイトロール錠!$A$5:$J$500,6))</f>
        <v>ＢＸ</v>
      </c>
      <c r="E63" s="139">
        <f>IF($A63="","",VLOOKUP($A63,アイトロール錠!$A$5:$J$500,7))</f>
        <v>3</v>
      </c>
      <c r="F63" s="130"/>
      <c r="G63" s="131"/>
      <c r="H63" s="132"/>
    </row>
    <row r="64" spans="1:8" ht="30" customHeight="1">
      <c r="A64" s="126">
        <v>53</v>
      </c>
      <c r="B64" s="187" t="str">
        <f>IF($A64="","",VLOOKUP($A64,アイトロール錠!$A$5:$J$500,4))</f>
        <v>イオパミドール３７０注シリンジ１００ＭＬ「Ｆ」</v>
      </c>
      <c r="C64" s="129"/>
      <c r="D64" s="139" t="str">
        <f>IF($A64="","",VLOOKUP($A64,アイトロール錠!$A$5:$J$500,6))</f>
        <v>ＢＸ</v>
      </c>
      <c r="E64" s="139">
        <f>IF($A64="","",VLOOKUP($A64,アイトロール錠!$A$5:$J$500,7))</f>
        <v>3</v>
      </c>
      <c r="F64" s="130"/>
      <c r="G64" s="131"/>
      <c r="H64" s="132"/>
    </row>
    <row r="65" spans="1:8" s="119" customFormat="1" ht="30" customHeight="1">
      <c r="A65" s="126">
        <v>54</v>
      </c>
      <c r="B65" s="187" t="str">
        <f>IF($A65="","",VLOOKUP($A65,アイトロール錠!$A$5:$J$500,4))</f>
        <v>イオメロン３５０注シリンジ１３５ＭＬ</v>
      </c>
      <c r="C65" s="129"/>
      <c r="D65" s="139" t="str">
        <f>IF($A65="","",VLOOKUP($A65,アイトロール錠!$A$5:$J$500,6))</f>
        <v>ＢＸ</v>
      </c>
      <c r="E65" s="139">
        <f>IF($A65="","",VLOOKUP($A65,アイトロール錠!$A$5:$J$500,7))</f>
        <v>3</v>
      </c>
      <c r="F65" s="130"/>
      <c r="G65" s="131"/>
      <c r="H65" s="132"/>
    </row>
    <row r="66" spans="1:8" s="119" customFormat="1" ht="30" customHeight="1">
      <c r="A66" s="126">
        <v>55</v>
      </c>
      <c r="B66" s="187" t="str">
        <f>IF($A66="","",VLOOKUP($A66,アイトロール錠!$A$5:$J$500,4))</f>
        <v>イコサペント酸エチル粒状カプセル６００ＭＧ「日医工」</v>
      </c>
      <c r="C66" s="129"/>
      <c r="D66" s="139" t="str">
        <f>IF($A66="","",VLOOKUP($A66,アイトロール錠!$A$5:$J$500,6))</f>
        <v>ＢＸ</v>
      </c>
      <c r="E66" s="139">
        <f>IF($A66="","",VLOOKUP($A66,アイトロール錠!$A$5:$J$500,7))</f>
        <v>57</v>
      </c>
      <c r="F66" s="130"/>
      <c r="G66" s="131"/>
      <c r="H66" s="132"/>
    </row>
    <row r="67" spans="1:8" s="119" customFormat="1" ht="30" customHeight="1">
      <c r="A67" s="126">
        <v>56</v>
      </c>
      <c r="B67" s="187" t="str">
        <f>IF($A67="","",VLOOKUP($A67,アイトロール錠!$A$5:$J$500,4))</f>
        <v>イスコチン錠１００ＭＧ</v>
      </c>
      <c r="C67" s="129"/>
      <c r="D67" s="139" t="str">
        <f>IF($A67="","",VLOOKUP($A67,アイトロール錠!$A$5:$J$500,6))</f>
        <v>ＢＸ</v>
      </c>
      <c r="E67" s="139">
        <f>IF($A67="","",VLOOKUP($A67,アイトロール錠!$A$5:$J$500,7))</f>
        <v>4</v>
      </c>
      <c r="F67" s="130"/>
      <c r="G67" s="131"/>
      <c r="H67" s="132"/>
    </row>
    <row r="68" spans="1:8" s="119" customFormat="1" ht="30" customHeight="1">
      <c r="A68" s="126">
        <v>57</v>
      </c>
      <c r="B68" s="187" t="str">
        <f>IF($A68="","",VLOOKUP($A68,アイトロール錠!$A$5:$J$500,4))</f>
        <v>イソバイドシロップ７０％分包３０ＭＬ</v>
      </c>
      <c r="C68" s="129"/>
      <c r="D68" s="139" t="str">
        <f>IF($A68="","",VLOOKUP($A68,アイトロール錠!$A$5:$J$500,6))</f>
        <v>ＢＸ</v>
      </c>
      <c r="E68" s="139">
        <f>IF($A68="","",VLOOKUP($A68,アイトロール錠!$A$5:$J$500,7))</f>
        <v>57</v>
      </c>
      <c r="F68" s="130"/>
      <c r="G68" s="131"/>
      <c r="H68" s="132"/>
    </row>
    <row r="69" spans="1:8" s="119" customFormat="1" ht="30" customHeight="1">
      <c r="A69" s="126">
        <v>58</v>
      </c>
      <c r="B69" s="187" t="str">
        <f>IF($A69="","",VLOOKUP($A69,アイトロール錠!$A$5:$J$500,4))</f>
        <v>イソビスト注２４０</v>
      </c>
      <c r="C69" s="129"/>
      <c r="D69" s="139" t="str">
        <f>IF($A69="","",VLOOKUP($A69,アイトロール錠!$A$5:$J$500,6))</f>
        <v>ＢＸ</v>
      </c>
      <c r="E69" s="139">
        <f>IF($A69="","",VLOOKUP($A69,アイトロール錠!$A$5:$J$500,7))</f>
        <v>3</v>
      </c>
      <c r="F69" s="130"/>
      <c r="G69" s="131"/>
      <c r="H69" s="132"/>
    </row>
    <row r="70" spans="1:8" s="119" customFormat="1" ht="30" customHeight="1">
      <c r="A70" s="126">
        <v>59</v>
      </c>
      <c r="B70" s="187" t="str">
        <f>IF($A70="","",VLOOKUP($A70,アイトロール錠!$A$5:$J$500,4))</f>
        <v>一般診断用精製ツベルクリン（ＰＰＤ）１人用</v>
      </c>
      <c r="C70" s="129"/>
      <c r="D70" s="139" t="str">
        <f>IF($A70="","",VLOOKUP($A70,アイトロール錠!$A$5:$J$500,6))</f>
        <v>ＢＸ</v>
      </c>
      <c r="E70" s="139">
        <f>IF($A70="","",VLOOKUP($A70,アイトロール錠!$A$5:$J$500,7))</f>
        <v>4</v>
      </c>
      <c r="F70" s="130"/>
      <c r="G70" s="131"/>
      <c r="H70" s="132"/>
    </row>
    <row r="71" spans="1:8" s="119" customFormat="1" ht="30" customHeight="1">
      <c r="A71" s="126">
        <v>60</v>
      </c>
      <c r="B71" s="187" t="str">
        <f>IF($A71="","",VLOOKUP($A71,アイトロール錠!$A$5:$J$500,4))</f>
        <v>イナビル吸入粉末剤２０ＭＧ</v>
      </c>
      <c r="C71" s="129"/>
      <c r="D71" s="139" t="str">
        <f>IF($A71="","",VLOOKUP($A71,アイトロール錠!$A$5:$J$500,6))</f>
        <v>ＢＸ</v>
      </c>
      <c r="E71" s="139">
        <f>IF($A71="","",VLOOKUP($A71,アイトロール錠!$A$5:$J$500,7))</f>
        <v>4</v>
      </c>
      <c r="F71" s="130"/>
      <c r="G71" s="131"/>
      <c r="H71" s="132"/>
    </row>
    <row r="72" spans="1:8" s="119" customFormat="1" ht="30" customHeight="1">
      <c r="A72" s="126">
        <v>61</v>
      </c>
      <c r="B72" s="187" t="str">
        <f>IF($A72="","",VLOOKUP($A72,アイトロール錠!$A$5:$J$500,4))</f>
        <v>イノバン注１００ＭＧ</v>
      </c>
      <c r="C72" s="129"/>
      <c r="D72" s="139" t="str">
        <f>IF($A72="","",VLOOKUP($A72,アイトロール錠!$A$5:$J$500,6))</f>
        <v>ＢＸ</v>
      </c>
      <c r="E72" s="139">
        <f>IF($A72="","",VLOOKUP($A72,アイトロール錠!$A$5:$J$500,7))</f>
        <v>4</v>
      </c>
      <c r="F72" s="130"/>
      <c r="G72" s="131"/>
      <c r="H72" s="132"/>
    </row>
    <row r="73" spans="1:8" s="119" customFormat="1" ht="30" customHeight="1">
      <c r="A73" s="126">
        <v>62</v>
      </c>
      <c r="B73" s="187" t="str">
        <f>IF($A73="","",VLOOKUP($A73,アイトロール錠!$A$5:$J$500,4))</f>
        <v>イミグラン錠５０</v>
      </c>
      <c r="C73" s="129"/>
      <c r="D73" s="139" t="str">
        <f>IF($A73="","",VLOOKUP($A73,アイトロール錠!$A$5:$J$500,6))</f>
        <v>ＢＸ</v>
      </c>
      <c r="E73" s="139">
        <f>IF($A73="","",VLOOKUP($A73,アイトロール錠!$A$5:$J$500,7))</f>
        <v>6</v>
      </c>
      <c r="F73" s="130"/>
      <c r="G73" s="131"/>
      <c r="H73" s="132"/>
    </row>
    <row r="74" spans="1:8" s="119" customFormat="1" ht="30" customHeight="1">
      <c r="A74" s="126">
        <v>63</v>
      </c>
      <c r="B74" s="187" t="str">
        <f>IF($A74="","",VLOOKUP($A74,アイトロール錠!$A$5:$J$500,4))</f>
        <v>イリボー錠５マイクロＧ</v>
      </c>
      <c r="C74" s="129"/>
      <c r="D74" s="139" t="str">
        <f>IF($A74="","",VLOOKUP($A74,アイトロール錠!$A$5:$J$500,6))</f>
        <v>ＢＸ</v>
      </c>
      <c r="E74" s="139">
        <f>IF($A74="","",VLOOKUP($A74,アイトロール錠!$A$5:$J$500,7))</f>
        <v>4</v>
      </c>
      <c r="F74" s="130"/>
      <c r="G74" s="131"/>
      <c r="H74" s="132"/>
    </row>
    <row r="75" spans="1:8" s="119" customFormat="1" ht="30" customHeight="1">
      <c r="A75" s="126">
        <v>64</v>
      </c>
      <c r="B75" s="187" t="str">
        <f>IF($A75="","",VLOOKUP($A75,アイトロール錠!$A$5:$J$500,4))</f>
        <v>インジゴカルミン注２０ＭＧ「ＡＦＰ」</v>
      </c>
      <c r="C75" s="129"/>
      <c r="D75" s="139" t="str">
        <f>IF($A75="","",VLOOKUP($A75,アイトロール錠!$A$5:$J$500,6))</f>
        <v>ＢＸ</v>
      </c>
      <c r="E75" s="139">
        <f>IF($A75="","",VLOOKUP($A75,アイトロール錠!$A$5:$J$500,7))</f>
        <v>4</v>
      </c>
      <c r="F75" s="130"/>
      <c r="G75" s="131"/>
      <c r="H75" s="132"/>
    </row>
    <row r="76" spans="1:8" s="119" customFormat="1" ht="30" customHeight="1">
      <c r="A76" s="126">
        <v>65</v>
      </c>
      <c r="B76" s="187" t="str">
        <f>IF($A76="","",VLOOKUP($A76,アイトロール錠!$A$5:$J$500,4))</f>
        <v>インスリン　グラルギンＢＳ注　ミリオペン「リリー」</v>
      </c>
      <c r="C76" s="129"/>
      <c r="D76" s="139" t="str">
        <f>IF($A76="","",VLOOKUP($A76,アイトロール錠!$A$5:$J$500,6))</f>
        <v>ＢＸ</v>
      </c>
      <c r="E76" s="139">
        <f>IF($A76="","",VLOOKUP($A76,アイトロール錠!$A$5:$J$500,7))</f>
        <v>89</v>
      </c>
      <c r="F76" s="130"/>
      <c r="G76" s="131"/>
      <c r="H76" s="132"/>
    </row>
    <row r="77" spans="1:8" s="119" customFormat="1" ht="30" customHeight="1">
      <c r="A77" s="126">
        <v>66</v>
      </c>
      <c r="B77" s="187" t="str">
        <f>IF($A77="","",VLOOKUP($A77,アイトロール錠!$A$5:$J$500,4))</f>
        <v>インドメタシンパップ７０ＭＧ「日医工」</v>
      </c>
      <c r="C77" s="129"/>
      <c r="D77" s="139" t="str">
        <f>IF($A77="","",VLOOKUP($A77,アイトロール錠!$A$5:$J$500,6))</f>
        <v>ＢＸ</v>
      </c>
      <c r="E77" s="139">
        <f>IF($A77="","",VLOOKUP($A77,アイトロール錠!$A$5:$J$500,7))</f>
        <v>6</v>
      </c>
      <c r="F77" s="130"/>
      <c r="G77" s="131"/>
      <c r="H77" s="132"/>
    </row>
    <row r="78" spans="1:8" s="119" customFormat="1" ht="30" customHeight="1">
      <c r="A78" s="126">
        <v>67</v>
      </c>
      <c r="B78" s="187" t="str">
        <f>IF($A78="","",VLOOKUP($A78,アイトロール錠!$A$5:$J$500,4))</f>
        <v>インフリキシマブＢＳ点滴静注用１００ＭＧ「ＮＫ」</v>
      </c>
      <c r="C78" s="129"/>
      <c r="D78" s="139" t="str">
        <f>IF($A78="","",VLOOKUP($A78,アイトロール錠!$A$5:$J$500,6))</f>
        <v>ＢＴ</v>
      </c>
      <c r="E78" s="139">
        <f>IF($A78="","",VLOOKUP($A78,アイトロール錠!$A$5:$J$500,7))</f>
        <v>40</v>
      </c>
      <c r="F78" s="130"/>
      <c r="G78" s="131"/>
      <c r="H78" s="132"/>
    </row>
    <row r="79" spans="1:8" s="119" customFormat="1" ht="30" customHeight="1">
      <c r="A79" s="126">
        <v>68</v>
      </c>
      <c r="B79" s="187" t="str">
        <f>IF($A79="","",VLOOKUP($A79,アイトロール錠!$A$5:$J$500,4))</f>
        <v>ウルソデオキシコール酸錠５０ＭＧ「ＮＩＧ」</v>
      </c>
      <c r="C79" s="129"/>
      <c r="D79" s="139" t="str">
        <f>IF($A79="","",VLOOKUP($A79,アイトロール錠!$A$5:$J$500,6))</f>
        <v>ＢＸ</v>
      </c>
      <c r="E79" s="139">
        <f>IF($A79="","",VLOOKUP($A79,アイトロール錠!$A$5:$J$500,7))</f>
        <v>15</v>
      </c>
      <c r="F79" s="130"/>
      <c r="G79" s="131"/>
      <c r="H79" s="132"/>
    </row>
    <row r="80" spans="1:8" s="119" customFormat="1" ht="30" customHeight="1">
      <c r="A80" s="126">
        <v>69</v>
      </c>
      <c r="B80" s="187" t="str">
        <f>IF($A80="","",VLOOKUP($A80,アイトロール錠!$A$5:$J$500,4))</f>
        <v>ウルソデオキシコール酸錠１００ＭＧ「トーワ」</v>
      </c>
      <c r="C80" s="129"/>
      <c r="D80" s="139" t="str">
        <f>IF($A80="","",VLOOKUP($A80,アイトロール錠!$A$5:$J$500,6))</f>
        <v>ＢＸ</v>
      </c>
      <c r="E80" s="139">
        <f>IF($A80="","",VLOOKUP($A80,アイトロール錠!$A$5:$J$500,7))</f>
        <v>15</v>
      </c>
      <c r="F80" s="130"/>
      <c r="G80" s="131"/>
      <c r="H80" s="132"/>
    </row>
    <row r="81" spans="1:8" s="119" customFormat="1" ht="30" customHeight="1">
      <c r="A81" s="126">
        <v>70</v>
      </c>
      <c r="B81" s="187" t="str">
        <f>IF($A81="","",VLOOKUP($A81,アイトロール錠!$A$5:$J$500,4))</f>
        <v>ウロカルン錠２２５ＭＧ</v>
      </c>
      <c r="C81" s="129"/>
      <c r="D81" s="139" t="str">
        <f>IF($A81="","",VLOOKUP($A81,アイトロール錠!$A$5:$J$500,6))</f>
        <v>ＢＸ</v>
      </c>
      <c r="E81" s="139">
        <f>IF($A81="","",VLOOKUP($A81,アイトロール錠!$A$5:$J$500,7))</f>
        <v>27</v>
      </c>
      <c r="F81" s="130"/>
      <c r="G81" s="131"/>
      <c r="H81" s="132"/>
    </row>
    <row r="82" spans="1:8" s="119" customFormat="1" ht="30" customHeight="1">
      <c r="A82" s="126">
        <v>71</v>
      </c>
      <c r="B82" s="187" t="str">
        <f>IF($A82="","",VLOOKUP($A82,アイトロール錠!$A$5:$J$500,4))</f>
        <v>ウログラフィン注６０％　</v>
      </c>
      <c r="C82" s="129"/>
      <c r="D82" s="139" t="str">
        <f>IF($A82="","",VLOOKUP($A82,アイトロール錠!$A$5:$J$500,6))</f>
        <v>ＢＸ</v>
      </c>
      <c r="E82" s="139">
        <f>IF($A82="","",VLOOKUP($A82,アイトロール錠!$A$5:$J$500,7))</f>
        <v>4</v>
      </c>
      <c r="F82" s="130"/>
      <c r="G82" s="131"/>
      <c r="H82" s="132"/>
    </row>
    <row r="83" spans="1:8" s="119" customFormat="1" ht="30" customHeight="1">
      <c r="A83" s="126">
        <v>72</v>
      </c>
      <c r="B83" s="187" t="str">
        <f>IF($A83="","",VLOOKUP($A83,アイトロール錠!$A$5:$J$500,4))</f>
        <v>ＡＺ点眼液０．０２％</v>
      </c>
      <c r="C83" s="129"/>
      <c r="D83" s="139" t="str">
        <f>IF($A83="","",VLOOKUP($A83,アイトロール錠!$A$5:$J$500,6))</f>
        <v>ＢＸ</v>
      </c>
      <c r="E83" s="139">
        <f>IF($A83="","",VLOOKUP($A83,アイトロール錠!$A$5:$J$500,7))</f>
        <v>4</v>
      </c>
      <c r="F83" s="130"/>
      <c r="G83" s="131"/>
      <c r="H83" s="132"/>
    </row>
    <row r="84" spans="1:8" s="119" customFormat="1" ht="30" customHeight="1">
      <c r="A84" s="126">
        <v>73</v>
      </c>
      <c r="B84" s="187" t="str">
        <f>IF($A84="","",VLOOKUP($A84,アイトロール錠!$A$5:$J$500,4))</f>
        <v>エキザルベ</v>
      </c>
      <c r="C84" s="129"/>
      <c r="D84" s="139" t="str">
        <f>IF($A84="","",VLOOKUP($A84,アイトロール錠!$A$5:$J$500,6))</f>
        <v>ＢＸ</v>
      </c>
      <c r="E84" s="139">
        <f>IF($A84="","",VLOOKUP($A84,アイトロール錠!$A$5:$J$500,7))</f>
        <v>4</v>
      </c>
      <c r="F84" s="130"/>
      <c r="G84" s="131"/>
      <c r="H84" s="132"/>
    </row>
    <row r="85" spans="1:8" s="119" customFormat="1" ht="30" customHeight="1">
      <c r="A85" s="126">
        <v>74</v>
      </c>
      <c r="B85" s="187" t="str">
        <f>IF($A85="","",VLOOKUP($A85,アイトロール錠!$A$5:$J$500,4))</f>
        <v>エサンブトール錠２５０ＭＧ</v>
      </c>
      <c r="C85" s="129"/>
      <c r="D85" s="139" t="str">
        <f>IF($A85="","",VLOOKUP($A85,アイトロール錠!$A$5:$J$500,6))</f>
        <v>ＢＸ</v>
      </c>
      <c r="E85" s="139">
        <f>IF($A85="","",VLOOKUP($A85,アイトロール錠!$A$5:$J$500,7))</f>
        <v>4</v>
      </c>
      <c r="F85" s="130"/>
      <c r="G85" s="131"/>
      <c r="H85" s="132"/>
    </row>
    <row r="86" spans="1:8" s="119" customFormat="1" ht="30" customHeight="1">
      <c r="A86" s="126">
        <v>75</v>
      </c>
      <c r="B86" s="188" t="str">
        <f>IF($A86="","",VLOOKUP($A86,アイトロール錠!$A$5:$J$500,4))</f>
        <v>ＳＰトローチ０．２５ＭＧ「明治」</v>
      </c>
      <c r="C86" s="129"/>
      <c r="D86" s="140" t="str">
        <f>IF($A86="","",VLOOKUP($A86,アイトロール錠!$A$5:$J$500,6))</f>
        <v>ＢＸ</v>
      </c>
      <c r="E86" s="140">
        <f>IF($A86="","",VLOOKUP($A86,アイトロール錠!$A$5:$J$500,7))</f>
        <v>3</v>
      </c>
      <c r="F86" s="130"/>
      <c r="G86" s="131"/>
      <c r="H86" s="132"/>
    </row>
    <row r="88" spans="1:8" s="119" customFormat="1" ht="45" customHeight="1">
      <c r="A88" s="118"/>
      <c r="B88" s="383" t="s">
        <v>111</v>
      </c>
      <c r="C88" s="383"/>
      <c r="D88" s="383"/>
      <c r="E88" s="383"/>
      <c r="F88" s="383"/>
      <c r="G88" s="383"/>
      <c r="H88" s="383"/>
    </row>
    <row r="89" spans="1:8" s="121" customFormat="1" ht="18" customHeight="1">
      <c r="A89" s="120"/>
      <c r="B89" s="277"/>
      <c r="D89" s="122"/>
      <c r="E89" s="123"/>
      <c r="F89" s="124"/>
    </row>
    <row r="90" spans="1:8" s="118" customFormat="1" ht="30" customHeight="1">
      <c r="A90" s="125" t="s">
        <v>112</v>
      </c>
      <c r="B90" s="384" t="s">
        <v>113</v>
      </c>
      <c r="C90" s="385"/>
      <c r="D90" s="126" t="s">
        <v>114</v>
      </c>
      <c r="E90" s="127" t="s">
        <v>115</v>
      </c>
      <c r="F90" s="128" t="s">
        <v>116</v>
      </c>
      <c r="G90" s="125" t="s">
        <v>117</v>
      </c>
      <c r="H90" s="126" t="s">
        <v>118</v>
      </c>
    </row>
    <row r="91" spans="1:8" ht="30" customHeight="1">
      <c r="A91" s="126">
        <v>76</v>
      </c>
      <c r="B91" s="187" t="str">
        <f>IF($A91="","",VLOOKUP($A91,アイトロール錠!$A$5:$J$500,4))</f>
        <v>エゼチミブ錠１０ＭＧ「ＤＳＥＰ」</v>
      </c>
      <c r="C91" s="129"/>
      <c r="D91" s="139" t="str">
        <f>IF($A91="","",VLOOKUP($A91,アイトロール錠!$A$5:$J$500,6))</f>
        <v>ＢＸ</v>
      </c>
      <c r="E91" s="139">
        <f>IF($A91="","",VLOOKUP($A91,アイトロール錠!$A$5:$J$500,7))</f>
        <v>10</v>
      </c>
      <c r="F91" s="130"/>
      <c r="G91" s="131"/>
      <c r="H91" s="132"/>
    </row>
    <row r="92" spans="1:8" ht="30" customHeight="1">
      <c r="A92" s="126">
        <v>77</v>
      </c>
      <c r="B92" s="187" t="str">
        <f>IF($A92="","",VLOOKUP($A92,アイトロール錠!$A$5:$J$500,4))</f>
        <v>エチゾラム錠０．５ＭＧ「ＥＭＥＣ」</v>
      </c>
      <c r="C92" s="129"/>
      <c r="D92" s="139" t="str">
        <f>IF($A92="","",VLOOKUP($A92,アイトロール錠!$A$5:$J$500,6))</f>
        <v>ＢＸ</v>
      </c>
      <c r="E92" s="139">
        <f>IF($A92="","",VLOOKUP($A92,アイトロール錠!$A$5:$J$500,7))</f>
        <v>3</v>
      </c>
      <c r="F92" s="130"/>
      <c r="G92" s="131"/>
      <c r="H92" s="132"/>
    </row>
    <row r="93" spans="1:8" ht="30" customHeight="1">
      <c r="A93" s="126">
        <v>78</v>
      </c>
      <c r="B93" s="187" t="str">
        <f>IF($A93="","",VLOOKUP($A93,アイトロール錠!$A$5:$J$500,4))</f>
        <v>エナラプリルマレイン酸塩錠５ＭＧ「ＥＭＥＣ」</v>
      </c>
      <c r="C93" s="129"/>
      <c r="D93" s="139" t="str">
        <f>IF($A93="","",VLOOKUP($A93,アイトロール錠!$A$5:$J$500,6))</f>
        <v>ＢＸ</v>
      </c>
      <c r="E93" s="139">
        <f>IF($A93="","",VLOOKUP($A93,アイトロール錠!$A$5:$J$500,7))</f>
        <v>4</v>
      </c>
      <c r="F93" s="130"/>
      <c r="G93" s="131"/>
      <c r="H93" s="132"/>
    </row>
    <row r="94" spans="1:8" s="119" customFormat="1" ht="30" customHeight="1">
      <c r="A94" s="126">
        <v>79</v>
      </c>
      <c r="B94" s="187" t="str">
        <f>IF($A94="","",VLOOKUP($A94,アイトロール錠!$A$5:$J$500,4))</f>
        <v>エパデールＳ６００</v>
      </c>
      <c r="C94" s="129"/>
      <c r="D94" s="139" t="str">
        <f>IF($A94="","",VLOOKUP($A94,アイトロール錠!$A$5:$J$500,6))</f>
        <v>ＢＸ</v>
      </c>
      <c r="E94" s="139">
        <f>IF($A94="","",VLOOKUP($A94,アイトロール錠!$A$5:$J$500,7))</f>
        <v>40</v>
      </c>
      <c r="F94" s="130"/>
      <c r="G94" s="131"/>
      <c r="H94" s="132"/>
    </row>
    <row r="95" spans="1:8" s="119" customFormat="1" ht="30" customHeight="1">
      <c r="A95" s="126">
        <v>80</v>
      </c>
      <c r="B95" s="187" t="str">
        <f>IF($A95="","",VLOOKUP($A95,アイトロール錠!$A$5:$J$500,4))</f>
        <v>エビプロスタット配合錠ＤＢ</v>
      </c>
      <c r="C95" s="129"/>
      <c r="D95" s="139" t="str">
        <f>IF($A95="","",VLOOKUP($A95,アイトロール錠!$A$5:$J$500,6))</f>
        <v>ＢＸ</v>
      </c>
      <c r="E95" s="139">
        <f>IF($A95="","",VLOOKUP($A95,アイトロール錠!$A$5:$J$500,7))</f>
        <v>4</v>
      </c>
      <c r="F95" s="130"/>
      <c r="G95" s="131"/>
      <c r="H95" s="132"/>
    </row>
    <row r="96" spans="1:8" s="119" customFormat="1" ht="30" customHeight="1">
      <c r="A96" s="126">
        <v>81</v>
      </c>
      <c r="B96" s="187" t="str">
        <f>IF($A96="","",VLOOKUP($A96,アイトロール錠!$A$5:$J$500,4))</f>
        <v>エピペン注射液０．３ＭＧ</v>
      </c>
      <c r="C96" s="129"/>
      <c r="D96" s="139" t="str">
        <f>IF($A96="","",VLOOKUP($A96,アイトロール錠!$A$5:$J$500,6))</f>
        <v>ＢＸ</v>
      </c>
      <c r="E96" s="139">
        <f>IF($A96="","",VLOOKUP($A96,アイトロール錠!$A$5:$J$500,7))</f>
        <v>4</v>
      </c>
      <c r="F96" s="130"/>
      <c r="G96" s="131"/>
      <c r="H96" s="132"/>
    </row>
    <row r="97" spans="1:8" s="119" customFormat="1" ht="30" customHeight="1">
      <c r="A97" s="126">
        <v>82</v>
      </c>
      <c r="B97" s="187" t="str">
        <f>IF($A97="","",VLOOKUP($A97,アイトロール錠!$A$5:$J$500,4))</f>
        <v>エビリファイ錠１ＭＧ</v>
      </c>
      <c r="C97" s="129"/>
      <c r="D97" s="139" t="str">
        <f>IF($A97="","",VLOOKUP($A97,アイトロール錠!$A$5:$J$500,6))</f>
        <v>ＢＸ</v>
      </c>
      <c r="E97" s="139">
        <f>IF($A97="","",VLOOKUP($A97,アイトロール錠!$A$5:$J$500,7))</f>
        <v>4</v>
      </c>
      <c r="F97" s="130"/>
      <c r="G97" s="131"/>
      <c r="H97" s="132"/>
    </row>
    <row r="98" spans="1:8" s="119" customFormat="1" ht="30" customHeight="1">
      <c r="A98" s="126">
        <v>83</v>
      </c>
      <c r="B98" s="187" t="str">
        <f>IF($A98="","",VLOOKUP($A98,アイトロール錠!$A$5:$J$500,4))</f>
        <v>エビリファイ錠３ＭＧ</v>
      </c>
      <c r="C98" s="129"/>
      <c r="D98" s="139" t="str">
        <f>IF($A98="","",VLOOKUP($A98,アイトロール錠!$A$5:$J$500,6))</f>
        <v>ＢＸ</v>
      </c>
      <c r="E98" s="139">
        <f>IF($A98="","",VLOOKUP($A98,アイトロール錠!$A$5:$J$500,7))</f>
        <v>12</v>
      </c>
      <c r="F98" s="130"/>
      <c r="G98" s="131"/>
      <c r="H98" s="132"/>
    </row>
    <row r="99" spans="1:8" s="119" customFormat="1" ht="30" customHeight="1">
      <c r="A99" s="126">
        <v>84</v>
      </c>
      <c r="B99" s="187" t="str">
        <f>IF($A99="","",VLOOKUP($A99,アイトロール錠!$A$5:$J$500,4))</f>
        <v>エフィエント錠３．７５ＭＧ</v>
      </c>
      <c r="C99" s="129"/>
      <c r="D99" s="139" t="str">
        <f>IF($A99="","",VLOOKUP($A99,アイトロール錠!$A$5:$J$500,6))</f>
        <v>ＢＸ</v>
      </c>
      <c r="E99" s="139">
        <f>IF($A99="","",VLOOKUP($A99,アイトロール錠!$A$5:$J$500,7))</f>
        <v>5</v>
      </c>
      <c r="F99" s="130"/>
      <c r="G99" s="131"/>
      <c r="H99" s="132"/>
    </row>
    <row r="100" spans="1:8" s="119" customFormat="1" ht="30" customHeight="1">
      <c r="A100" s="126">
        <v>85</v>
      </c>
      <c r="B100" s="187" t="str">
        <f>IF($A100="","",VLOOKUP($A100,アイトロール錠!$A$5:$J$500,4))</f>
        <v>ヱフェドリン「ナガヰ」注射液４０ＭＧ</v>
      </c>
      <c r="C100" s="129"/>
      <c r="D100" s="139" t="str">
        <f>IF($A100="","",VLOOKUP($A100,アイトロール錠!$A$5:$J$500,6))</f>
        <v>ＢＸ</v>
      </c>
      <c r="E100" s="139">
        <f>IF($A100="","",VLOOKUP($A100,アイトロール錠!$A$5:$J$500,7))</f>
        <v>4</v>
      </c>
      <c r="F100" s="130"/>
      <c r="G100" s="131"/>
      <c r="H100" s="132"/>
    </row>
    <row r="101" spans="1:8" s="119" customFormat="1" ht="30" customHeight="1">
      <c r="A101" s="126">
        <v>86</v>
      </c>
      <c r="B101" s="187" t="str">
        <f>IF($A101="","",VLOOKUP($A101,アイトロール錠!$A$5:$J$500,4))</f>
        <v>注射用エフオーワイ１００ＭＧ</v>
      </c>
      <c r="C101" s="129"/>
      <c r="D101" s="139" t="str">
        <f>IF($A101="","",VLOOKUP($A101,アイトロール錠!$A$5:$J$500,6))</f>
        <v>ＢＸ</v>
      </c>
      <c r="E101" s="139">
        <f>IF($A101="","",VLOOKUP($A101,アイトロール錠!$A$5:$J$500,7))</f>
        <v>4</v>
      </c>
      <c r="F101" s="130"/>
      <c r="G101" s="131"/>
      <c r="H101" s="132"/>
    </row>
    <row r="102" spans="1:8" s="119" customFormat="1" ht="30" customHeight="1">
      <c r="A102" s="126">
        <v>87</v>
      </c>
      <c r="B102" s="187" t="str">
        <f>IF($A102="","",VLOOKUP($A102,アイトロール錠!$A$5:$J$500,4))</f>
        <v>エブトール２５０ＭＧ錠</v>
      </c>
      <c r="C102" s="129"/>
      <c r="D102" s="139" t="str">
        <f>IF($A102="","",VLOOKUP($A102,アイトロール錠!$A$5:$J$500,6))</f>
        <v>ＢＸ</v>
      </c>
      <c r="E102" s="139">
        <f>IF($A102="","",VLOOKUP($A102,アイトロール錠!$A$5:$J$500,7))</f>
        <v>4</v>
      </c>
      <c r="F102" s="130"/>
      <c r="G102" s="131"/>
      <c r="H102" s="132"/>
    </row>
    <row r="103" spans="1:8" s="119" customFormat="1" ht="30" customHeight="1">
      <c r="A103" s="126">
        <v>88</v>
      </c>
      <c r="B103" s="187" t="str">
        <f>IF($A103="","",VLOOKUP($A103,アイトロール錠!$A$5:$J$500,4))</f>
        <v>エペリゾン塩酸塩錠５０ＭＧ「日医工」</v>
      </c>
      <c r="C103" s="129"/>
      <c r="D103" s="139" t="str">
        <f>IF($A103="","",VLOOKUP($A103,アイトロール錠!$A$5:$J$500,6))</f>
        <v>ＢＸ</v>
      </c>
      <c r="E103" s="139">
        <f>IF($A103="","",VLOOKUP($A103,アイトロール錠!$A$5:$J$500,7))</f>
        <v>15</v>
      </c>
      <c r="F103" s="130"/>
      <c r="G103" s="131"/>
      <c r="H103" s="132"/>
    </row>
    <row r="104" spans="1:8" s="119" customFormat="1" ht="30" customHeight="1">
      <c r="A104" s="126">
        <v>89</v>
      </c>
      <c r="B104" s="187" t="str">
        <f>IF($A104="","",VLOOKUP($A104,アイトロール錠!$A$5:$J$500,4))</f>
        <v>エリキュース錠５ＭＧ</v>
      </c>
      <c r="C104" s="129"/>
      <c r="D104" s="139" t="str">
        <f>IF($A104="","",VLOOKUP($A104,アイトロール錠!$A$5:$J$500,6))</f>
        <v>ＢＸ</v>
      </c>
      <c r="E104" s="139">
        <f>IF($A104="","",VLOOKUP($A104,アイトロール錠!$A$5:$J$500,7))</f>
        <v>3</v>
      </c>
      <c r="F104" s="130"/>
      <c r="G104" s="131"/>
      <c r="H104" s="132"/>
    </row>
    <row r="105" spans="1:8" s="119" customFormat="1" ht="30" customHeight="1">
      <c r="A105" s="126">
        <v>90</v>
      </c>
      <c r="B105" s="187" t="str">
        <f>IF($A105="","",VLOOKUP($A105,アイトロール錠!$A$5:$J$500,4))</f>
        <v>エレトリプタン錠２０ＭＧ「ＶＴＲＳ」</v>
      </c>
      <c r="C105" s="129"/>
      <c r="D105" s="139" t="str">
        <f>IF($A105="","",VLOOKUP($A105,アイトロール錠!$A$5:$J$500,6))</f>
        <v>ＢＸ</v>
      </c>
      <c r="E105" s="139">
        <f>IF($A105="","",VLOOKUP($A105,アイトロール錠!$A$5:$J$500,7))</f>
        <v>134</v>
      </c>
      <c r="F105" s="130"/>
      <c r="G105" s="131"/>
      <c r="H105" s="132"/>
    </row>
    <row r="106" spans="1:8" s="119" customFormat="1" ht="30" customHeight="1">
      <c r="A106" s="126">
        <v>91</v>
      </c>
      <c r="B106" s="187" t="str">
        <f>IF($A106="","",VLOOKUP($A106,アイトロール錠!$A$5:$J$500,4))</f>
        <v>塩化ナトリウム注射液１０％「フソー」２０ＭＬ</v>
      </c>
      <c r="C106" s="129"/>
      <c r="D106" s="139" t="str">
        <f>IF($A106="","",VLOOKUP($A106,アイトロール錠!$A$5:$J$500,6))</f>
        <v>ＢＸ</v>
      </c>
      <c r="E106" s="139">
        <f>IF($A106="","",VLOOKUP($A106,アイトロール錠!$A$5:$J$500,7))</f>
        <v>4</v>
      </c>
      <c r="F106" s="130"/>
      <c r="G106" s="131"/>
      <c r="H106" s="132"/>
    </row>
    <row r="107" spans="1:8" s="119" customFormat="1" ht="30" customHeight="1">
      <c r="A107" s="126">
        <v>92</v>
      </c>
      <c r="B107" s="187" t="str">
        <f>IF($A107="","",VLOOKUP($A107,アイトロール錠!$A$5:$J$500,4))</f>
        <v>エンテカビル錠０．５ＭＧ「ＥＥ」</v>
      </c>
      <c r="C107" s="129"/>
      <c r="D107" s="139" t="str">
        <f>IF($A107="","",VLOOKUP($A107,アイトロール錠!$A$5:$J$500,6))</f>
        <v>ＢＸ</v>
      </c>
      <c r="E107" s="139">
        <f>IF($A107="","",VLOOKUP($A107,アイトロール錠!$A$5:$J$500,7))</f>
        <v>20</v>
      </c>
      <c r="F107" s="130"/>
      <c r="G107" s="131"/>
      <c r="H107" s="132"/>
    </row>
    <row r="108" spans="1:8" s="119" customFormat="1" ht="30" customHeight="1">
      <c r="A108" s="126">
        <v>93</v>
      </c>
      <c r="B108" s="187" t="str">
        <f>IF($A108="","",VLOOKUP($A108,アイトロール錠!$A$5:$J$500,4))</f>
        <v>エンブレル皮下注５０ＭＧペン１．０ＭＬ</v>
      </c>
      <c r="C108" s="129"/>
      <c r="D108" s="139" t="str">
        <f>IF($A108="","",VLOOKUP($A108,アイトロール錠!$A$5:$J$500,6))</f>
        <v>KT</v>
      </c>
      <c r="E108" s="139">
        <f>IF($A108="","",VLOOKUP($A108,アイトロール錠!$A$5:$J$500,7))</f>
        <v>18</v>
      </c>
      <c r="F108" s="130"/>
      <c r="G108" s="131"/>
      <c r="H108" s="132"/>
    </row>
    <row r="109" spans="1:8" s="119" customFormat="1" ht="30" customHeight="1">
      <c r="A109" s="126">
        <v>94</v>
      </c>
      <c r="B109" s="187" t="str">
        <f>IF($A109="","",VLOOKUP($A109,アイトロール錠!$A$5:$J$500,4))</f>
        <v>エンレスト錠１００ＭＧ</v>
      </c>
      <c r="C109" s="129"/>
      <c r="D109" s="139" t="str">
        <f>IF($A109="","",VLOOKUP($A109,アイトロール錠!$A$5:$J$500,6))</f>
        <v>ＢＸ</v>
      </c>
      <c r="E109" s="139">
        <f>IF($A109="","",VLOOKUP($A109,アイトロール錠!$A$5:$J$500,7))</f>
        <v>37</v>
      </c>
      <c r="F109" s="130"/>
      <c r="G109" s="131"/>
      <c r="H109" s="132"/>
    </row>
    <row r="110" spans="1:8" s="119" customFormat="1" ht="30" customHeight="1">
      <c r="A110" s="126">
        <v>95</v>
      </c>
      <c r="B110" s="187" t="str">
        <f>IF($A110="","",VLOOKUP($A110,アイトロール錠!$A$5:$J$500,4))</f>
        <v>エンレスト錠５０ＭＧ</v>
      </c>
      <c r="C110" s="129"/>
      <c r="D110" s="139" t="str">
        <f>IF($A110="","",VLOOKUP($A110,アイトロール錠!$A$5:$J$500,6))</f>
        <v>ＢＸ</v>
      </c>
      <c r="E110" s="139">
        <f>IF($A110="","",VLOOKUP($A110,アイトロール錠!$A$5:$J$500,7))</f>
        <v>6</v>
      </c>
      <c r="F110" s="130"/>
      <c r="G110" s="131"/>
      <c r="H110" s="132"/>
    </row>
    <row r="111" spans="1:8" s="119" customFormat="1" ht="30" customHeight="1">
      <c r="A111" s="126">
        <v>96</v>
      </c>
      <c r="B111" s="187" t="str">
        <f>IF($A111="","",VLOOKUP($A111,アイトロール錠!$A$5:$J$500,4))</f>
        <v>オイラックスＨクリーム</v>
      </c>
      <c r="C111" s="129"/>
      <c r="D111" s="139" t="str">
        <f>IF($A111="","",VLOOKUP($A111,アイトロール錠!$A$5:$J$500,6))</f>
        <v>ＢＸ</v>
      </c>
      <c r="E111" s="139">
        <f>IF($A111="","",VLOOKUP($A111,アイトロール錠!$A$5:$J$500,7))</f>
        <v>5</v>
      </c>
      <c r="F111" s="130"/>
      <c r="G111" s="131"/>
      <c r="H111" s="132"/>
    </row>
    <row r="112" spans="1:8" s="119" customFormat="1" ht="30" customHeight="1">
      <c r="A112" s="126">
        <v>97</v>
      </c>
      <c r="B112" s="187" t="str">
        <f>IF($A112="","",VLOOKUP($A112,アイトロール錠!$A$5:$J$500,4))</f>
        <v>オーグメンチン配合錠２５０ＲＳ</v>
      </c>
      <c r="C112" s="129"/>
      <c r="D112" s="139" t="str">
        <f>IF($A112="","",VLOOKUP($A112,アイトロール錠!$A$5:$J$500,6))</f>
        <v>ＢＸ</v>
      </c>
      <c r="E112" s="139">
        <f>IF($A112="","",VLOOKUP($A112,アイトロール錠!$A$5:$J$500,7))</f>
        <v>30</v>
      </c>
      <c r="F112" s="130"/>
      <c r="G112" s="131"/>
      <c r="H112" s="132"/>
    </row>
    <row r="113" spans="1:8" s="119" customFormat="1" ht="30" customHeight="1">
      <c r="A113" s="126">
        <v>98</v>
      </c>
      <c r="B113" s="187" t="str">
        <f>IF($A113="","",VLOOKUP($A113,アイトロール錠!$A$5:$J$500,4))</f>
        <v>大塚生食注　２５０ＭＬ</v>
      </c>
      <c r="C113" s="129"/>
      <c r="D113" s="139" t="str">
        <f>IF($A113="","",VLOOKUP($A113,アイトロール錠!$A$5:$J$500,6))</f>
        <v>ＢＸ</v>
      </c>
      <c r="E113" s="139">
        <f>IF($A113="","",VLOOKUP($A113,アイトロール錠!$A$5:$J$500,7))</f>
        <v>4</v>
      </c>
      <c r="F113" s="130"/>
      <c r="G113" s="131"/>
      <c r="H113" s="132"/>
    </row>
    <row r="114" spans="1:8" s="119" customFormat="1" ht="30" customHeight="1">
      <c r="A114" s="126">
        <v>99</v>
      </c>
      <c r="B114" s="187" t="str">
        <f>IF($A114="","",VLOOKUP($A114,アイトロール錠!$A$5:$J$500,4))</f>
        <v>オテズラ錠３０ＭＧ</v>
      </c>
      <c r="C114" s="129"/>
      <c r="D114" s="139" t="str">
        <f>IF($A114="","",VLOOKUP($A114,アイトロール錠!$A$5:$J$500,6))</f>
        <v>ＢＸ</v>
      </c>
      <c r="E114" s="139">
        <f>IF($A114="","",VLOOKUP($A114,アイトロール錠!$A$5:$J$500,7))</f>
        <v>3</v>
      </c>
      <c r="F114" s="130"/>
      <c r="G114" s="131"/>
      <c r="H114" s="132"/>
    </row>
    <row r="115" spans="1:8" s="119" customFormat="1" ht="30" customHeight="1">
      <c r="A115" s="126">
        <v>100</v>
      </c>
      <c r="B115" s="188" t="str">
        <f>IF($A115="","",VLOOKUP($A115,アイトロール錠!$A$5:$J$500,4))</f>
        <v>オノアクト点滴静注用５０ＭＧ</v>
      </c>
      <c r="C115" s="129"/>
      <c r="D115" s="140" t="str">
        <f>IF($A115="","",VLOOKUP($A115,アイトロール錠!$A$5:$J$500,6))</f>
        <v>ＢＸ</v>
      </c>
      <c r="E115" s="141">
        <f>IF($A115="","",VLOOKUP($A115,アイトロール錠!$A$5:$J$500,7))</f>
        <v>3</v>
      </c>
      <c r="F115" s="130"/>
      <c r="G115" s="131"/>
      <c r="H115" s="132"/>
    </row>
    <row r="117" spans="1:8" s="119" customFormat="1" ht="45" customHeight="1">
      <c r="A117" s="118"/>
      <c r="B117" s="383" t="s">
        <v>111</v>
      </c>
      <c r="C117" s="383"/>
      <c r="D117" s="383"/>
      <c r="E117" s="383"/>
      <c r="F117" s="383"/>
      <c r="G117" s="383"/>
      <c r="H117" s="383"/>
    </row>
    <row r="118" spans="1:8" s="121" customFormat="1" ht="18" customHeight="1">
      <c r="A118" s="120"/>
      <c r="B118" s="277"/>
      <c r="D118" s="122"/>
      <c r="E118" s="123"/>
      <c r="F118" s="124"/>
    </row>
    <row r="119" spans="1:8" s="118" customFormat="1" ht="30" customHeight="1">
      <c r="A119" s="125" t="s">
        <v>112</v>
      </c>
      <c r="B119" s="384" t="s">
        <v>113</v>
      </c>
      <c r="C119" s="385"/>
      <c r="D119" s="126" t="s">
        <v>114</v>
      </c>
      <c r="E119" s="127" t="s">
        <v>115</v>
      </c>
      <c r="F119" s="128" t="s">
        <v>116</v>
      </c>
      <c r="G119" s="125" t="s">
        <v>117</v>
      </c>
      <c r="H119" s="126" t="s">
        <v>118</v>
      </c>
    </row>
    <row r="120" spans="1:8" ht="30" customHeight="1">
      <c r="A120" s="126">
        <v>101</v>
      </c>
      <c r="B120" s="187" t="str">
        <f>IF($A120="","",VLOOKUP($A120,アイトロール錠!$A$5:$J$500,4))</f>
        <v>オムニパーク２４０注１０ＭＬ</v>
      </c>
      <c r="C120" s="129"/>
      <c r="D120" s="139" t="str">
        <f>IF($A120="","",VLOOKUP($A120,アイトロール錠!$A$5:$J$500,6))</f>
        <v>ＢＸ</v>
      </c>
      <c r="E120" s="139">
        <f>IF($A120="","",VLOOKUP($A120,アイトロール錠!$A$5:$J$500,7))</f>
        <v>4</v>
      </c>
      <c r="F120" s="130"/>
      <c r="G120" s="131"/>
      <c r="H120" s="132"/>
    </row>
    <row r="121" spans="1:8" ht="30" customHeight="1">
      <c r="A121" s="126">
        <v>102</v>
      </c>
      <c r="B121" s="187" t="str">
        <f>IF($A121="","",VLOOKUP($A121,アイトロール錠!$A$5:$J$500,4))</f>
        <v>オリブ油（丸石）</v>
      </c>
      <c r="C121" s="129"/>
      <c r="D121" s="139" t="str">
        <f>IF($A121="","",VLOOKUP($A121,アイトロール錠!$A$5:$J$500,6))</f>
        <v>ＢＴ</v>
      </c>
      <c r="E121" s="139">
        <f>IF($A121="","",VLOOKUP($A121,アイトロール錠!$A$5:$J$500,7))</f>
        <v>4</v>
      </c>
      <c r="F121" s="130"/>
      <c r="G121" s="131"/>
      <c r="H121" s="132"/>
    </row>
    <row r="122" spans="1:8" ht="30" customHeight="1">
      <c r="A122" s="126">
        <v>103</v>
      </c>
      <c r="B122" s="187" t="str">
        <f>IF($A122="","",VLOOKUP($A122,アイトロール錠!$A$5:$J$500,4))</f>
        <v>ガスコンドロップ内用液２％</v>
      </c>
      <c r="C122" s="129"/>
      <c r="D122" s="139" t="str">
        <f>IF($A122="","",VLOOKUP($A122,アイトロール錠!$A$5:$J$500,6))</f>
        <v>ＢＴ</v>
      </c>
      <c r="E122" s="139">
        <f>IF($A122="","",VLOOKUP($A122,アイトロール錠!$A$5:$J$500,7))</f>
        <v>10</v>
      </c>
      <c r="F122" s="130"/>
      <c r="G122" s="131"/>
      <c r="H122" s="132"/>
    </row>
    <row r="123" spans="1:8" s="119" customFormat="1" ht="30" customHeight="1">
      <c r="A123" s="126">
        <v>104</v>
      </c>
      <c r="B123" s="187" t="str">
        <f>IF($A123="","",VLOOKUP($A123,アイトロール錠!$A$5:$J$500,4))</f>
        <v>ガスコン錠４０ＭＧ</v>
      </c>
      <c r="C123" s="129"/>
      <c r="D123" s="139" t="str">
        <f>IF($A123="","",VLOOKUP($A123,アイトロール錠!$A$5:$J$500,6))</f>
        <v>ＢＸ</v>
      </c>
      <c r="E123" s="139">
        <f>IF($A123="","",VLOOKUP($A123,アイトロール錠!$A$5:$J$500,7))</f>
        <v>4</v>
      </c>
      <c r="F123" s="130"/>
      <c r="G123" s="131"/>
      <c r="H123" s="132"/>
    </row>
    <row r="124" spans="1:8" s="119" customFormat="1" ht="30" customHeight="1">
      <c r="A124" s="126">
        <v>105</v>
      </c>
      <c r="B124" s="187" t="str">
        <f>IF($A124="","",VLOOKUP($A124,アイトロール錠!$A$5:$J$500,4))</f>
        <v>ガスチーム散４万単位／Ｇ</v>
      </c>
      <c r="C124" s="129"/>
      <c r="D124" s="139" t="str">
        <f>IF($A124="","",VLOOKUP($A124,アイトロール錠!$A$5:$J$500,6))</f>
        <v>ＢＸ</v>
      </c>
      <c r="E124" s="139">
        <f>IF($A124="","",VLOOKUP($A124,アイトロール錠!$A$5:$J$500,7))</f>
        <v>3</v>
      </c>
      <c r="F124" s="130"/>
      <c r="G124" s="131"/>
      <c r="H124" s="132"/>
    </row>
    <row r="125" spans="1:8" s="119" customFormat="1" ht="30" customHeight="1">
      <c r="A125" s="126">
        <v>106</v>
      </c>
      <c r="B125" s="187" t="str">
        <f>IF($A125="","",VLOOKUP($A125,アイトロール錠!$A$5:$J$500,4))</f>
        <v>ガストログラフィン経口・注腸用</v>
      </c>
      <c r="C125" s="129"/>
      <c r="D125" s="139" t="str">
        <f>IF($A125="","",VLOOKUP($A125,アイトロール錠!$A$5:$J$500,6))</f>
        <v>ＢＴ</v>
      </c>
      <c r="E125" s="139">
        <f>IF($A125="","",VLOOKUP($A125,アイトロール錠!$A$5:$J$500,7))</f>
        <v>4</v>
      </c>
      <c r="F125" s="130"/>
      <c r="G125" s="131"/>
      <c r="H125" s="132"/>
    </row>
    <row r="126" spans="1:8" s="119" customFormat="1" ht="30" customHeight="1">
      <c r="A126" s="126">
        <v>107</v>
      </c>
      <c r="B126" s="187" t="str">
        <f>IF($A126="","",VLOOKUP($A126,アイトロール錠!$A$5:$J$500,4))</f>
        <v>カモスタットメシル酸塩錠１００ＭＧ「サワイ」</v>
      </c>
      <c r="C126" s="129"/>
      <c r="D126" s="139" t="str">
        <f>IF($A126="","",VLOOKUP($A126,アイトロール錠!$A$5:$J$500,6))</f>
        <v>ＢＸ</v>
      </c>
      <c r="E126" s="139">
        <f>IF($A126="","",VLOOKUP($A126,アイトロール錠!$A$5:$J$500,7))</f>
        <v>10</v>
      </c>
      <c r="F126" s="130"/>
      <c r="G126" s="131"/>
      <c r="H126" s="132"/>
    </row>
    <row r="127" spans="1:8" s="119" customFormat="1" ht="30" customHeight="1">
      <c r="A127" s="126">
        <v>108</v>
      </c>
      <c r="B127" s="187" t="str">
        <f>IF($A127="","",VLOOKUP($A127,アイトロール錠!$A$5:$J$500,4))</f>
        <v>カルチコール注射液８．５％１０ＭＬ</v>
      </c>
      <c r="C127" s="129"/>
      <c r="D127" s="139" t="str">
        <f>IF($A127="","",VLOOKUP($A127,アイトロール錠!$A$5:$J$500,6))</f>
        <v>ＢＸ</v>
      </c>
      <c r="E127" s="139">
        <f>IF($A127="","",VLOOKUP($A127,アイトロール錠!$A$5:$J$500,7))</f>
        <v>4</v>
      </c>
      <c r="F127" s="130"/>
      <c r="G127" s="131"/>
      <c r="H127" s="132"/>
    </row>
    <row r="128" spans="1:8" s="119" customFormat="1" ht="30" customHeight="1">
      <c r="A128" s="126">
        <v>109</v>
      </c>
      <c r="B128" s="187" t="str">
        <f>IF($A128="","",VLOOKUP($A128,アイトロール錠!$A$5:$J$500,4))</f>
        <v>カルベジロール錠１．２５ＭＧ「サワイ」</v>
      </c>
      <c r="C128" s="129"/>
      <c r="D128" s="139" t="str">
        <f>IF($A128="","",VLOOKUP($A128,アイトロール錠!$A$5:$J$500,6))</f>
        <v>ＢＸ</v>
      </c>
      <c r="E128" s="139">
        <f>IF($A128="","",VLOOKUP($A128,アイトロール錠!$A$5:$J$500,7))</f>
        <v>19</v>
      </c>
      <c r="F128" s="130"/>
      <c r="G128" s="131"/>
      <c r="H128" s="132"/>
    </row>
    <row r="129" spans="1:8" s="119" customFormat="1" ht="30" customHeight="1">
      <c r="A129" s="126">
        <v>110</v>
      </c>
      <c r="B129" s="187" t="str">
        <f>IF($A129="","",VLOOKUP($A129,アイトロール錠!$A$5:$J$500,4))</f>
        <v>カルベジロール錠１０ＭＧ「サワイ」</v>
      </c>
      <c r="C129" s="129"/>
      <c r="D129" s="139" t="str">
        <f>IF($A129="","",VLOOKUP($A129,アイトロール錠!$A$5:$J$500,6))</f>
        <v>ＢＸ</v>
      </c>
      <c r="E129" s="139">
        <f>IF($A129="","",VLOOKUP($A129,アイトロール錠!$A$5:$J$500,7))</f>
        <v>14</v>
      </c>
      <c r="F129" s="130"/>
      <c r="G129" s="131"/>
      <c r="H129" s="132"/>
    </row>
    <row r="130" spans="1:8" s="119" customFormat="1" ht="30" customHeight="1">
      <c r="A130" s="126">
        <v>111</v>
      </c>
      <c r="B130" s="187" t="str">
        <f>IF($A130="","",VLOOKUP($A130,アイトロール錠!$A$5:$J$500,4))</f>
        <v>カルボシステイン錠５００ＭＧ「サワイ」</v>
      </c>
      <c r="C130" s="129"/>
      <c r="D130" s="139" t="str">
        <f>IF($A130="","",VLOOKUP($A130,アイトロール錠!$A$5:$J$500,6))</f>
        <v>ＢＸ</v>
      </c>
      <c r="E130" s="139">
        <f>IF($A130="","",VLOOKUP($A130,アイトロール錠!$A$5:$J$500,7))</f>
        <v>31</v>
      </c>
      <c r="F130" s="130"/>
      <c r="G130" s="131"/>
      <c r="H130" s="132"/>
    </row>
    <row r="131" spans="1:8" s="119" customFormat="1" ht="30" customHeight="1">
      <c r="A131" s="126">
        <v>112</v>
      </c>
      <c r="B131" s="187" t="str">
        <f>IF($A131="","",VLOOKUP($A131,アイトロール錠!$A$5:$J$500,4))</f>
        <v>カロナール細粒２０％</v>
      </c>
      <c r="C131" s="129"/>
      <c r="D131" s="139" t="str">
        <f>IF($A131="","",VLOOKUP($A131,アイトロール錠!$A$5:$J$500,6))</f>
        <v>ＢＴ</v>
      </c>
      <c r="E131" s="139">
        <f>IF($A131="","",VLOOKUP($A131,アイトロール錠!$A$5:$J$500,7))</f>
        <v>4</v>
      </c>
      <c r="F131" s="130"/>
      <c r="G131" s="131"/>
      <c r="H131" s="132"/>
    </row>
    <row r="132" spans="1:8" s="119" customFormat="1" ht="30" customHeight="1">
      <c r="A132" s="126">
        <v>113</v>
      </c>
      <c r="B132" s="187" t="str">
        <f>IF($A132="","",VLOOKUP($A132,アイトロール錠!$A$5:$J$500,4))</f>
        <v>カロナール錠２００ＭＧ</v>
      </c>
      <c r="C132" s="129"/>
      <c r="D132" s="139" t="str">
        <f>IF($A132="","",VLOOKUP($A132,アイトロール錠!$A$5:$J$500,6))</f>
        <v>ＢＸ</v>
      </c>
      <c r="E132" s="139">
        <f>IF($A132="","",VLOOKUP($A132,アイトロール錠!$A$5:$J$500,7))</f>
        <v>165</v>
      </c>
      <c r="F132" s="130"/>
      <c r="G132" s="131"/>
      <c r="H132" s="132"/>
    </row>
    <row r="133" spans="1:8" s="119" customFormat="1" ht="30" customHeight="1">
      <c r="A133" s="126">
        <v>114</v>
      </c>
      <c r="B133" s="187" t="str">
        <f>IF($A133="","",VLOOKUP($A133,アイトロール錠!$A$5:$J$500,4))</f>
        <v>乾燥ＨＢグロブリン筋注用１０００単位「ニチヤク」</v>
      </c>
      <c r="C133" s="129"/>
      <c r="D133" s="139" t="str">
        <f>IF($A133="","",VLOOKUP($A133,アイトロール錠!$A$5:$J$500,6))</f>
        <v>ＢＸ</v>
      </c>
      <c r="E133" s="139">
        <f>IF($A133="","",VLOOKUP($A133,アイトロール錠!$A$5:$J$500,7))</f>
        <v>3</v>
      </c>
      <c r="F133" s="130"/>
      <c r="G133" s="131"/>
      <c r="H133" s="132"/>
    </row>
    <row r="134" spans="1:8" s="119" customFormat="1" ht="30" customHeight="1">
      <c r="A134" s="126">
        <v>115</v>
      </c>
      <c r="B134" s="187" t="str">
        <f>IF($A134="","",VLOOKUP($A134,アイトロール錠!$A$5:$J$500,4))</f>
        <v>乾燥まむしウマ抗毒素注射用６０００単位「ＫＭＢ」</v>
      </c>
      <c r="C134" s="129"/>
      <c r="D134" s="139" t="str">
        <f>IF($A134="","",VLOOKUP($A134,アイトロール錠!$A$5:$J$500,6))</f>
        <v>ＢＸ</v>
      </c>
      <c r="E134" s="139">
        <f>IF($A134="","",VLOOKUP($A134,アイトロール錠!$A$5:$J$500,7))</f>
        <v>3</v>
      </c>
      <c r="F134" s="130"/>
      <c r="G134" s="131"/>
      <c r="H134" s="132"/>
    </row>
    <row r="135" spans="1:8" s="119" customFormat="1" ht="30" customHeight="1">
      <c r="A135" s="126">
        <v>116</v>
      </c>
      <c r="B135" s="187" t="str">
        <f>IF($A135="","",VLOOKUP($A135,アイトロール錠!$A$5:$J$500,4))</f>
        <v>含嗽用ハチアズレ顆粒</v>
      </c>
      <c r="C135" s="129"/>
      <c r="D135" s="139" t="str">
        <f>IF($A135="","",VLOOKUP($A135,アイトロール錠!$A$5:$J$500,6))</f>
        <v>ＢＸ</v>
      </c>
      <c r="E135" s="139">
        <f>IF($A135="","",VLOOKUP($A135,アイトロール錠!$A$5:$J$500,7))</f>
        <v>4</v>
      </c>
      <c r="F135" s="130"/>
      <c r="G135" s="131"/>
      <c r="H135" s="132"/>
    </row>
    <row r="136" spans="1:8" s="119" customFormat="1" ht="30" customHeight="1">
      <c r="A136" s="126">
        <v>117</v>
      </c>
      <c r="B136" s="187" t="str">
        <f>IF($A136="","",VLOOKUP($A136,アイトロール錠!$A$5:$J$500,4))</f>
        <v>キシロカインゼリー２％</v>
      </c>
      <c r="C136" s="129"/>
      <c r="D136" s="139" t="str">
        <f>IF($A136="","",VLOOKUP($A136,アイトロール錠!$A$5:$J$500,6))</f>
        <v>ＢＸ</v>
      </c>
      <c r="E136" s="139">
        <f>IF($A136="","",VLOOKUP($A136,アイトロール錠!$A$5:$J$500,7))</f>
        <v>21</v>
      </c>
      <c r="F136" s="130"/>
      <c r="G136" s="131"/>
      <c r="H136" s="132"/>
    </row>
    <row r="137" spans="1:8" s="119" customFormat="1" ht="30" customHeight="1">
      <c r="A137" s="126">
        <v>118</v>
      </c>
      <c r="B137" s="187" t="str">
        <f>IF($A137="","",VLOOKUP($A137,アイトロール錠!$A$5:$J$500,4))</f>
        <v>キシロカインポンプスプレー８％</v>
      </c>
      <c r="C137" s="129"/>
      <c r="D137" s="139" t="str">
        <f>IF($A137="","",VLOOKUP($A137,アイトロール錠!$A$5:$J$500,6))</f>
        <v>ＢＴ</v>
      </c>
      <c r="E137" s="139">
        <f>IF($A137="","",VLOOKUP($A137,アイトロール錠!$A$5:$J$500,7))</f>
        <v>4</v>
      </c>
      <c r="F137" s="130"/>
      <c r="G137" s="131"/>
      <c r="H137" s="132"/>
    </row>
    <row r="138" spans="1:8" s="119" customFormat="1" ht="30" customHeight="1">
      <c r="A138" s="126">
        <v>119</v>
      </c>
      <c r="B138" s="187" t="str">
        <f>IF($A138="","",VLOOKUP($A138,アイトロール錠!$A$5:$J$500,4))</f>
        <v>キシロカイン液「４％」</v>
      </c>
      <c r="C138" s="129"/>
      <c r="D138" s="139" t="str">
        <f>IF($A138="","",VLOOKUP($A138,アイトロール錠!$A$5:$J$500,6))</f>
        <v>ＢＴ</v>
      </c>
      <c r="E138" s="139">
        <f>IF($A138="","",VLOOKUP($A138,アイトロール錠!$A$5:$J$500,7))</f>
        <v>4</v>
      </c>
      <c r="F138" s="130"/>
      <c r="G138" s="131"/>
      <c r="H138" s="132"/>
    </row>
    <row r="139" spans="1:8" s="119" customFormat="1" ht="30" customHeight="1">
      <c r="A139" s="126">
        <v>120</v>
      </c>
      <c r="B139" s="187" t="str">
        <f>IF($A139="","",VLOOKUP($A139,アイトロール錠!$A$5:$J$500,4))</f>
        <v>キシロカイン注ポリアンプ１％</v>
      </c>
      <c r="C139" s="129"/>
      <c r="D139" s="139" t="str">
        <f>IF($A139="","",VLOOKUP($A139,アイトロール錠!$A$5:$J$500,6))</f>
        <v>ＢＸ</v>
      </c>
      <c r="E139" s="139">
        <f>IF($A139="","",VLOOKUP($A139,アイトロール錠!$A$5:$J$500,7))</f>
        <v>36</v>
      </c>
      <c r="F139" s="130"/>
      <c r="G139" s="131"/>
      <c r="H139" s="132"/>
    </row>
    <row r="140" spans="1:8" s="119" customFormat="1" ht="30" customHeight="1">
      <c r="A140" s="126">
        <v>121</v>
      </c>
      <c r="B140" s="187" t="str">
        <f>IF($A140="","",VLOOKUP($A140,アイトロール錠!$A$5:$J$500,4))</f>
        <v>キシロカイン注射液「１％」エピレナミン（１：１００，０００）</v>
      </c>
      <c r="C140" s="129"/>
      <c r="D140" s="139" t="str">
        <f>IF($A140="","",VLOOKUP($A140,アイトロール錠!$A$5:$J$500,6))</f>
        <v>ＢＴ</v>
      </c>
      <c r="E140" s="139">
        <f>IF($A140="","",VLOOKUP($A140,アイトロール錠!$A$5:$J$500,7))</f>
        <v>12</v>
      </c>
      <c r="F140" s="130"/>
      <c r="G140" s="131"/>
      <c r="H140" s="132"/>
    </row>
    <row r="141" spans="1:8" s="119" customFormat="1" ht="30" customHeight="1">
      <c r="A141" s="126">
        <v>122</v>
      </c>
      <c r="B141" s="187" t="str">
        <f>IF($A141="","",VLOOKUP($A141,アイトロール錠!$A$5:$J$500,4))</f>
        <v>強力ポステリザン（軟膏）</v>
      </c>
      <c r="C141" s="129"/>
      <c r="D141" s="139" t="str">
        <f>IF($A141="","",VLOOKUP($A141,アイトロール錠!$A$5:$J$500,6))</f>
        <v>ＢＸ</v>
      </c>
      <c r="E141" s="139">
        <f>IF($A141="","",VLOOKUP($A141,アイトロール錠!$A$5:$J$500,7))</f>
        <v>7</v>
      </c>
      <c r="F141" s="130"/>
      <c r="G141" s="131"/>
      <c r="H141" s="132"/>
    </row>
    <row r="142" spans="1:8" s="119" customFormat="1" ht="30" customHeight="1">
      <c r="A142" s="126">
        <v>123</v>
      </c>
      <c r="B142" s="187" t="str">
        <f>IF($A142="","",VLOOKUP($A142,アイトロール錠!$A$5:$J$500,4))</f>
        <v>強力レスタミンコーチゾンコーワ軟膏</v>
      </c>
      <c r="C142" s="129"/>
      <c r="D142" s="139" t="str">
        <f>IF($A142="","",VLOOKUP($A142,アイトロール錠!$A$5:$J$500,6))</f>
        <v>ＢＸ</v>
      </c>
      <c r="E142" s="139">
        <f>IF($A142="","",VLOOKUP($A142,アイトロール錠!$A$5:$J$500,7))</f>
        <v>8</v>
      </c>
      <c r="F142" s="130"/>
      <c r="G142" s="131"/>
      <c r="H142" s="132"/>
    </row>
    <row r="143" spans="1:8" s="119" customFormat="1" ht="30" customHeight="1">
      <c r="A143" s="126">
        <v>124</v>
      </c>
      <c r="B143" s="187" t="str">
        <f>IF($A143="","",VLOOKUP($A143,アイトロール錠!$A$5:$J$500,4))</f>
        <v>グーフィス錠５ＭＧ</v>
      </c>
      <c r="C143" s="129"/>
      <c r="D143" s="139" t="str">
        <f>IF($A143="","",VLOOKUP($A143,アイトロール錠!$A$5:$J$500,6))</f>
        <v>ＢＸ</v>
      </c>
      <c r="E143" s="139">
        <f>IF($A143="","",VLOOKUP($A143,アイトロール錠!$A$5:$J$500,7))</f>
        <v>3</v>
      </c>
      <c r="F143" s="130"/>
      <c r="G143" s="131"/>
      <c r="H143" s="132"/>
    </row>
    <row r="144" spans="1:8" s="119" customFormat="1" ht="30" customHeight="1">
      <c r="A144" s="126">
        <v>125</v>
      </c>
      <c r="B144" s="188" t="str">
        <f>IF($A144="","",VLOOKUP($A144,アイトロール錠!$A$5:$J$500,4))</f>
        <v>クエチアピン錠２５ＭＧ「アメル」</v>
      </c>
      <c r="C144" s="129"/>
      <c r="D144" s="140" t="str">
        <f>IF($A144="","",VLOOKUP($A144,アイトロール錠!$A$5:$J$500,6))</f>
        <v>ＢＸ</v>
      </c>
      <c r="E144" s="140">
        <f>IF($A144="","",VLOOKUP($A144,アイトロール錠!$A$5:$J$500,7))</f>
        <v>11</v>
      </c>
      <c r="F144" s="130"/>
      <c r="G144" s="131"/>
      <c r="H144" s="132"/>
    </row>
    <row r="146" spans="1:8" s="119" customFormat="1" ht="45" customHeight="1">
      <c r="A146" s="118"/>
      <c r="B146" s="383" t="s">
        <v>111</v>
      </c>
      <c r="C146" s="383"/>
      <c r="D146" s="383"/>
      <c r="E146" s="383"/>
      <c r="F146" s="383"/>
      <c r="G146" s="383"/>
      <c r="H146" s="383"/>
    </row>
    <row r="147" spans="1:8" s="121" customFormat="1" ht="18" customHeight="1">
      <c r="A147" s="120"/>
      <c r="B147" s="277"/>
      <c r="D147" s="122"/>
      <c r="E147" s="123"/>
      <c r="F147" s="124"/>
    </row>
    <row r="148" spans="1:8" s="118" customFormat="1" ht="30" customHeight="1">
      <c r="A148" s="125" t="s">
        <v>112</v>
      </c>
      <c r="B148" s="384" t="s">
        <v>113</v>
      </c>
      <c r="C148" s="385"/>
      <c r="D148" s="126" t="s">
        <v>114</v>
      </c>
      <c r="E148" s="127" t="s">
        <v>115</v>
      </c>
      <c r="F148" s="128" t="s">
        <v>116</v>
      </c>
      <c r="G148" s="125" t="s">
        <v>117</v>
      </c>
      <c r="H148" s="126" t="s">
        <v>118</v>
      </c>
    </row>
    <row r="149" spans="1:8" ht="30" customHeight="1">
      <c r="A149" s="126">
        <v>126</v>
      </c>
      <c r="B149" s="187" t="str">
        <f>IF($A149="","",VLOOKUP($A149,アイトロール錠!$A$5:$J$500,4))</f>
        <v>クエンメット配合散</v>
      </c>
      <c r="C149" s="129"/>
      <c r="D149" s="139" t="str">
        <f>IF($A149="","",VLOOKUP($A149,アイトロール錠!$A$5:$J$500,6))</f>
        <v>ＢＸ</v>
      </c>
      <c r="E149" s="139">
        <f>IF($A149="","",VLOOKUP($A149,アイトロール錠!$A$5:$J$500,7))</f>
        <v>51</v>
      </c>
      <c r="F149" s="130"/>
      <c r="G149" s="131"/>
      <c r="H149" s="132"/>
    </row>
    <row r="150" spans="1:8" ht="30" customHeight="1">
      <c r="A150" s="126">
        <v>127</v>
      </c>
      <c r="B150" s="187" t="str">
        <f>IF($A150="","",VLOOKUP($A150,アイトロール錠!$A$5:$J$500,4))</f>
        <v>クエン酸第一鉄ＮＡ錠５０ＭＧ「サワイ」</v>
      </c>
      <c r="C150" s="129"/>
      <c r="D150" s="139" t="str">
        <f>IF($A150="","",VLOOKUP($A150,アイトロール錠!$A$5:$J$500,6))</f>
        <v>ＢＸ</v>
      </c>
      <c r="E150" s="139">
        <f>IF($A150="","",VLOOKUP($A150,アイトロール錠!$A$5:$J$500,7))</f>
        <v>16</v>
      </c>
      <c r="F150" s="130"/>
      <c r="G150" s="131"/>
      <c r="H150" s="132"/>
    </row>
    <row r="151" spans="1:8" ht="30" customHeight="1">
      <c r="A151" s="126">
        <v>128</v>
      </c>
      <c r="B151" s="187" t="str">
        <f>IF($A151="","",VLOOKUP($A151,アイトロール錠!$A$5:$J$500,4))</f>
        <v>クラリスロマイシン錠２００ＭＧ「大正」</v>
      </c>
      <c r="C151" s="129"/>
      <c r="D151" s="139" t="str">
        <f>IF($A151="","",VLOOKUP($A151,アイトロール錠!$A$5:$J$500,6))</f>
        <v>ＢＸ</v>
      </c>
      <c r="E151" s="139">
        <f>IF($A151="","",VLOOKUP($A151,アイトロール錠!$A$5:$J$500,7))</f>
        <v>7</v>
      </c>
      <c r="F151" s="130"/>
      <c r="G151" s="131"/>
      <c r="H151" s="132"/>
    </row>
    <row r="152" spans="1:8" s="119" customFormat="1" ht="30" customHeight="1">
      <c r="A152" s="126">
        <v>129</v>
      </c>
      <c r="B152" s="187" t="str">
        <f>IF($A152="","",VLOOKUP($A152,アイトロール錠!$A$5:$J$500,4))</f>
        <v>グリセオール注</v>
      </c>
      <c r="C152" s="129"/>
      <c r="D152" s="139" t="str">
        <f>IF($A152="","",VLOOKUP($A152,アイトロール錠!$A$5:$J$500,6))</f>
        <v>ＢＸ</v>
      </c>
      <c r="E152" s="139">
        <f>IF($A152="","",VLOOKUP($A152,アイトロール錠!$A$5:$J$500,7))</f>
        <v>4</v>
      </c>
      <c r="F152" s="130"/>
      <c r="G152" s="131"/>
      <c r="H152" s="132"/>
    </row>
    <row r="153" spans="1:8" s="119" customFormat="1" ht="30" customHeight="1">
      <c r="A153" s="126">
        <v>130</v>
      </c>
      <c r="B153" s="187" t="str">
        <f>IF($A153="","",VLOOKUP($A153,アイトロール錠!$A$5:$J$500,4))</f>
        <v>グリセリン浣腸液５０％「ケンエー」</v>
      </c>
      <c r="C153" s="129"/>
      <c r="D153" s="139" t="str">
        <f>IF($A153="","",VLOOKUP($A153,アイトロール錠!$A$5:$J$500,6))</f>
        <v>ＢＸ</v>
      </c>
      <c r="E153" s="139">
        <f>IF($A153="","",VLOOKUP($A153,アイトロール錠!$A$5:$J$500,7))</f>
        <v>4</v>
      </c>
      <c r="F153" s="130"/>
      <c r="G153" s="131"/>
      <c r="H153" s="132"/>
    </row>
    <row r="154" spans="1:8" s="119" customFormat="1" ht="30" customHeight="1">
      <c r="A154" s="126">
        <v>131</v>
      </c>
      <c r="B154" s="187" t="str">
        <f>IF($A154="","",VLOOKUP($A154,アイトロール錠!$A$5:$J$500,4))</f>
        <v>グリベック錠１００ＭＧ</v>
      </c>
      <c r="C154" s="129"/>
      <c r="D154" s="139" t="str">
        <f>IF($A154="","",VLOOKUP($A154,アイトロール錠!$A$5:$J$500,6))</f>
        <v>ＢＸ</v>
      </c>
      <c r="E154" s="139">
        <f>IF($A154="","",VLOOKUP($A154,アイトロール錠!$A$5:$J$500,7))</f>
        <v>6</v>
      </c>
      <c r="F154" s="130"/>
      <c r="G154" s="131"/>
      <c r="H154" s="132"/>
    </row>
    <row r="155" spans="1:8" s="119" customFormat="1" ht="30" customHeight="1">
      <c r="A155" s="126">
        <v>132</v>
      </c>
      <c r="B155" s="187" t="str">
        <f>IF($A155="","",VLOOKUP($A155,アイトロール錠!$A$5:$J$500,4))</f>
        <v>グリメピリド錠０．５ＭＧ「三和」</v>
      </c>
      <c r="C155" s="129"/>
      <c r="D155" s="139" t="str">
        <f>IF($A155="","",VLOOKUP($A155,アイトロール錠!$A$5:$J$500,6))</f>
        <v>ＢＸ</v>
      </c>
      <c r="E155" s="139">
        <f>IF($A155="","",VLOOKUP($A155,アイトロール錠!$A$5:$J$500,7))</f>
        <v>9</v>
      </c>
      <c r="F155" s="130"/>
      <c r="G155" s="131"/>
      <c r="H155" s="132"/>
    </row>
    <row r="156" spans="1:8" s="119" customFormat="1" ht="30" customHeight="1">
      <c r="A156" s="126">
        <v>133</v>
      </c>
      <c r="B156" s="187" t="str">
        <f>IF($A156="","",VLOOKUP($A156,アイトロール錠!$A$5:$J$500,4))</f>
        <v>クリンダマイシンリン酸エステル注射液６００ＭＧ「ＮＰ」</v>
      </c>
      <c r="C156" s="129"/>
      <c r="D156" s="139" t="str">
        <f>IF($A156="","",VLOOKUP($A156,アイトロール錠!$A$5:$J$500,6))</f>
        <v>ＢＸ</v>
      </c>
      <c r="E156" s="139">
        <f>IF($A156="","",VLOOKUP($A156,アイトロール錠!$A$5:$J$500,7))</f>
        <v>3</v>
      </c>
      <c r="F156" s="130"/>
      <c r="G156" s="131"/>
      <c r="H156" s="132"/>
    </row>
    <row r="157" spans="1:8" s="119" customFormat="1" ht="30" customHeight="1">
      <c r="A157" s="126">
        <v>134</v>
      </c>
      <c r="B157" s="187" t="str">
        <f>IF($A157="","",VLOOKUP($A157,アイトロール錠!$A$5:$J$500,4))</f>
        <v>グルカゴンＧノボ注射用１ＭＧ</v>
      </c>
      <c r="C157" s="129"/>
      <c r="D157" s="139" t="str">
        <f>IF($A157="","",VLOOKUP($A157,アイトロール錠!$A$5:$J$500,6))</f>
        <v>ＢＴ</v>
      </c>
      <c r="E157" s="139">
        <f>IF($A157="","",VLOOKUP($A157,アイトロール錠!$A$5:$J$500,7))</f>
        <v>4</v>
      </c>
      <c r="F157" s="130"/>
      <c r="G157" s="131"/>
      <c r="H157" s="132"/>
    </row>
    <row r="158" spans="1:8" s="119" customFormat="1" ht="30" customHeight="1">
      <c r="A158" s="126">
        <v>135</v>
      </c>
      <c r="B158" s="187" t="str">
        <f>IF($A158="","",VLOOKUP($A158,アイトロール錠!$A$5:$J$500,4))</f>
        <v>グルテストＮｅｏセンサー</v>
      </c>
      <c r="C158" s="129"/>
      <c r="D158" s="139" t="str">
        <f>IF($A158="","",VLOOKUP($A158,アイトロール錠!$A$5:$J$500,6))</f>
        <v>ＢＸ</v>
      </c>
      <c r="E158" s="139">
        <f>IF($A158="","",VLOOKUP($A158,アイトロール錠!$A$5:$J$500,7))</f>
        <v>170</v>
      </c>
      <c r="F158" s="130"/>
      <c r="G158" s="131"/>
      <c r="H158" s="132"/>
    </row>
    <row r="159" spans="1:8" s="119" customFormat="1" ht="30" customHeight="1">
      <c r="A159" s="126">
        <v>136</v>
      </c>
      <c r="B159" s="187" t="str">
        <f>IF($A159="","",VLOOKUP($A159,アイトロール錠!$A$5:$J$500,4))</f>
        <v>グルテストアクア</v>
      </c>
      <c r="C159" s="129"/>
      <c r="D159" s="139" t="str">
        <f>IF($A159="","",VLOOKUP($A159,アイトロール錠!$A$5:$J$500,6))</f>
        <v>ＥＡ</v>
      </c>
      <c r="E159" s="139">
        <f>IF($A159="","",VLOOKUP($A159,アイトロール錠!$A$5:$J$500,7))</f>
        <v>4</v>
      </c>
      <c r="F159" s="130"/>
      <c r="G159" s="131"/>
      <c r="H159" s="132"/>
    </row>
    <row r="160" spans="1:8" s="119" customFormat="1" ht="30" customHeight="1">
      <c r="A160" s="126">
        <v>137</v>
      </c>
      <c r="B160" s="187" t="str">
        <f>IF($A160="","",VLOOKUP($A160,アイトロール錠!$A$5:$J$500,4))</f>
        <v>クレストール錠２．５ＭＧ</v>
      </c>
      <c r="C160" s="129"/>
      <c r="D160" s="139" t="str">
        <f>IF($A160="","",VLOOKUP($A160,アイトロール錠!$A$5:$J$500,6))</f>
        <v>ＢＸ</v>
      </c>
      <c r="E160" s="139">
        <f>IF($A160="","",VLOOKUP($A160,アイトロール錠!$A$5:$J$500,7))</f>
        <v>40</v>
      </c>
      <c r="F160" s="130"/>
      <c r="G160" s="131"/>
      <c r="H160" s="132"/>
    </row>
    <row r="161" spans="1:8" s="119" customFormat="1" ht="30" customHeight="1">
      <c r="A161" s="126">
        <v>138</v>
      </c>
      <c r="B161" s="187" t="str">
        <f>IF($A161="","",VLOOKUP($A161,アイトロール錠!$A$5:$J$500,4))</f>
        <v>クレナフィン爪外用液１０％</v>
      </c>
      <c r="C161" s="129"/>
      <c r="D161" s="139" t="str">
        <f>IF($A161="","",VLOOKUP($A161,アイトロール錠!$A$5:$J$500,6))</f>
        <v>ＢＸ</v>
      </c>
      <c r="E161" s="139">
        <f>IF($A161="","",VLOOKUP($A161,アイトロール錠!$A$5:$J$500,7))</f>
        <v>20</v>
      </c>
      <c r="F161" s="130"/>
      <c r="G161" s="131"/>
      <c r="H161" s="132"/>
    </row>
    <row r="162" spans="1:8" s="119" customFormat="1" ht="30" customHeight="1">
      <c r="A162" s="126">
        <v>139</v>
      </c>
      <c r="B162" s="187" t="str">
        <f>IF($A162="","",VLOOKUP($A162,アイトロール錠!$A$5:$J$500,4))</f>
        <v>クロピドグレル錠７５ＭＧ「ＳＡＮＩＫ」</v>
      </c>
      <c r="C162" s="129"/>
      <c r="D162" s="139" t="str">
        <f>IF($A162="","",VLOOKUP($A162,アイトロール錠!$A$5:$J$500,6))</f>
        <v>ＢＸ</v>
      </c>
      <c r="E162" s="139">
        <f>IF($A162="","",VLOOKUP($A162,アイトロール錠!$A$5:$J$500,7))</f>
        <v>6</v>
      </c>
      <c r="F162" s="130"/>
      <c r="G162" s="131"/>
      <c r="H162" s="132"/>
    </row>
    <row r="163" spans="1:8" s="119" customFormat="1" ht="30" customHeight="1">
      <c r="A163" s="126">
        <v>140</v>
      </c>
      <c r="B163" s="187" t="str">
        <f>IF($A163="","",VLOOKUP($A163,アイトロール錠!$A$5:$J$500,4))</f>
        <v>クロベタゾールプロピオン酸エステル軟膏０．０５％「ＭＹＫ」１００Ｇ</v>
      </c>
      <c r="C163" s="129"/>
      <c r="D163" s="139" t="str">
        <f>IF($A163="","",VLOOKUP($A163,アイトロール錠!$A$5:$J$500,6))</f>
        <v>ＢＴ</v>
      </c>
      <c r="E163" s="139">
        <f>IF($A163="","",VLOOKUP($A163,アイトロール錠!$A$5:$J$500,7))</f>
        <v>11</v>
      </c>
      <c r="F163" s="130"/>
      <c r="G163" s="131"/>
      <c r="H163" s="132"/>
    </row>
    <row r="164" spans="1:8" s="119" customFormat="1" ht="30" customHeight="1">
      <c r="A164" s="126">
        <v>141</v>
      </c>
      <c r="B164" s="187" t="str">
        <f>IF($A164="","",VLOOKUP($A164,アイトロール錠!$A$5:$J$500,4))</f>
        <v>クロベタゾールプロピオン酸エステル軟膏０．０５％「ＭＹＫ」５Ｇ</v>
      </c>
      <c r="C164" s="129"/>
      <c r="D164" s="139" t="str">
        <f>IF($A164="","",VLOOKUP($A164,アイトロール錠!$A$5:$J$500,6))</f>
        <v>ＢＸ</v>
      </c>
      <c r="E164" s="139">
        <f>IF($A164="","",VLOOKUP($A164,アイトロール錠!$A$5:$J$500,7))</f>
        <v>22</v>
      </c>
      <c r="F164" s="130"/>
      <c r="G164" s="131"/>
      <c r="H164" s="132"/>
    </row>
    <row r="165" spans="1:8" s="119" customFormat="1" ht="30" customHeight="1">
      <c r="A165" s="126">
        <v>142</v>
      </c>
      <c r="B165" s="187" t="str">
        <f>IF($A165="","",VLOOKUP($A165,アイトロール錠!$A$5:$J$500,4))</f>
        <v>クロモグリク酸ＮＡ点眼液２％「ＴＳ」</v>
      </c>
      <c r="C165" s="129"/>
      <c r="D165" s="139" t="str">
        <f>IF($A165="","",VLOOKUP($A165,アイトロール錠!$A$5:$J$500,6))</f>
        <v>ＢＸ</v>
      </c>
      <c r="E165" s="139">
        <f>IF($A165="","",VLOOKUP($A165,アイトロール錠!$A$5:$J$500,7))</f>
        <v>81</v>
      </c>
      <c r="F165" s="130"/>
      <c r="G165" s="131"/>
      <c r="H165" s="132"/>
    </row>
    <row r="166" spans="1:8" s="119" customFormat="1" ht="30" customHeight="1">
      <c r="A166" s="126">
        <v>143</v>
      </c>
      <c r="B166" s="187" t="str">
        <f>IF($A166="","",VLOOKUP($A166,アイトロール錠!$A$5:$J$500,4))</f>
        <v>ゲーベンクリーム１％</v>
      </c>
      <c r="C166" s="129"/>
      <c r="D166" s="139" t="str">
        <f>IF($A166="","",VLOOKUP($A166,アイトロール錠!$A$5:$J$500,6))</f>
        <v>ＢＸ</v>
      </c>
      <c r="E166" s="139">
        <f>IF($A166="","",VLOOKUP($A166,アイトロール錠!$A$5:$J$500,7))</f>
        <v>3</v>
      </c>
      <c r="F166" s="130"/>
      <c r="G166" s="131"/>
      <c r="H166" s="132"/>
    </row>
    <row r="167" spans="1:8" s="119" customFormat="1" ht="30" customHeight="1">
      <c r="A167" s="126">
        <v>144</v>
      </c>
      <c r="B167" s="187" t="str">
        <f>IF($A167="","",VLOOKUP($A167,アイトロール錠!$A$5:$J$500,4))</f>
        <v>ケトコナゾールローション２％「ＪＧ」</v>
      </c>
      <c r="C167" s="129"/>
      <c r="D167" s="139" t="str">
        <f>IF($A167="","",VLOOKUP($A167,アイトロール錠!$A$5:$J$500,6))</f>
        <v>ＢＸ</v>
      </c>
      <c r="E167" s="139">
        <f>IF($A167="","",VLOOKUP($A167,アイトロール錠!$A$5:$J$500,7))</f>
        <v>22</v>
      </c>
      <c r="F167" s="130"/>
      <c r="G167" s="131"/>
      <c r="H167" s="132"/>
    </row>
    <row r="168" spans="1:8" s="119" customFormat="1" ht="30" customHeight="1">
      <c r="A168" s="126">
        <v>145</v>
      </c>
      <c r="B168" s="187" t="str">
        <f>IF($A168="","",VLOOKUP($A168,アイトロール錠!$A$5:$J$500,4))</f>
        <v>ケトチフェン点眼液０．０５％「ＳＷ」</v>
      </c>
      <c r="C168" s="129"/>
      <c r="D168" s="139" t="str">
        <f>IF($A168="","",VLOOKUP($A168,アイトロール錠!$A$5:$J$500,6))</f>
        <v>ＢＸ</v>
      </c>
      <c r="E168" s="139">
        <f>IF($A168="","",VLOOKUP($A168,アイトロール錠!$A$5:$J$500,7))</f>
        <v>45</v>
      </c>
      <c r="F168" s="130"/>
      <c r="G168" s="131"/>
      <c r="H168" s="132"/>
    </row>
    <row r="169" spans="1:8" s="119" customFormat="1" ht="30" customHeight="1">
      <c r="A169" s="126">
        <v>146</v>
      </c>
      <c r="B169" s="187" t="str">
        <f>IF($A169="","",VLOOKUP($A169,アイトロール錠!$A$5:$J$500,4))</f>
        <v>献血ベニロン－Ｉ静注用２５００ＭＧ</v>
      </c>
      <c r="C169" s="129"/>
      <c r="D169" s="139" t="str">
        <f>IF($A169="","",VLOOKUP($A169,アイトロール錠!$A$5:$J$500,6))</f>
        <v>ＢＴ</v>
      </c>
      <c r="E169" s="139">
        <f>IF($A169="","",VLOOKUP($A169,アイトロール錠!$A$5:$J$500,7))</f>
        <v>3</v>
      </c>
      <c r="F169" s="130"/>
      <c r="G169" s="131"/>
      <c r="H169" s="132"/>
    </row>
    <row r="170" spans="1:8" s="119" customFormat="1" ht="30" customHeight="1">
      <c r="A170" s="126">
        <v>147</v>
      </c>
      <c r="B170" s="187" t="str">
        <f>IF($A170="","",VLOOKUP($A170,アイトロール錠!$A$5:$J$500,4))</f>
        <v>ゲンタシン注４０ＭＧ</v>
      </c>
      <c r="C170" s="129"/>
      <c r="D170" s="139" t="str">
        <f>IF($A170="","",VLOOKUP($A170,アイトロール錠!$A$5:$J$500,6))</f>
        <v>ＢＸ</v>
      </c>
      <c r="E170" s="139">
        <f>IF($A170="","",VLOOKUP($A170,アイトロール錠!$A$5:$J$500,7))</f>
        <v>4</v>
      </c>
      <c r="F170" s="130"/>
      <c r="G170" s="131"/>
      <c r="H170" s="132"/>
    </row>
    <row r="171" spans="1:8" s="119" customFormat="1" ht="30" customHeight="1">
      <c r="A171" s="126">
        <v>148</v>
      </c>
      <c r="B171" s="187" t="str">
        <f>IF($A171="","",VLOOKUP($A171,アイトロール錠!$A$5:$J$500,4))</f>
        <v>ゲンタマイシン硫酸塩軟膏０．１％「Ｆ」</v>
      </c>
      <c r="C171" s="129"/>
      <c r="D171" s="139" t="str">
        <f>IF($A171="","",VLOOKUP($A171,アイトロール錠!$A$5:$J$500,6))</f>
        <v>ＢＸ</v>
      </c>
      <c r="E171" s="139">
        <f>IF($A171="","",VLOOKUP($A171,アイトロール錠!$A$5:$J$500,7))</f>
        <v>20</v>
      </c>
      <c r="F171" s="130"/>
      <c r="G171" s="131"/>
      <c r="H171" s="132"/>
    </row>
    <row r="172" spans="1:8" s="119" customFormat="1" ht="30" customHeight="1">
      <c r="A172" s="126">
        <v>149</v>
      </c>
      <c r="B172" s="187" t="str">
        <f>IF($A172="","",VLOOKUP($A172,アイトロール錠!$A$5:$J$500,4))</f>
        <v>コートリル錠１０ＭＧ</v>
      </c>
      <c r="C172" s="129"/>
      <c r="D172" s="139" t="str">
        <f>IF($A172="","",VLOOKUP($A172,アイトロール錠!$A$5:$J$500,6))</f>
        <v>ＢＸ</v>
      </c>
      <c r="E172" s="139">
        <f>IF($A172="","",VLOOKUP($A172,アイトロール錠!$A$5:$J$500,7))</f>
        <v>15</v>
      </c>
      <c r="F172" s="130"/>
      <c r="G172" s="131"/>
      <c r="H172" s="132"/>
    </row>
    <row r="173" spans="1:8" s="119" customFormat="1" ht="30" customHeight="1">
      <c r="A173" s="126">
        <v>150</v>
      </c>
      <c r="B173" s="188" t="str">
        <f>IF($A173="","",VLOOKUP($A173,アイトロール錠!$A$5:$J$500,4))</f>
        <v>コールタイジン点鼻液</v>
      </c>
      <c r="C173" s="129"/>
      <c r="D173" s="140" t="str">
        <f>IF($A173="","",VLOOKUP($A173,アイトロール錠!$A$5:$J$500,6))</f>
        <v>ＢＸ</v>
      </c>
      <c r="E173" s="140">
        <f>IF($A173="","",VLOOKUP($A173,アイトロール錠!$A$5:$J$500,7))</f>
        <v>8</v>
      </c>
      <c r="F173" s="130"/>
      <c r="G173" s="131"/>
      <c r="H173" s="132"/>
    </row>
    <row r="175" spans="1:8" s="119" customFormat="1" ht="45" customHeight="1">
      <c r="A175" s="118"/>
      <c r="B175" s="383" t="s">
        <v>111</v>
      </c>
      <c r="C175" s="383"/>
      <c r="D175" s="383"/>
      <c r="E175" s="383"/>
      <c r="F175" s="383"/>
      <c r="G175" s="383"/>
      <c r="H175" s="383"/>
    </row>
    <row r="176" spans="1:8" s="121" customFormat="1" ht="18" customHeight="1">
      <c r="A176" s="120"/>
      <c r="B176" s="277"/>
      <c r="D176" s="122"/>
      <c r="E176" s="123"/>
      <c r="F176" s="124"/>
    </row>
    <row r="177" spans="1:8" s="118" customFormat="1" ht="30" customHeight="1">
      <c r="A177" s="125" t="s">
        <v>112</v>
      </c>
      <c r="B177" s="384" t="s">
        <v>113</v>
      </c>
      <c r="C177" s="385"/>
      <c r="D177" s="126" t="s">
        <v>114</v>
      </c>
      <c r="E177" s="127" t="s">
        <v>115</v>
      </c>
      <c r="F177" s="128" t="s">
        <v>116</v>
      </c>
      <c r="G177" s="125" t="s">
        <v>117</v>
      </c>
      <c r="H177" s="126" t="s">
        <v>118</v>
      </c>
    </row>
    <row r="178" spans="1:8" ht="30" customHeight="1">
      <c r="A178" s="126">
        <v>151</v>
      </c>
      <c r="B178" s="187" t="str">
        <f>IF($A178="","",VLOOKUP($A178,アイトロール錠!$A$5:$J$500,4))</f>
        <v>コスパノン錠４０ＭＧ</v>
      </c>
      <c r="C178" s="129"/>
      <c r="D178" s="139" t="str">
        <f>IF($A178="","",VLOOKUP($A178,アイトロール錠!$A$5:$J$500,6))</f>
        <v>ＢＸ</v>
      </c>
      <c r="E178" s="139">
        <f>IF($A178="","",VLOOKUP($A178,アイトロール錠!$A$5:$J$500,7))</f>
        <v>15</v>
      </c>
      <c r="F178" s="130"/>
      <c r="G178" s="131"/>
      <c r="H178" s="132"/>
    </row>
    <row r="179" spans="1:8" ht="30" customHeight="1">
      <c r="A179" s="126">
        <v>152</v>
      </c>
      <c r="B179" s="187" t="str">
        <f>IF($A179="","",VLOOKUP($A179,アイトロール錠!$A$5:$J$500,4))</f>
        <v>コルヒチン錠０．５ＭＧ「タカタ」</v>
      </c>
      <c r="C179" s="129"/>
      <c r="D179" s="139" t="str">
        <f>IF($A179="","",VLOOKUP($A179,アイトロール錠!$A$5:$J$500,6))</f>
        <v>ＢＸ</v>
      </c>
      <c r="E179" s="139">
        <f>IF($A179="","",VLOOKUP($A179,アイトロール錠!$A$5:$J$500,7))</f>
        <v>14</v>
      </c>
      <c r="F179" s="130"/>
      <c r="G179" s="131"/>
      <c r="H179" s="132"/>
    </row>
    <row r="180" spans="1:8" ht="30" customHeight="1">
      <c r="A180" s="126">
        <v>153</v>
      </c>
      <c r="B180" s="187" t="str">
        <f>IF($A180="","",VLOOKUP($A180,アイトロール錠!$A$5:$J$500,4))</f>
        <v>コロネル錠５００ＭＧ</v>
      </c>
      <c r="C180" s="129"/>
      <c r="D180" s="139" t="str">
        <f>IF($A180="","",VLOOKUP($A180,アイトロール錠!$A$5:$J$500,6))</f>
        <v>ＢＸ</v>
      </c>
      <c r="E180" s="139">
        <f>IF($A180="","",VLOOKUP($A180,アイトロール錠!$A$5:$J$500,7))</f>
        <v>4</v>
      </c>
      <c r="F180" s="130"/>
      <c r="G180" s="131"/>
      <c r="H180" s="132"/>
    </row>
    <row r="181" spans="1:8" s="119" customFormat="1" ht="30" customHeight="1">
      <c r="A181" s="126">
        <v>154</v>
      </c>
      <c r="B181" s="187" t="str">
        <f>IF($A181="","",VLOOKUP($A181,アイトロール錠!$A$5:$J$500,4))</f>
        <v>コントミン筋注１０ＭＧ</v>
      </c>
      <c r="C181" s="129"/>
      <c r="D181" s="139" t="str">
        <f>IF($A181="","",VLOOKUP($A181,アイトロール錠!$A$5:$J$500,6))</f>
        <v>ＢＸ</v>
      </c>
      <c r="E181" s="139">
        <f>IF($A181="","",VLOOKUP($A181,アイトロール錠!$A$5:$J$500,7))</f>
        <v>4</v>
      </c>
      <c r="F181" s="130"/>
      <c r="G181" s="131"/>
      <c r="H181" s="132"/>
    </row>
    <row r="182" spans="1:8" s="119" customFormat="1" ht="30" customHeight="1">
      <c r="A182" s="126">
        <v>155</v>
      </c>
      <c r="B182" s="187" t="str">
        <f>IF($A182="","",VLOOKUP($A182,アイトロール錠!$A$5:$J$500,4))</f>
        <v>サイレース錠１ＭＧ</v>
      </c>
      <c r="C182" s="129"/>
      <c r="D182" s="139" t="str">
        <f>IF($A182="","",VLOOKUP($A182,アイトロール錠!$A$5:$J$500,6))</f>
        <v>ＢＸ</v>
      </c>
      <c r="E182" s="139">
        <f>IF($A182="","",VLOOKUP($A182,アイトロール錠!$A$5:$J$500,7))</f>
        <v>11</v>
      </c>
      <c r="F182" s="130"/>
      <c r="G182" s="131"/>
      <c r="H182" s="132"/>
    </row>
    <row r="183" spans="1:8" s="119" customFormat="1" ht="30" customHeight="1">
      <c r="A183" s="126">
        <v>156</v>
      </c>
      <c r="B183" s="187" t="str">
        <f>IF($A183="","",VLOOKUP($A183,アイトロール錠!$A$5:$J$500,4))</f>
        <v>ザイロリック錠１００</v>
      </c>
      <c r="C183" s="129"/>
      <c r="D183" s="139" t="str">
        <f>IF($A183="","",VLOOKUP($A183,アイトロール錠!$A$5:$J$500,6))</f>
        <v>ＢＸ</v>
      </c>
      <c r="E183" s="139">
        <f>IF($A183="","",VLOOKUP($A183,アイトロール錠!$A$5:$J$500,7))</f>
        <v>18</v>
      </c>
      <c r="F183" s="130"/>
      <c r="G183" s="131"/>
      <c r="H183" s="132"/>
    </row>
    <row r="184" spans="1:8" s="119" customFormat="1" ht="30" customHeight="1">
      <c r="A184" s="126">
        <v>157</v>
      </c>
      <c r="B184" s="187" t="str">
        <f>IF($A184="","",VLOOKUP($A184,アイトロール錠!$A$5:$J$500,4))</f>
        <v>サインバルタカプセル２０ＭＧ</v>
      </c>
      <c r="C184" s="129"/>
      <c r="D184" s="139" t="str">
        <f>IF($A184="","",VLOOKUP($A184,アイトロール錠!$A$5:$J$500,6))</f>
        <v>ＢＸ</v>
      </c>
      <c r="E184" s="139">
        <f>IF($A184="","",VLOOKUP($A184,アイトロール錠!$A$5:$J$500,7))</f>
        <v>91</v>
      </c>
      <c r="F184" s="130"/>
      <c r="G184" s="131"/>
      <c r="H184" s="132"/>
    </row>
    <row r="185" spans="1:8" s="119" customFormat="1" ht="30" customHeight="1">
      <c r="A185" s="126">
        <v>158</v>
      </c>
      <c r="B185" s="187" t="str">
        <f>IF($A185="","",VLOOKUP($A185,アイトロール錠!$A$5:$J$500,4))</f>
        <v>サムスカＯＤ錠３０ＭＧ</v>
      </c>
      <c r="C185" s="129"/>
      <c r="D185" s="139" t="str">
        <f>IF($A185="","",VLOOKUP($A185,アイトロール錠!$A$5:$J$500,6))</f>
        <v>ＢＸ</v>
      </c>
      <c r="E185" s="139">
        <f>IF($A185="","",VLOOKUP($A185,アイトロール錠!$A$5:$J$500,7))</f>
        <v>90</v>
      </c>
      <c r="F185" s="130"/>
      <c r="G185" s="131"/>
      <c r="H185" s="132"/>
    </row>
    <row r="186" spans="1:8" s="119" customFormat="1" ht="30" customHeight="1">
      <c r="A186" s="126">
        <v>159</v>
      </c>
      <c r="B186" s="187" t="str">
        <f>IF($A186="","",VLOOKUP($A186,アイトロール錠!$A$5:$J$500,4))</f>
        <v>ザルティア錠５ＭＧ</v>
      </c>
      <c r="C186" s="129"/>
      <c r="D186" s="139" t="str">
        <f>IF($A186="","",VLOOKUP($A186,アイトロール錠!$A$5:$J$500,6))</f>
        <v>ＢＸ</v>
      </c>
      <c r="E186" s="139">
        <f>IF($A186="","",VLOOKUP($A186,アイトロール錠!$A$5:$J$500,7))</f>
        <v>4</v>
      </c>
      <c r="F186" s="130"/>
      <c r="G186" s="131"/>
      <c r="H186" s="132"/>
    </row>
    <row r="187" spans="1:8" s="119" customFormat="1" ht="30" customHeight="1">
      <c r="A187" s="126">
        <v>160</v>
      </c>
      <c r="B187" s="187" t="str">
        <f>IF($A187="","",VLOOKUP($A187,アイトロール錠!$A$5:$J$500,4))</f>
        <v>サワシリンカプセル２５０</v>
      </c>
      <c r="C187" s="129"/>
      <c r="D187" s="139" t="str">
        <f>IF($A187="","",VLOOKUP($A187,アイトロール錠!$A$5:$J$500,6))</f>
        <v>ＢＸ</v>
      </c>
      <c r="E187" s="139">
        <f>IF($A187="","",VLOOKUP($A187,アイトロール錠!$A$5:$J$500,7))</f>
        <v>39</v>
      </c>
      <c r="F187" s="130"/>
      <c r="G187" s="131"/>
      <c r="H187" s="132"/>
    </row>
    <row r="188" spans="1:8" s="119" customFormat="1" ht="30" customHeight="1">
      <c r="A188" s="126">
        <v>161</v>
      </c>
      <c r="B188" s="187" t="str">
        <f>IF($A188="","",VLOOKUP($A188,アイトロール錠!$A$5:$J$500,4))</f>
        <v>酸化マグネシウム錠５００ＭＧ「ヨシダ」</v>
      </c>
      <c r="C188" s="129"/>
      <c r="D188" s="139" t="str">
        <f>IF($A188="","",VLOOKUP($A188,アイトロール錠!$A$5:$J$500,6))</f>
        <v>ＢＸ</v>
      </c>
      <c r="E188" s="139">
        <f>IF($A188="","",VLOOKUP($A188,アイトロール錠!$A$5:$J$500,7))</f>
        <v>7</v>
      </c>
      <c r="F188" s="130"/>
      <c r="G188" s="131"/>
      <c r="H188" s="132"/>
    </row>
    <row r="189" spans="1:8" s="119" customFormat="1" ht="30" customHeight="1">
      <c r="A189" s="126">
        <v>162</v>
      </c>
      <c r="B189" s="187" t="str">
        <f>IF($A189="","",VLOOKUP($A189,アイトロール錠!$A$5:$J$500,4))</f>
        <v>サンリズム注射液５０</v>
      </c>
      <c r="C189" s="129"/>
      <c r="D189" s="139" t="str">
        <f>IF($A189="","",VLOOKUP($A189,アイトロール錠!$A$5:$J$500,6))</f>
        <v>ＢＸ</v>
      </c>
      <c r="E189" s="139">
        <f>IF($A189="","",VLOOKUP($A189,アイトロール錠!$A$5:$J$500,7))</f>
        <v>4</v>
      </c>
      <c r="F189" s="130"/>
      <c r="G189" s="131"/>
      <c r="H189" s="132"/>
    </row>
    <row r="190" spans="1:8" s="119" customFormat="1" ht="30" customHeight="1">
      <c r="A190" s="126">
        <v>163</v>
      </c>
      <c r="B190" s="187" t="str">
        <f>IF($A190="","",VLOOKUP($A190,アイトロール錠!$A$5:$J$500,4))</f>
        <v>シアノコバラミン点眼液０．０２％「センジュ」</v>
      </c>
      <c r="C190" s="129"/>
      <c r="D190" s="139" t="str">
        <f>IF($A190="","",VLOOKUP($A190,アイトロール錠!$A$5:$J$500,6))</f>
        <v>ＢＸ</v>
      </c>
      <c r="E190" s="139">
        <f>IF($A190="","",VLOOKUP($A190,アイトロール錠!$A$5:$J$500,7))</f>
        <v>4</v>
      </c>
      <c r="F190" s="130"/>
      <c r="G190" s="131"/>
      <c r="H190" s="132"/>
    </row>
    <row r="191" spans="1:8" s="119" customFormat="1" ht="30" customHeight="1">
      <c r="A191" s="126">
        <v>164</v>
      </c>
      <c r="B191" s="187" t="str">
        <f>IF($A191="","",VLOOKUP($A191,アイトロール錠!$A$5:$J$500,4))</f>
        <v>ジェントレット</v>
      </c>
      <c r="C191" s="129"/>
      <c r="D191" s="139" t="str">
        <f>IF($A191="","",VLOOKUP($A191,アイトロール錠!$A$5:$J$500,6))</f>
        <v>ＥＡ</v>
      </c>
      <c r="E191" s="139">
        <f>IF($A191="","",VLOOKUP($A191,アイトロール錠!$A$5:$J$500,7))</f>
        <v>4</v>
      </c>
      <c r="F191" s="130"/>
      <c r="G191" s="131"/>
      <c r="H191" s="132"/>
    </row>
    <row r="192" spans="1:8" s="119" customFormat="1" ht="30" customHeight="1">
      <c r="A192" s="126">
        <v>165</v>
      </c>
      <c r="B192" s="187" t="str">
        <f>IF($A192="","",VLOOKUP($A192,アイトロール錠!$A$5:$J$500,4))</f>
        <v>ジェントレット針</v>
      </c>
      <c r="C192" s="129"/>
      <c r="D192" s="139" t="str">
        <f>IF($A192="","",VLOOKUP($A192,アイトロール錠!$A$5:$J$500,6))</f>
        <v>ＢＸ</v>
      </c>
      <c r="E192" s="139">
        <f>IF($A192="","",VLOOKUP($A192,アイトロール錠!$A$5:$J$500,7))</f>
        <v>133</v>
      </c>
      <c r="F192" s="130"/>
      <c r="G192" s="131"/>
      <c r="H192" s="132"/>
    </row>
    <row r="193" spans="1:8" s="119" customFormat="1" ht="30" customHeight="1">
      <c r="A193" s="126">
        <v>166</v>
      </c>
      <c r="B193" s="187" t="str">
        <f>IF($A193="","",VLOOKUP($A193,アイトロール錠!$A$5:$J$500,4))</f>
        <v>ジギラノゲン注０．４ＭＧ</v>
      </c>
      <c r="C193" s="129"/>
      <c r="D193" s="139" t="str">
        <f>IF($A193="","",VLOOKUP($A193,アイトロール錠!$A$5:$J$500,6))</f>
        <v>ＢＸ</v>
      </c>
      <c r="E193" s="139">
        <f>IF($A193="","",VLOOKUP($A193,アイトロール錠!$A$5:$J$500,7))</f>
        <v>4</v>
      </c>
      <c r="F193" s="130"/>
      <c r="G193" s="131"/>
      <c r="H193" s="132"/>
    </row>
    <row r="194" spans="1:8" s="119" customFormat="1" ht="30" customHeight="1">
      <c r="A194" s="126">
        <v>167</v>
      </c>
      <c r="B194" s="187" t="str">
        <f>IF($A194="","",VLOOKUP($A194,アイトロール錠!$A$5:$J$500,4))</f>
        <v>シグマート錠２．５ＭＧ</v>
      </c>
      <c r="C194" s="129"/>
      <c r="D194" s="139" t="str">
        <f>IF($A194="","",VLOOKUP($A194,アイトロール錠!$A$5:$J$500,6))</f>
        <v>ＢＸ</v>
      </c>
      <c r="E194" s="139">
        <f>IF($A194="","",VLOOKUP($A194,アイトロール錠!$A$5:$J$500,7))</f>
        <v>23</v>
      </c>
      <c r="F194" s="130"/>
      <c r="G194" s="131"/>
      <c r="H194" s="132"/>
    </row>
    <row r="195" spans="1:8" s="119" customFormat="1" ht="30" customHeight="1">
      <c r="A195" s="126">
        <v>168</v>
      </c>
      <c r="B195" s="187" t="str">
        <f>IF($A195="","",VLOOKUP($A195,アイトロール錠!$A$5:$J$500,4))</f>
        <v>ジクロフェナクＮＡクリーム１％「日本臓器」</v>
      </c>
      <c r="C195" s="129"/>
      <c r="D195" s="139" t="str">
        <f>IF($A195="","",VLOOKUP($A195,アイトロール錠!$A$5:$J$500,6))</f>
        <v>ＢＸ</v>
      </c>
      <c r="E195" s="139">
        <f>IF($A195="","",VLOOKUP($A195,アイトロール錠!$A$5:$J$500,7))</f>
        <v>65</v>
      </c>
      <c r="F195" s="130"/>
      <c r="G195" s="131"/>
      <c r="H195" s="132"/>
    </row>
    <row r="196" spans="1:8" s="119" customFormat="1" ht="30" customHeight="1">
      <c r="A196" s="126">
        <v>169</v>
      </c>
      <c r="B196" s="187" t="str">
        <f>IF($A196="","",VLOOKUP($A196,アイトロール錠!$A$5:$J$500,4))</f>
        <v>ジクロフェナクＮＡテープ３０ＭＧ「日本臓器」</v>
      </c>
      <c r="C196" s="129"/>
      <c r="D196" s="139" t="str">
        <f>IF($A196="","",VLOOKUP($A196,アイトロール錠!$A$5:$J$500,6))</f>
        <v>ＢＸ</v>
      </c>
      <c r="E196" s="139">
        <f>IF($A196="","",VLOOKUP($A196,アイトロール錠!$A$5:$J$500,7))</f>
        <v>101</v>
      </c>
      <c r="F196" s="130"/>
      <c r="G196" s="131"/>
      <c r="H196" s="132"/>
    </row>
    <row r="197" spans="1:8" s="119" customFormat="1" ht="30" customHeight="1">
      <c r="A197" s="126">
        <v>170</v>
      </c>
      <c r="B197" s="187" t="str">
        <f>IF($A197="","",VLOOKUP($A197,アイトロール錠!$A$5:$J$500,4))</f>
        <v>ジクロフェナクＮＡローション１％「日本臓器」</v>
      </c>
      <c r="C197" s="129"/>
      <c r="D197" s="139" t="str">
        <f>IF($A197="","",VLOOKUP($A197,アイトロール錠!$A$5:$J$500,6))</f>
        <v>ＢＸ</v>
      </c>
      <c r="E197" s="139">
        <f>IF($A197="","",VLOOKUP($A197,アイトロール錠!$A$5:$J$500,7))</f>
        <v>82</v>
      </c>
      <c r="F197" s="130"/>
      <c r="G197" s="131"/>
      <c r="H197" s="132"/>
    </row>
    <row r="198" spans="1:8" s="119" customFormat="1" ht="30" customHeight="1">
      <c r="A198" s="126">
        <v>171</v>
      </c>
      <c r="B198" s="187" t="str">
        <f>IF($A198="","",VLOOKUP($A198,アイトロール錠!$A$5:$J$500,4))</f>
        <v>ジクロフェナクＮＡ錠２５ＭＧ「サワイ」</v>
      </c>
      <c r="C198" s="129"/>
      <c r="D198" s="139" t="str">
        <f>IF($A198="","",VLOOKUP($A198,アイトロール錠!$A$5:$J$500,6))</f>
        <v>ＢＸ</v>
      </c>
      <c r="E198" s="139">
        <f>IF($A198="","",VLOOKUP($A198,アイトロール錠!$A$5:$J$500,7))</f>
        <v>17</v>
      </c>
      <c r="F198" s="130"/>
      <c r="G198" s="131"/>
      <c r="H198" s="132"/>
    </row>
    <row r="199" spans="1:8" s="119" customFormat="1" ht="30" customHeight="1">
      <c r="A199" s="126">
        <v>172</v>
      </c>
      <c r="B199" s="187" t="str">
        <f>IF($A199="","",VLOOKUP($A199,アイトロール錠!$A$5:$J$500,4))</f>
        <v>ジクロフェナクナトリウム坐剤２５ＭＧ「ＪＧ」</v>
      </c>
      <c r="C199" s="129"/>
      <c r="D199" s="139" t="str">
        <f>IF($A199="","",VLOOKUP($A199,アイトロール錠!$A$5:$J$500,6))</f>
        <v>ＢＸ</v>
      </c>
      <c r="E199" s="139">
        <f>IF($A199="","",VLOOKUP($A199,アイトロール錠!$A$5:$J$500,7))</f>
        <v>4</v>
      </c>
      <c r="F199" s="130"/>
      <c r="G199" s="131"/>
      <c r="H199" s="132"/>
    </row>
    <row r="200" spans="1:8" s="119" customFormat="1" ht="30" customHeight="1">
      <c r="A200" s="126">
        <v>173</v>
      </c>
      <c r="B200" s="187" t="str">
        <f>IF($A200="","",VLOOKUP($A200,アイトロール錠!$A$5:$J$500,4))</f>
        <v>ジクロフェナクナトリウム坐剤５０ＭＧ「ＪＧ」</v>
      </c>
      <c r="C200" s="129"/>
      <c r="D200" s="139" t="str">
        <f>IF($A200="","",VLOOKUP($A200,アイトロール錠!$A$5:$J$500,6))</f>
        <v>ＢＸ</v>
      </c>
      <c r="E200" s="139">
        <f>IF($A200="","",VLOOKUP($A200,アイトロール錠!$A$5:$J$500,7))</f>
        <v>4</v>
      </c>
      <c r="F200" s="130"/>
      <c r="G200" s="131"/>
      <c r="H200" s="132"/>
    </row>
    <row r="201" spans="1:8" s="119" customFormat="1" ht="30" customHeight="1">
      <c r="A201" s="126">
        <v>174</v>
      </c>
      <c r="B201" s="187" t="str">
        <f>IF($A201="","",VLOOKUP($A201,アイトロール錠!$A$5:$J$500,4))</f>
        <v>ジスロマック錠２５０ＭＧ</v>
      </c>
      <c r="C201" s="129"/>
      <c r="D201" s="139" t="str">
        <f>IF($A201="","",VLOOKUP($A201,アイトロール錠!$A$5:$J$500,6))</f>
        <v>ＢＸ</v>
      </c>
      <c r="E201" s="139">
        <f>IF($A201="","",VLOOKUP($A201,アイトロール錠!$A$5:$J$500,7))</f>
        <v>3</v>
      </c>
      <c r="F201" s="130"/>
      <c r="G201" s="131"/>
      <c r="H201" s="132"/>
    </row>
    <row r="202" spans="1:8" s="119" customFormat="1" ht="30" customHeight="1">
      <c r="A202" s="126">
        <v>175</v>
      </c>
      <c r="B202" s="188" t="str">
        <f>IF($A202="","",VLOOKUP($A202,アイトロール錠!$A$5:$J$500,4))</f>
        <v>シダキュアスギ花粉舌下錠２，０００ＪＡＵ</v>
      </c>
      <c r="C202" s="129"/>
      <c r="D202" s="140" t="str">
        <f>IF($A202="","",VLOOKUP($A202,アイトロール錠!$A$5:$J$500,6))</f>
        <v>ＢＸ</v>
      </c>
      <c r="E202" s="140">
        <f>IF($A202="","",VLOOKUP($A202,アイトロール錠!$A$5:$J$500,7))</f>
        <v>4</v>
      </c>
      <c r="F202" s="130"/>
      <c r="G202" s="131"/>
      <c r="H202" s="132"/>
    </row>
    <row r="204" spans="1:8" s="119" customFormat="1" ht="45" customHeight="1">
      <c r="A204" s="118"/>
      <c r="B204" s="383" t="s">
        <v>111</v>
      </c>
      <c r="C204" s="383"/>
      <c r="D204" s="383"/>
      <c r="E204" s="383"/>
      <c r="F204" s="383"/>
      <c r="G204" s="383"/>
      <c r="H204" s="383"/>
    </row>
    <row r="205" spans="1:8" s="121" customFormat="1" ht="18" customHeight="1">
      <c r="A205" s="120"/>
      <c r="B205" s="277"/>
      <c r="D205" s="122"/>
      <c r="E205" s="123"/>
      <c r="F205" s="124"/>
    </row>
    <row r="206" spans="1:8" s="118" customFormat="1" ht="30" customHeight="1">
      <c r="A206" s="125" t="s">
        <v>112</v>
      </c>
      <c r="B206" s="384" t="s">
        <v>113</v>
      </c>
      <c r="C206" s="385"/>
      <c r="D206" s="126" t="s">
        <v>114</v>
      </c>
      <c r="E206" s="127" t="s">
        <v>115</v>
      </c>
      <c r="F206" s="128" t="s">
        <v>116</v>
      </c>
      <c r="G206" s="125" t="s">
        <v>117</v>
      </c>
      <c r="H206" s="126" t="s">
        <v>118</v>
      </c>
    </row>
    <row r="207" spans="1:8" ht="30" customHeight="1">
      <c r="A207" s="126">
        <v>176</v>
      </c>
      <c r="B207" s="187" t="str">
        <f>IF($A207="","",VLOOKUP($A207,アイトロール錠!$A$5:$J$500,4))</f>
        <v>シダキュアスギ花粉舌下錠５，０００ＪＡＵ</v>
      </c>
      <c r="C207" s="129"/>
      <c r="D207" s="139" t="str">
        <f>IF($A207="","",VLOOKUP($A207,アイトロール錠!$A$5:$J$500,6))</f>
        <v>ＢＸ</v>
      </c>
      <c r="E207" s="139">
        <f>IF($A207="","",VLOOKUP($A207,アイトロール錠!$A$5:$J$500,7))</f>
        <v>12</v>
      </c>
      <c r="F207" s="130"/>
      <c r="G207" s="131"/>
      <c r="H207" s="132"/>
    </row>
    <row r="208" spans="1:8" ht="30" customHeight="1">
      <c r="A208" s="126">
        <v>177</v>
      </c>
      <c r="B208" s="187" t="str">
        <f>IF($A208="","",VLOOKUP($A208,アイトロール錠!$A$5:$J$500,4))</f>
        <v>シナール配合顆粒</v>
      </c>
      <c r="C208" s="129"/>
      <c r="D208" s="139" t="str">
        <f>IF($A208="","",VLOOKUP($A208,アイトロール錠!$A$5:$J$500,6))</f>
        <v>ＢＸ</v>
      </c>
      <c r="E208" s="139">
        <f>IF($A208="","",VLOOKUP($A208,アイトロール錠!$A$5:$J$500,7))</f>
        <v>53</v>
      </c>
      <c r="F208" s="130"/>
      <c r="G208" s="131"/>
      <c r="H208" s="132"/>
    </row>
    <row r="209" spans="1:8" ht="30" customHeight="1">
      <c r="A209" s="126">
        <v>178</v>
      </c>
      <c r="B209" s="187" t="str">
        <f>IF($A209="","",VLOOKUP($A209,アイトロール錠!$A$5:$J$500,4))</f>
        <v>ジピリダモール錠１００ＭＧ「ＪＧ」</v>
      </c>
      <c r="C209" s="129"/>
      <c r="D209" s="139" t="str">
        <f>IF($A209="","",VLOOKUP($A209,アイトロール錠!$A$5:$J$500,6))</f>
        <v>ＢＸ</v>
      </c>
      <c r="E209" s="139">
        <f>IF($A209="","",VLOOKUP($A209,アイトロール錠!$A$5:$J$500,7))</f>
        <v>25</v>
      </c>
      <c r="F209" s="130"/>
      <c r="G209" s="131"/>
      <c r="H209" s="132"/>
    </row>
    <row r="210" spans="1:8" s="119" customFormat="1" ht="30" customHeight="1">
      <c r="A210" s="126">
        <v>179</v>
      </c>
      <c r="B210" s="187" t="str">
        <f>IF($A210="","",VLOOKUP($A210,アイトロール錠!$A$5:$J$500,4))</f>
        <v>ジフルプレドナートクリーム０．０５％５Ｇ「イワキ」</v>
      </c>
      <c r="C210" s="129"/>
      <c r="D210" s="139" t="str">
        <f>IF($A210="","",VLOOKUP($A210,アイトロール錠!$A$5:$J$500,6))</f>
        <v>ＢＸ</v>
      </c>
      <c r="E210" s="139">
        <f>IF($A210="","",VLOOKUP($A210,アイトロール錠!$A$5:$J$500,7))</f>
        <v>11</v>
      </c>
      <c r="F210" s="130"/>
      <c r="G210" s="131"/>
      <c r="H210" s="132"/>
    </row>
    <row r="211" spans="1:8" s="119" customFormat="1" ht="30" customHeight="1">
      <c r="A211" s="126">
        <v>180</v>
      </c>
      <c r="B211" s="187" t="str">
        <f>IF($A211="","",VLOOKUP($A211,アイトロール錠!$A$5:$J$500,4))</f>
        <v>ジフルプレドナート軟膏０．０５％「イワキ」５００Ｇ</v>
      </c>
      <c r="C211" s="129"/>
      <c r="D211" s="139" t="str">
        <f>IF($A211="","",VLOOKUP($A211,アイトロール錠!$A$5:$J$500,6))</f>
        <v>ＢＴ</v>
      </c>
      <c r="E211" s="139">
        <f>IF($A211="","",VLOOKUP($A211,アイトロール錠!$A$5:$J$500,7))</f>
        <v>12</v>
      </c>
      <c r="F211" s="130"/>
      <c r="G211" s="131"/>
      <c r="H211" s="132"/>
    </row>
    <row r="212" spans="1:8" s="119" customFormat="1" ht="30" customHeight="1">
      <c r="A212" s="126">
        <v>181</v>
      </c>
      <c r="B212" s="187" t="str">
        <f>IF($A212="","",VLOOKUP($A212,アイトロール錠!$A$5:$J$500,4))</f>
        <v>ジフルプレドナート軟膏０．０５％「イワキ」５Ｇ</v>
      </c>
      <c r="C212" s="129"/>
      <c r="D212" s="139" t="str">
        <f>IF($A212="","",VLOOKUP($A212,アイトロール錠!$A$5:$J$500,6))</f>
        <v>ＢＸ</v>
      </c>
      <c r="E212" s="139">
        <f>IF($A212="","",VLOOKUP($A212,アイトロール錠!$A$5:$J$500,7))</f>
        <v>12</v>
      </c>
      <c r="F212" s="130"/>
      <c r="G212" s="131"/>
      <c r="H212" s="132"/>
    </row>
    <row r="213" spans="1:8" s="119" customFormat="1" ht="30" customHeight="1">
      <c r="A213" s="126">
        <v>182</v>
      </c>
      <c r="B213" s="187" t="str">
        <f>IF($A213="","",VLOOKUP($A213,アイトロール錠!$A$5:$J$500,4))</f>
        <v>ジプレキサ錠５ＭＧ</v>
      </c>
      <c r="C213" s="129"/>
      <c r="D213" s="139" t="str">
        <f>IF($A213="","",VLOOKUP($A213,アイトロール錠!$A$5:$J$500,6))</f>
        <v>ＢＸ</v>
      </c>
      <c r="E213" s="139">
        <f>IF($A213="","",VLOOKUP($A213,アイトロール錠!$A$5:$J$500,7))</f>
        <v>3</v>
      </c>
      <c r="F213" s="130"/>
      <c r="G213" s="131"/>
      <c r="H213" s="132"/>
    </row>
    <row r="214" spans="1:8" s="119" customFormat="1" ht="30" customHeight="1">
      <c r="A214" s="126">
        <v>183</v>
      </c>
      <c r="B214" s="187" t="str">
        <f>IF($A214="","",VLOOKUP($A214,アイトロール錠!$A$5:$J$500,4))</f>
        <v>シムビコートタービュヘイラー６０吸入</v>
      </c>
      <c r="C214" s="129"/>
      <c r="D214" s="139" t="str">
        <f>IF($A214="","",VLOOKUP($A214,アイトロール錠!$A$5:$J$500,6))</f>
        <v>ＢＸ</v>
      </c>
      <c r="E214" s="139">
        <f>IF($A214="","",VLOOKUP($A214,アイトロール錠!$A$5:$J$500,7))</f>
        <v>25</v>
      </c>
      <c r="F214" s="130"/>
      <c r="G214" s="131"/>
      <c r="H214" s="132"/>
    </row>
    <row r="215" spans="1:8" s="119" customFormat="1" ht="30" customHeight="1">
      <c r="A215" s="126">
        <v>184</v>
      </c>
      <c r="B215" s="187" t="str">
        <f>IF($A215="","",VLOOKUP($A215,アイトロール錠!$A$5:$J$500,4))</f>
        <v>静注用マグネゾール２０ＭＬ</v>
      </c>
      <c r="C215" s="129"/>
      <c r="D215" s="139" t="str">
        <f>IF($A215="","",VLOOKUP($A215,アイトロール錠!$A$5:$J$500,6))</f>
        <v>ＢＸ</v>
      </c>
      <c r="E215" s="139">
        <f>IF($A215="","",VLOOKUP($A215,アイトロール錠!$A$5:$J$500,7))</f>
        <v>4</v>
      </c>
      <c r="F215" s="130"/>
      <c r="G215" s="131"/>
      <c r="H215" s="132"/>
    </row>
    <row r="216" spans="1:8" s="119" customFormat="1" ht="30" customHeight="1">
      <c r="A216" s="126">
        <v>185</v>
      </c>
      <c r="B216" s="187" t="str">
        <f>IF($A216="","",VLOOKUP($A216,アイトロール錠!$A$5:$J$500,4))</f>
        <v>ジルチアゼム塩酸塩Ｒカプセル１００ＭＧ「サワイ」</v>
      </c>
      <c r="C216" s="129"/>
      <c r="D216" s="139" t="str">
        <f>IF($A216="","",VLOOKUP($A216,アイトロール錠!$A$5:$J$500,6))</f>
        <v>ＢＸ</v>
      </c>
      <c r="E216" s="139">
        <f>IF($A216="","",VLOOKUP($A216,アイトロール錠!$A$5:$J$500,7))</f>
        <v>6</v>
      </c>
      <c r="F216" s="130"/>
      <c r="G216" s="131"/>
      <c r="H216" s="132"/>
    </row>
    <row r="217" spans="1:8" s="119" customFormat="1" ht="30" customHeight="1">
      <c r="A217" s="126">
        <v>186</v>
      </c>
      <c r="B217" s="187" t="str">
        <f>IF($A217="","",VLOOKUP($A217,アイトロール錠!$A$5:$J$500,4))</f>
        <v>ジルムロ配合錠ＨＤ「武田テバ」</v>
      </c>
      <c r="C217" s="129"/>
      <c r="D217" s="139" t="str">
        <f>IF($A217="","",VLOOKUP($A217,アイトロール錠!$A$5:$J$500,6))</f>
        <v>ＢＸ</v>
      </c>
      <c r="E217" s="139">
        <f>IF($A217="","",VLOOKUP($A217,アイトロール錠!$A$5:$J$500,7))</f>
        <v>70</v>
      </c>
      <c r="F217" s="130"/>
      <c r="G217" s="131"/>
      <c r="H217" s="132"/>
    </row>
    <row r="218" spans="1:8" s="119" customFormat="1" ht="30" customHeight="1">
      <c r="A218" s="126">
        <v>187</v>
      </c>
      <c r="B218" s="187" t="str">
        <f>IF($A218="","",VLOOKUP($A218,アイトロール錠!$A$5:$J$500,4))</f>
        <v>シロスタゾールＯＤ錠１００ＭＧ「サワイ」</v>
      </c>
      <c r="C218" s="129"/>
      <c r="D218" s="139" t="str">
        <f>IF($A218="","",VLOOKUP($A218,アイトロール錠!$A$5:$J$500,6))</f>
        <v>ＢＸ</v>
      </c>
      <c r="E218" s="139">
        <f>IF($A218="","",VLOOKUP($A218,アイトロール錠!$A$5:$J$500,7))</f>
        <v>15</v>
      </c>
      <c r="F218" s="130"/>
      <c r="G218" s="131"/>
      <c r="H218" s="132"/>
    </row>
    <row r="219" spans="1:8" s="119" customFormat="1" ht="30" customHeight="1">
      <c r="A219" s="126">
        <v>188</v>
      </c>
      <c r="B219" s="187" t="str">
        <f>IF($A219="","",VLOOKUP($A219,アイトロール錠!$A$5:$J$500,4))</f>
        <v>人工涙液マイティア点眼液</v>
      </c>
      <c r="C219" s="129"/>
      <c r="D219" s="139" t="str">
        <f>IF($A219="","",VLOOKUP($A219,アイトロール錠!$A$5:$J$500,6))</f>
        <v>ＢＸ</v>
      </c>
      <c r="E219" s="139">
        <f>IF($A219="","",VLOOKUP($A219,アイトロール錠!$A$5:$J$500,7))</f>
        <v>14</v>
      </c>
      <c r="F219" s="130"/>
      <c r="G219" s="131"/>
      <c r="H219" s="132"/>
    </row>
    <row r="220" spans="1:8" s="119" customFormat="1" ht="30" customHeight="1">
      <c r="A220" s="126">
        <v>189</v>
      </c>
      <c r="B220" s="187" t="str">
        <f>IF($A220="","",VLOOKUP($A220,アイトロール錠!$A$5:$J$500,4))</f>
        <v>水溶性プレドニン１０ＭＧ</v>
      </c>
      <c r="C220" s="129"/>
      <c r="D220" s="139" t="str">
        <f>IF($A220="","",VLOOKUP($A220,アイトロール錠!$A$5:$J$500,6))</f>
        <v>ＢＸ</v>
      </c>
      <c r="E220" s="139">
        <f>IF($A220="","",VLOOKUP($A220,アイトロール錠!$A$5:$J$500,7))</f>
        <v>4</v>
      </c>
      <c r="F220" s="130"/>
      <c r="G220" s="131"/>
      <c r="H220" s="132"/>
    </row>
    <row r="221" spans="1:8" s="119" customFormat="1" ht="30" customHeight="1">
      <c r="A221" s="126">
        <v>190</v>
      </c>
      <c r="B221" s="187" t="str">
        <f>IF($A221="","",VLOOKUP($A221,アイトロール錠!$A$5:$J$500,4))</f>
        <v>水溶性プレドニン５０ＭＧ</v>
      </c>
      <c r="C221" s="129"/>
      <c r="D221" s="139" t="str">
        <f>IF($A221="","",VLOOKUP($A221,アイトロール錠!$A$5:$J$500,6))</f>
        <v>ＢＸ</v>
      </c>
      <c r="E221" s="139">
        <f>IF($A221="","",VLOOKUP($A221,アイトロール錠!$A$5:$J$500,7))</f>
        <v>4</v>
      </c>
      <c r="F221" s="130"/>
      <c r="G221" s="131"/>
      <c r="H221" s="132"/>
    </row>
    <row r="222" spans="1:8" s="119" customFormat="1" ht="30" customHeight="1">
      <c r="A222" s="126">
        <v>191</v>
      </c>
      <c r="B222" s="187" t="str">
        <f>IF($A222="","",VLOOKUP($A222,アイトロール錠!$A$5:$J$500,4))</f>
        <v>ストミンＡ配合錠</v>
      </c>
      <c r="C222" s="129"/>
      <c r="D222" s="139" t="str">
        <f>IF($A222="","",VLOOKUP($A222,アイトロール錠!$A$5:$J$500,6))</f>
        <v>ＢＸ</v>
      </c>
      <c r="E222" s="139">
        <f>IF($A222="","",VLOOKUP($A222,アイトロール錠!$A$5:$J$500,7))</f>
        <v>24</v>
      </c>
      <c r="F222" s="130"/>
      <c r="G222" s="131"/>
      <c r="H222" s="132"/>
    </row>
    <row r="223" spans="1:8" s="119" customFormat="1" ht="30" customHeight="1">
      <c r="A223" s="126">
        <v>192</v>
      </c>
      <c r="B223" s="187" t="str">
        <f>IF($A223="","",VLOOKUP($A223,アイトロール錠!$A$5:$J$500,4))</f>
        <v>スピール膏Ｍ</v>
      </c>
      <c r="C223" s="129"/>
      <c r="D223" s="139" t="str">
        <f>IF($A223="","",VLOOKUP($A223,アイトロール錠!$A$5:$J$500,6))</f>
        <v>ＢＸ</v>
      </c>
      <c r="E223" s="139">
        <f>IF($A223="","",VLOOKUP($A223,アイトロール錠!$A$5:$J$500,7))</f>
        <v>10</v>
      </c>
      <c r="F223" s="130"/>
      <c r="G223" s="131"/>
      <c r="H223" s="132"/>
    </row>
    <row r="224" spans="1:8" s="119" customFormat="1" ht="30" customHeight="1">
      <c r="A224" s="126">
        <v>193</v>
      </c>
      <c r="B224" s="187" t="str">
        <f>IF($A224="","",VLOOKUP($A224,アイトロール錠!$A$5:$J$500,4))</f>
        <v>スプリセル錠２０ＭＧ</v>
      </c>
      <c r="C224" s="129"/>
      <c r="D224" s="139" t="str">
        <f>IF($A224="","",VLOOKUP($A224,アイトロール錠!$A$5:$J$500,6))</f>
        <v>ＢＸ</v>
      </c>
      <c r="E224" s="139">
        <f>IF($A224="","",VLOOKUP($A224,アイトロール錠!$A$5:$J$500,7))</f>
        <v>12</v>
      </c>
      <c r="F224" s="130"/>
      <c r="G224" s="131"/>
      <c r="H224" s="132"/>
    </row>
    <row r="225" spans="1:8" s="119" customFormat="1" ht="30" customHeight="1">
      <c r="A225" s="126">
        <v>194</v>
      </c>
      <c r="B225" s="187" t="str">
        <f>IF($A225="","",VLOOKUP($A225,アイトロール錠!$A$5:$J$500,4))</f>
        <v>スプリセル錠５０ＭＧ</v>
      </c>
      <c r="C225" s="129"/>
      <c r="D225" s="139" t="str">
        <f>IF($A225="","",VLOOKUP($A225,アイトロール錠!$A$5:$J$500,6))</f>
        <v>ＢＸ</v>
      </c>
      <c r="E225" s="139">
        <f>IF($A225="","",VLOOKUP($A225,アイトロール錠!$A$5:$J$500,7))</f>
        <v>12</v>
      </c>
      <c r="F225" s="130"/>
      <c r="G225" s="131"/>
      <c r="H225" s="132"/>
    </row>
    <row r="226" spans="1:8" s="119" customFormat="1" ht="30" customHeight="1">
      <c r="A226" s="126">
        <v>195</v>
      </c>
      <c r="B226" s="187" t="str">
        <f>IF($A226="","",VLOOKUP($A226,アイトロール錠!$A$5:$J$500,4))</f>
        <v>スルバシリン静注用１．５Ｇ</v>
      </c>
      <c r="C226" s="129"/>
      <c r="D226" s="139" t="str">
        <f>IF($A226="","",VLOOKUP($A226,アイトロール錠!$A$5:$J$500,6))</f>
        <v>ＢＸ</v>
      </c>
      <c r="E226" s="139">
        <f>IF($A226="","",VLOOKUP($A226,アイトロール錠!$A$5:$J$500,7))</f>
        <v>4</v>
      </c>
      <c r="F226" s="130"/>
      <c r="G226" s="131"/>
      <c r="H226" s="132"/>
    </row>
    <row r="227" spans="1:8" s="119" customFormat="1" ht="30" customHeight="1">
      <c r="A227" s="126">
        <v>196</v>
      </c>
      <c r="B227" s="187" t="str">
        <f>IF($A227="","",VLOOKUP($A227,アイトロール錠!$A$5:$J$500,4))</f>
        <v>スルピリド錠５０ＭＧ「アメル」</v>
      </c>
      <c r="C227" s="129"/>
      <c r="D227" s="139" t="str">
        <f>IF($A227="","",VLOOKUP($A227,アイトロール錠!$A$5:$J$500,6))</f>
        <v>ＢＸ</v>
      </c>
      <c r="E227" s="139">
        <f>IF($A227="","",VLOOKUP($A227,アイトロール錠!$A$5:$J$500,7))</f>
        <v>58</v>
      </c>
      <c r="F227" s="130"/>
      <c r="G227" s="131"/>
      <c r="H227" s="132"/>
    </row>
    <row r="228" spans="1:8" s="119" customFormat="1" ht="30" customHeight="1">
      <c r="A228" s="126">
        <v>197</v>
      </c>
      <c r="B228" s="187" t="str">
        <f>IF($A228="","",VLOOKUP($A228,アイトロール錠!$A$5:$J$500,4))</f>
        <v>生理食塩液ＰＬ「フソ－」１００ＭＬ</v>
      </c>
      <c r="C228" s="129"/>
      <c r="D228" s="139" t="str">
        <f>IF($A228="","",VLOOKUP($A228,アイトロール錠!$A$5:$J$500,6))</f>
        <v>ＢＸ</v>
      </c>
      <c r="E228" s="139">
        <f>IF($A228="","",VLOOKUP($A228,アイトロール錠!$A$5:$J$500,7))</f>
        <v>35</v>
      </c>
      <c r="F228" s="130"/>
      <c r="G228" s="131"/>
      <c r="H228" s="132"/>
    </row>
    <row r="229" spans="1:8" s="119" customFormat="1" ht="30" customHeight="1">
      <c r="A229" s="126">
        <v>198</v>
      </c>
      <c r="B229" s="187" t="str">
        <f>IF($A229="","",VLOOKUP($A229,アイトロール錠!$A$5:$J$500,4))</f>
        <v>生理食塩液ＰＬ「フソ－」２０ＭＬ</v>
      </c>
      <c r="C229" s="129"/>
      <c r="D229" s="139" t="str">
        <f>IF($A229="","",VLOOKUP($A229,アイトロール錠!$A$5:$J$500,6))</f>
        <v>ＢＸ</v>
      </c>
      <c r="E229" s="139">
        <f>IF($A229="","",VLOOKUP($A229,アイトロール錠!$A$5:$J$500,7))</f>
        <v>10</v>
      </c>
      <c r="F229" s="130"/>
      <c r="G229" s="131"/>
      <c r="H229" s="132"/>
    </row>
    <row r="230" spans="1:8" s="119" customFormat="1" ht="30" customHeight="1">
      <c r="A230" s="126">
        <v>199</v>
      </c>
      <c r="B230" s="187" t="str">
        <f>IF($A230="","",VLOOKUP($A230,アイトロール錠!$A$5:$J$500,4))</f>
        <v>生理食塩液ＰＬ「フソ－」５００ＭＬ開栓用</v>
      </c>
      <c r="C230" s="129"/>
      <c r="D230" s="139" t="str">
        <f>IF($A230="","",VLOOKUP($A230,アイトロール錠!$A$5:$J$500,6))</f>
        <v>ＢＸ</v>
      </c>
      <c r="E230" s="139">
        <f>IF($A230="","",VLOOKUP($A230,アイトロール錠!$A$5:$J$500,7))</f>
        <v>4</v>
      </c>
      <c r="F230" s="130"/>
      <c r="G230" s="131"/>
      <c r="H230" s="132"/>
    </row>
    <row r="231" spans="1:8" s="119" customFormat="1" ht="30" customHeight="1">
      <c r="A231" s="126">
        <v>200</v>
      </c>
      <c r="B231" s="188" t="str">
        <f>IF($A231="","",VLOOKUP($A231,アイトロール錠!$A$5:$J$500,4))</f>
        <v>生理食塩液バッグ「フソ－」５００ＭＬ</v>
      </c>
      <c r="C231" s="129"/>
      <c r="D231" s="140" t="str">
        <f>IF($A231="","",VLOOKUP($A231,アイトロール錠!$A$5:$J$500,6))</f>
        <v>ＢＸ</v>
      </c>
      <c r="E231" s="140">
        <f>IF($A231="","",VLOOKUP($A231,アイトロール錠!$A$5:$J$500,7))</f>
        <v>4</v>
      </c>
      <c r="F231" s="130"/>
      <c r="G231" s="131"/>
      <c r="H231" s="132"/>
    </row>
    <row r="233" spans="1:8" s="119" customFormat="1" ht="45" customHeight="1">
      <c r="A233" s="118"/>
      <c r="B233" s="383" t="s">
        <v>111</v>
      </c>
      <c r="C233" s="383"/>
      <c r="D233" s="383"/>
      <c r="E233" s="383"/>
      <c r="F233" s="383"/>
      <c r="G233" s="383"/>
      <c r="H233" s="383"/>
    </row>
    <row r="234" spans="1:8" s="121" customFormat="1" ht="18" customHeight="1">
      <c r="A234" s="120"/>
      <c r="B234" s="277"/>
      <c r="D234" s="122"/>
      <c r="E234" s="123"/>
      <c r="F234" s="124"/>
    </row>
    <row r="235" spans="1:8" s="118" customFormat="1" ht="30" customHeight="1">
      <c r="A235" s="125" t="s">
        <v>112</v>
      </c>
      <c r="B235" s="384" t="s">
        <v>113</v>
      </c>
      <c r="C235" s="385"/>
      <c r="D235" s="126" t="s">
        <v>114</v>
      </c>
      <c r="E235" s="127" t="s">
        <v>115</v>
      </c>
      <c r="F235" s="128" t="s">
        <v>116</v>
      </c>
      <c r="G235" s="125" t="s">
        <v>117</v>
      </c>
      <c r="H235" s="126" t="s">
        <v>118</v>
      </c>
    </row>
    <row r="236" spans="1:8" ht="30" customHeight="1">
      <c r="A236" s="126">
        <v>201</v>
      </c>
      <c r="B236" s="187" t="str">
        <f>IF($A236="","",VLOOKUP($A236,アイトロール錠!$A$5:$J$500,4))</f>
        <v>セファゾリンナトリウム注射用１Ｇ「日医工」</v>
      </c>
      <c r="C236" s="129"/>
      <c r="D236" s="139" t="str">
        <f>IF($A236="","",VLOOKUP($A236,アイトロール錠!$A$5:$J$500,6))</f>
        <v>ＢＸ</v>
      </c>
      <c r="E236" s="139">
        <f>IF($A236="","",VLOOKUP($A236,アイトロール錠!$A$5:$J$500,7))</f>
        <v>12</v>
      </c>
      <c r="F236" s="130"/>
      <c r="G236" s="131"/>
      <c r="H236" s="132"/>
    </row>
    <row r="237" spans="1:8" ht="30" customHeight="1">
      <c r="A237" s="126">
        <v>202</v>
      </c>
      <c r="B237" s="187" t="str">
        <f>IF($A237="","",VLOOKUP($A237,アイトロール錠!$A$5:$J$500,4))</f>
        <v>セファクロルカプセル２５０ＭＧ「ＳＷ」</v>
      </c>
      <c r="C237" s="129"/>
      <c r="D237" s="139" t="str">
        <f>IF($A237="","",VLOOKUP($A237,アイトロール錠!$A$5:$J$500,6))</f>
        <v>ＢＸ</v>
      </c>
      <c r="E237" s="139">
        <f>IF($A237="","",VLOOKUP($A237,アイトロール錠!$A$5:$J$500,7))</f>
        <v>20</v>
      </c>
      <c r="F237" s="130"/>
      <c r="G237" s="131"/>
      <c r="H237" s="132"/>
    </row>
    <row r="238" spans="1:8" ht="30" customHeight="1">
      <c r="A238" s="126">
        <v>203</v>
      </c>
      <c r="B238" s="187" t="str">
        <f>IF($A238="","",VLOOKUP($A238,アイトロール錠!$A$5:$J$500,4))</f>
        <v>セフジトレン　ピボキシル錠１００ＭＧ「ＯＫ」</v>
      </c>
      <c r="C238" s="129"/>
      <c r="D238" s="139" t="str">
        <f>IF($A238="","",VLOOKUP($A238,アイトロール錠!$A$5:$J$500,6))</f>
        <v>ＢＸ</v>
      </c>
      <c r="E238" s="139">
        <f>IF($A238="","",VLOOKUP($A238,アイトロール錠!$A$5:$J$500,7))</f>
        <v>5</v>
      </c>
      <c r="F238" s="130"/>
      <c r="G238" s="131"/>
      <c r="H238" s="132"/>
    </row>
    <row r="239" spans="1:8" s="119" customFormat="1" ht="30" customHeight="1">
      <c r="A239" s="126">
        <v>204</v>
      </c>
      <c r="B239" s="187" t="str">
        <f>IF($A239="","",VLOOKUP($A239,アイトロール錠!$A$5:$J$500,4))</f>
        <v>セフトリアキソンＮＡ静注用１Ｇ「サワイ」</v>
      </c>
      <c r="C239" s="129"/>
      <c r="D239" s="139" t="str">
        <f>IF($A239="","",VLOOKUP($A239,アイトロール錠!$A$5:$J$500,6))</f>
        <v>ＢＸ</v>
      </c>
      <c r="E239" s="139">
        <f>IF($A239="","",VLOOKUP($A239,アイトロール錠!$A$5:$J$500,7))</f>
        <v>5</v>
      </c>
      <c r="F239" s="130"/>
      <c r="G239" s="131"/>
      <c r="H239" s="132"/>
    </row>
    <row r="240" spans="1:8" s="119" customFormat="1" ht="30" customHeight="1">
      <c r="A240" s="126">
        <v>205</v>
      </c>
      <c r="B240" s="187" t="str">
        <f>IF($A240="","",VLOOKUP($A240,アイトロール錠!$A$5:$J$500,4))</f>
        <v>セフメタゾールＮＡ静注用１Ｇ「ＮＰ」</v>
      </c>
      <c r="C240" s="129"/>
      <c r="D240" s="139" t="str">
        <f>IF($A240="","",VLOOKUP($A240,アイトロール錠!$A$5:$J$500,6))</f>
        <v>ＢＸ</v>
      </c>
      <c r="E240" s="139">
        <f>IF($A240="","",VLOOKUP($A240,アイトロール錠!$A$5:$J$500,7))</f>
        <v>4</v>
      </c>
      <c r="F240" s="130"/>
      <c r="G240" s="131"/>
      <c r="H240" s="132"/>
    </row>
    <row r="241" spans="1:8" s="119" customFormat="1" ht="30" customHeight="1">
      <c r="A241" s="126">
        <v>206</v>
      </c>
      <c r="B241" s="187" t="str">
        <f>IF($A241="","",VLOOKUP($A241,アイトロール錠!$A$5:$J$500,4))</f>
        <v>セフメタゾン静注用１Ｇ</v>
      </c>
      <c r="C241" s="129"/>
      <c r="D241" s="139" t="str">
        <f>IF($A241="","",VLOOKUP($A241,アイトロール錠!$A$5:$J$500,6))</f>
        <v>ＢＸ</v>
      </c>
      <c r="E241" s="139">
        <f>IF($A241="","",VLOOKUP($A241,アイトロール錠!$A$5:$J$500,7))</f>
        <v>4</v>
      </c>
      <c r="F241" s="130"/>
      <c r="G241" s="131"/>
      <c r="H241" s="132"/>
    </row>
    <row r="242" spans="1:8" s="119" customFormat="1" ht="30" customHeight="1">
      <c r="A242" s="126">
        <v>207</v>
      </c>
      <c r="B242" s="187" t="str">
        <f>IF($A242="","",VLOOKUP($A242,アイトロール錠!$A$5:$J$500,4))</f>
        <v>セボフルラン吸入麻酔液「ニッコー」</v>
      </c>
      <c r="C242" s="129"/>
      <c r="D242" s="139" t="str">
        <f>IF($A242="","",VLOOKUP($A242,アイトロール錠!$A$5:$J$500,6))</f>
        <v>ＢＴ</v>
      </c>
      <c r="E242" s="139">
        <f>IF($A242="","",VLOOKUP($A242,アイトロール錠!$A$5:$J$500,7))</f>
        <v>3</v>
      </c>
      <c r="F242" s="130"/>
      <c r="G242" s="131"/>
      <c r="H242" s="132"/>
    </row>
    <row r="243" spans="1:8" s="119" customFormat="1" ht="30" customHeight="1">
      <c r="A243" s="126">
        <v>208</v>
      </c>
      <c r="B243" s="187" t="str">
        <f>IF($A243="","",VLOOKUP($A243,アイトロール錠!$A$5:$J$500,4))</f>
        <v>セラピナ配合顆粒</v>
      </c>
      <c r="C243" s="129"/>
      <c r="D243" s="139" t="str">
        <f>IF($A243="","",VLOOKUP($A243,アイトロール錠!$A$5:$J$500,6))</f>
        <v>ＢＸ</v>
      </c>
      <c r="E243" s="139">
        <f>IF($A243="","",VLOOKUP($A243,アイトロール錠!$A$5:$J$500,7))</f>
        <v>3</v>
      </c>
      <c r="F243" s="130"/>
      <c r="G243" s="131"/>
      <c r="H243" s="132"/>
    </row>
    <row r="244" spans="1:8" s="119" customFormat="1" ht="30" customHeight="1">
      <c r="A244" s="126">
        <v>209</v>
      </c>
      <c r="B244" s="187" t="str">
        <f>IF($A244="","",VLOOKUP($A244,アイトロール錠!$A$5:$J$500,4))</f>
        <v>セララ錠５０ＭＧ</v>
      </c>
      <c r="C244" s="129"/>
      <c r="D244" s="139" t="str">
        <f>IF($A244="","",VLOOKUP($A244,アイトロール錠!$A$5:$J$500,6))</f>
        <v>ＢＸ</v>
      </c>
      <c r="E244" s="139">
        <f>IF($A244="","",VLOOKUP($A244,アイトロール錠!$A$5:$J$500,7))</f>
        <v>15</v>
      </c>
      <c r="F244" s="130"/>
      <c r="G244" s="131"/>
      <c r="H244" s="132"/>
    </row>
    <row r="245" spans="1:8" s="119" customFormat="1" ht="30" customHeight="1">
      <c r="A245" s="126">
        <v>210</v>
      </c>
      <c r="B245" s="187" t="str">
        <f>IF($A245="","",VLOOKUP($A245,アイトロール錠!$A$5:$J$500,4))</f>
        <v>２ＭＧセルシン錠</v>
      </c>
      <c r="C245" s="129"/>
      <c r="D245" s="139" t="str">
        <f>IF($A245="","",VLOOKUP($A245,アイトロール錠!$A$5:$J$500,6))</f>
        <v>ＢＸ</v>
      </c>
      <c r="E245" s="139">
        <f>IF($A245="","",VLOOKUP($A245,アイトロール錠!$A$5:$J$500,7))</f>
        <v>9</v>
      </c>
      <c r="F245" s="130"/>
      <c r="G245" s="131"/>
      <c r="H245" s="132"/>
    </row>
    <row r="246" spans="1:8" s="119" customFormat="1" ht="30" customHeight="1">
      <c r="A246" s="126">
        <v>211</v>
      </c>
      <c r="B246" s="187" t="str">
        <f>IF($A246="","",VLOOKUP($A246,アイトロール錠!$A$5:$J$500,4))</f>
        <v>セルシン注射液１０ＭＧ</v>
      </c>
      <c r="C246" s="129"/>
      <c r="D246" s="139" t="str">
        <f>IF($A246="","",VLOOKUP($A246,アイトロール錠!$A$5:$J$500,6))</f>
        <v>ＢＸ</v>
      </c>
      <c r="E246" s="139">
        <f>IF($A246="","",VLOOKUP($A246,アイトロール錠!$A$5:$J$500,7))</f>
        <v>4</v>
      </c>
      <c r="F246" s="130"/>
      <c r="G246" s="131"/>
      <c r="H246" s="132"/>
    </row>
    <row r="247" spans="1:8" s="119" customFormat="1" ht="30" customHeight="1">
      <c r="A247" s="126">
        <v>212</v>
      </c>
      <c r="B247" s="187" t="str">
        <f>IF($A247="","",VLOOKUP($A247,アイトロール錠!$A$5:$J$500,4))</f>
        <v>セルトラリン錠２５ＭＧ「アメル」</v>
      </c>
      <c r="C247" s="129"/>
      <c r="D247" s="139" t="str">
        <f>IF($A247="","",VLOOKUP($A247,アイトロール錠!$A$5:$J$500,6))</f>
        <v>ＢＸ</v>
      </c>
      <c r="E247" s="139">
        <f>IF($A247="","",VLOOKUP($A247,アイトロール錠!$A$5:$J$500,7))</f>
        <v>15</v>
      </c>
      <c r="F247" s="130"/>
      <c r="G247" s="131"/>
      <c r="H247" s="132"/>
    </row>
    <row r="248" spans="1:8" s="119" customFormat="1" ht="30" customHeight="1">
      <c r="A248" s="126">
        <v>213</v>
      </c>
      <c r="B248" s="187" t="str">
        <f>IF($A248="","",VLOOKUP($A248,アイトロール錠!$A$5:$J$500,4))</f>
        <v>セレコキシブ錠１００ＭＧ「ＶＴＲＳ」</v>
      </c>
      <c r="C248" s="129"/>
      <c r="D248" s="139" t="str">
        <f>IF($A248="","",VLOOKUP($A248,アイトロール錠!$A$5:$J$500,6))</f>
        <v>ＢＸ</v>
      </c>
      <c r="E248" s="139">
        <f>IF($A248="","",VLOOKUP($A248,アイトロール錠!$A$5:$J$500,7))</f>
        <v>150</v>
      </c>
      <c r="F248" s="130"/>
      <c r="G248" s="131"/>
      <c r="H248" s="132"/>
    </row>
    <row r="249" spans="1:8" s="119" customFormat="1" ht="30" customHeight="1">
      <c r="A249" s="126">
        <v>214</v>
      </c>
      <c r="B249" s="187" t="str">
        <f>IF($A249="","",VLOOKUP($A249,アイトロール錠!$A$5:$J$500,4))</f>
        <v>セレスタミン配合錠</v>
      </c>
      <c r="C249" s="129"/>
      <c r="D249" s="139" t="str">
        <f>IF($A249="","",VLOOKUP($A249,アイトロール錠!$A$5:$J$500,6))</f>
        <v>ＢＸ</v>
      </c>
      <c r="E249" s="139">
        <f>IF($A249="","",VLOOKUP($A249,アイトロール錠!$A$5:$J$500,7))</f>
        <v>4</v>
      </c>
      <c r="F249" s="130"/>
      <c r="G249" s="131"/>
      <c r="H249" s="132"/>
    </row>
    <row r="250" spans="1:8" s="119" customFormat="1" ht="30" customHeight="1">
      <c r="A250" s="126">
        <v>215</v>
      </c>
      <c r="B250" s="187" t="str">
        <f>IF($A250="","",VLOOKUP($A250,アイトロール錠!$A$5:$J$500,4))</f>
        <v>セレネース錠０．７５ＭＧ</v>
      </c>
      <c r="C250" s="129"/>
      <c r="D250" s="139" t="str">
        <f>IF($A250="","",VLOOKUP($A250,アイトロール錠!$A$5:$J$500,6))</f>
        <v>ＢＸ</v>
      </c>
      <c r="E250" s="139">
        <f>IF($A250="","",VLOOKUP($A250,アイトロール錠!$A$5:$J$500,7))</f>
        <v>4</v>
      </c>
      <c r="F250" s="130"/>
      <c r="G250" s="131"/>
      <c r="H250" s="132"/>
    </row>
    <row r="251" spans="1:8" s="119" customFormat="1" ht="30" customHeight="1">
      <c r="A251" s="126">
        <v>216</v>
      </c>
      <c r="B251" s="187" t="str">
        <f>IF($A251="","",VLOOKUP($A251,アイトロール錠!$A$5:$J$500,4))</f>
        <v>セレネース注５ＭＧ</v>
      </c>
      <c r="C251" s="129"/>
      <c r="D251" s="139" t="str">
        <f>IF($A251="","",VLOOKUP($A251,アイトロール錠!$A$5:$J$500,6))</f>
        <v>ＢＸ</v>
      </c>
      <c r="E251" s="139">
        <f>IF($A251="","",VLOOKUP($A251,アイトロール錠!$A$5:$J$500,7))</f>
        <v>4</v>
      </c>
      <c r="F251" s="130"/>
      <c r="G251" s="131"/>
      <c r="H251" s="132"/>
    </row>
    <row r="252" spans="1:8" s="119" customFormat="1" ht="30" customHeight="1">
      <c r="A252" s="126">
        <v>217</v>
      </c>
      <c r="B252" s="187" t="str">
        <f>IF($A252="","",VLOOKUP($A252,アイトロール錠!$A$5:$J$500,4))</f>
        <v>センノシド錠１２ＭＧ「サワイ」</v>
      </c>
      <c r="C252" s="129"/>
      <c r="D252" s="139" t="str">
        <f>IF($A252="","",VLOOKUP($A252,アイトロール錠!$A$5:$J$500,6))</f>
        <v>ＢＸ</v>
      </c>
      <c r="E252" s="139">
        <f>IF($A252="","",VLOOKUP($A252,アイトロール錠!$A$5:$J$500,7))</f>
        <v>4</v>
      </c>
      <c r="F252" s="130"/>
      <c r="G252" s="131"/>
      <c r="H252" s="132"/>
    </row>
    <row r="253" spans="1:8" s="119" customFormat="1" ht="30" customHeight="1">
      <c r="A253" s="126">
        <v>218</v>
      </c>
      <c r="B253" s="187" t="str">
        <f>IF($A253="","",VLOOKUP($A253,アイトロール錠!$A$5:$J$500,4))</f>
        <v>ゾシン配合点滴静注用バッグ４．５</v>
      </c>
      <c r="C253" s="129"/>
      <c r="D253" s="139" t="str">
        <f>IF($A253="","",VLOOKUP($A253,アイトロール錠!$A$5:$J$500,6))</f>
        <v>ＢＸ</v>
      </c>
      <c r="E253" s="139">
        <f>IF($A253="","",VLOOKUP($A253,アイトロール錠!$A$5:$J$500,7))</f>
        <v>3</v>
      </c>
      <c r="F253" s="130"/>
      <c r="G253" s="131"/>
      <c r="H253" s="132"/>
    </row>
    <row r="254" spans="1:8" s="119" customFormat="1" ht="30" customHeight="1">
      <c r="A254" s="126">
        <v>219</v>
      </c>
      <c r="B254" s="187" t="str">
        <f>IF($A254="","",VLOOKUP($A254,アイトロール錠!$A$5:$J$500,4))</f>
        <v>ソセゴン注射液１５ＭＧ</v>
      </c>
      <c r="C254" s="129"/>
      <c r="D254" s="139" t="str">
        <f>IF($A254="","",VLOOKUP($A254,アイトロール錠!$A$5:$J$500,6))</f>
        <v>ＢＸ</v>
      </c>
      <c r="E254" s="139">
        <f>IF($A254="","",VLOOKUP($A254,アイトロール錠!$A$5:$J$500,7))</f>
        <v>4</v>
      </c>
      <c r="F254" s="130"/>
      <c r="G254" s="131"/>
      <c r="H254" s="132"/>
    </row>
    <row r="255" spans="1:8" s="119" customFormat="1" ht="30" customHeight="1">
      <c r="A255" s="126">
        <v>220</v>
      </c>
      <c r="B255" s="187" t="str">
        <f>IF($A255="","",VLOOKUP($A255,アイトロール錠!$A$5:$J$500,4))</f>
        <v>ゾビラックス眼軟膏３％</v>
      </c>
      <c r="C255" s="129"/>
      <c r="D255" s="139" t="str">
        <f>IF($A255="","",VLOOKUP($A255,アイトロール錠!$A$5:$J$500,6))</f>
        <v>ＢＸ</v>
      </c>
      <c r="E255" s="139">
        <f>IF($A255="","",VLOOKUP($A255,アイトロール錠!$A$5:$J$500,7))</f>
        <v>4</v>
      </c>
      <c r="F255" s="130"/>
      <c r="G255" s="131"/>
      <c r="H255" s="132"/>
    </row>
    <row r="256" spans="1:8" s="119" customFormat="1" ht="30" customHeight="1">
      <c r="A256" s="126">
        <v>221</v>
      </c>
      <c r="B256" s="187" t="str">
        <f>IF($A256="","",VLOOKUP($A256,アイトロール錠!$A$5:$J$500,4))</f>
        <v>ソフラチュール貼付剤１０ＣＭ</v>
      </c>
      <c r="C256" s="129"/>
      <c r="D256" s="139" t="str">
        <f>IF($A256="","",VLOOKUP($A256,アイトロール錠!$A$5:$J$500,6))</f>
        <v>ＢＸ</v>
      </c>
      <c r="E256" s="139">
        <f>IF($A256="","",VLOOKUP($A256,アイトロール錠!$A$5:$J$500,7))</f>
        <v>4</v>
      </c>
      <c r="F256" s="130"/>
      <c r="G256" s="131"/>
      <c r="H256" s="132"/>
    </row>
    <row r="257" spans="1:8" s="119" customFormat="1" ht="30" customHeight="1">
      <c r="A257" s="126">
        <v>222</v>
      </c>
      <c r="B257" s="187" t="str">
        <f>IF($A257="","",VLOOKUP($A257,アイトロール錠!$A$5:$J$500,4))</f>
        <v>ソラナックス０．４ＭＧ錠</v>
      </c>
      <c r="C257" s="129"/>
      <c r="D257" s="139" t="str">
        <f>IF($A257="","",VLOOKUP($A257,アイトロール錠!$A$5:$J$500,6))</f>
        <v>ＢＸ</v>
      </c>
      <c r="E257" s="139">
        <f>IF($A257="","",VLOOKUP($A257,アイトロール錠!$A$5:$J$500,7))</f>
        <v>33</v>
      </c>
      <c r="F257" s="130"/>
      <c r="G257" s="131"/>
      <c r="H257" s="132"/>
    </row>
    <row r="258" spans="1:8" s="119" customFormat="1" ht="30" customHeight="1">
      <c r="A258" s="126">
        <v>223</v>
      </c>
      <c r="B258" s="187" t="str">
        <f>IF($A258="","",VLOOKUP($A258,アイトロール錠!$A$5:$J$500,4))</f>
        <v>ソル・コーテフ静注用５００ＭＧ</v>
      </c>
      <c r="C258" s="129"/>
      <c r="D258" s="139" t="str">
        <f>IF($A258="","",VLOOKUP($A258,アイトロール錠!$A$5:$J$500,6))</f>
        <v>ＢＸ</v>
      </c>
      <c r="E258" s="139">
        <f>IF($A258="","",VLOOKUP($A258,アイトロール錠!$A$5:$J$500,7))</f>
        <v>3</v>
      </c>
      <c r="F258" s="130"/>
      <c r="G258" s="131"/>
      <c r="H258" s="132"/>
    </row>
    <row r="259" spans="1:8" s="119" customFormat="1" ht="30" customHeight="1">
      <c r="A259" s="126">
        <v>224</v>
      </c>
      <c r="B259" s="187" t="str">
        <f>IF($A259="","",VLOOKUP($A259,アイトロール錠!$A$5:$J$500,4))</f>
        <v>ソル・コーテフ注射用１００ＭＧ</v>
      </c>
      <c r="C259" s="129"/>
      <c r="D259" s="139" t="str">
        <f>IF($A259="","",VLOOKUP($A259,アイトロール錠!$A$5:$J$500,6))</f>
        <v>ＢＸ</v>
      </c>
      <c r="E259" s="139">
        <f>IF($A259="","",VLOOKUP($A259,アイトロール錠!$A$5:$J$500,7))</f>
        <v>4</v>
      </c>
      <c r="F259" s="130"/>
      <c r="G259" s="131"/>
      <c r="H259" s="132"/>
    </row>
    <row r="260" spans="1:8" s="119" customFormat="1" ht="30" customHeight="1">
      <c r="A260" s="126">
        <v>225</v>
      </c>
      <c r="B260" s="188" t="str">
        <f>IF($A260="","",VLOOKUP($A260,アイトロール錠!$A$5:$J$500,4))</f>
        <v>ソル・メドロール静注用５００ＭＧ</v>
      </c>
      <c r="C260" s="129"/>
      <c r="D260" s="140" t="str">
        <f>IF($A260="","",VLOOKUP($A260,アイトロール錠!$A$5:$J$500,6))</f>
        <v>ＢＴ</v>
      </c>
      <c r="E260" s="140">
        <f>IF($A260="","",VLOOKUP($A260,アイトロール錠!$A$5:$J$500,7))</f>
        <v>4</v>
      </c>
      <c r="F260" s="130"/>
      <c r="G260" s="131"/>
      <c r="H260" s="132"/>
    </row>
    <row r="262" spans="1:8" s="119" customFormat="1" ht="45" customHeight="1">
      <c r="A262" s="118"/>
      <c r="B262" s="383" t="s">
        <v>111</v>
      </c>
      <c r="C262" s="383"/>
      <c r="D262" s="383"/>
      <c r="E262" s="383"/>
      <c r="F262" s="383"/>
      <c r="G262" s="383"/>
      <c r="H262" s="383"/>
    </row>
    <row r="263" spans="1:8" s="121" customFormat="1" ht="18" customHeight="1">
      <c r="A263" s="120"/>
      <c r="B263" s="277"/>
      <c r="D263" s="122"/>
      <c r="E263" s="123"/>
      <c r="F263" s="124"/>
    </row>
    <row r="264" spans="1:8" s="118" customFormat="1" ht="30" customHeight="1">
      <c r="A264" s="125" t="s">
        <v>112</v>
      </c>
      <c r="B264" s="384" t="s">
        <v>113</v>
      </c>
      <c r="C264" s="385"/>
      <c r="D264" s="126" t="s">
        <v>114</v>
      </c>
      <c r="E264" s="127" t="s">
        <v>115</v>
      </c>
      <c r="F264" s="128" t="s">
        <v>116</v>
      </c>
      <c r="G264" s="125" t="s">
        <v>117</v>
      </c>
      <c r="H264" s="126" t="s">
        <v>118</v>
      </c>
    </row>
    <row r="265" spans="1:8" ht="30" customHeight="1">
      <c r="A265" s="126">
        <v>226</v>
      </c>
      <c r="B265" s="187" t="str">
        <f>IF($A265="","",VLOOKUP($A265,アイトロール錠!$A$5:$J$500,4))</f>
        <v>ソルダクトン静注用１００ＭＧ</v>
      </c>
      <c r="C265" s="129"/>
      <c r="D265" s="139" t="str">
        <f>IF($A265="","",VLOOKUP($A265,アイトロール錠!$A$5:$J$500,6))</f>
        <v>ＢＸ</v>
      </c>
      <c r="E265" s="139">
        <f>IF($A265="","",VLOOKUP($A265,アイトロール錠!$A$5:$J$500,7))</f>
        <v>4</v>
      </c>
      <c r="F265" s="130"/>
      <c r="G265" s="131"/>
      <c r="H265" s="132"/>
    </row>
    <row r="266" spans="1:8" ht="30" customHeight="1">
      <c r="A266" s="126">
        <v>227</v>
      </c>
      <c r="B266" s="187" t="str">
        <f>IF($A266="","",VLOOKUP($A266,アイトロール錠!$A$5:$J$500,4))</f>
        <v>ソルデム１輸液</v>
      </c>
      <c r="C266" s="129"/>
      <c r="D266" s="139" t="str">
        <f>IF($A266="","",VLOOKUP($A266,アイトロール錠!$A$5:$J$500,6))</f>
        <v>ＢＸ</v>
      </c>
      <c r="E266" s="139">
        <f>IF($A266="","",VLOOKUP($A266,アイトロール錠!$A$5:$J$500,7))</f>
        <v>4</v>
      </c>
      <c r="F266" s="130"/>
      <c r="G266" s="131"/>
      <c r="H266" s="132"/>
    </row>
    <row r="267" spans="1:8" ht="30" customHeight="1">
      <c r="A267" s="126">
        <v>228</v>
      </c>
      <c r="B267" s="187" t="str">
        <f>IF($A267="","",VLOOKUP($A267,アイトロール錠!$A$5:$J$500,4))</f>
        <v>ソルデム３Ａ　輸液２００ＭＬ</v>
      </c>
      <c r="C267" s="129"/>
      <c r="D267" s="139" t="str">
        <f>IF($A267="","",VLOOKUP($A267,アイトロール錠!$A$5:$J$500,6))</f>
        <v>ＢＸ</v>
      </c>
      <c r="E267" s="139">
        <f>IF($A267="","",VLOOKUP($A267,アイトロール錠!$A$5:$J$500,7))</f>
        <v>4</v>
      </c>
      <c r="F267" s="130"/>
      <c r="G267" s="131"/>
      <c r="H267" s="132"/>
    </row>
    <row r="268" spans="1:8" s="119" customFormat="1" ht="30" customHeight="1">
      <c r="A268" s="126">
        <v>229</v>
      </c>
      <c r="B268" s="187" t="str">
        <f>IF($A268="","",VLOOKUP($A268,アイトロール錠!$A$5:$J$500,4))</f>
        <v>ソルデム３Ａ　輸液５００ＭＬ</v>
      </c>
      <c r="C268" s="129"/>
      <c r="D268" s="139" t="str">
        <f>IF($A268="","",VLOOKUP($A268,アイトロール錠!$A$5:$J$500,6))</f>
        <v>ＢＸ</v>
      </c>
      <c r="E268" s="139">
        <f>IF($A268="","",VLOOKUP($A268,アイトロール錠!$A$5:$J$500,7))</f>
        <v>8</v>
      </c>
      <c r="F268" s="130"/>
      <c r="G268" s="131"/>
      <c r="H268" s="132"/>
    </row>
    <row r="269" spans="1:8" s="119" customFormat="1" ht="30" customHeight="1">
      <c r="A269" s="126">
        <v>230</v>
      </c>
      <c r="B269" s="187" t="str">
        <f>IF($A269="","",VLOOKUP($A269,アイトロール錠!$A$5:$J$500,4))</f>
        <v>ゾルトファイ配合注フレックスタッチ</v>
      </c>
      <c r="C269" s="129"/>
      <c r="D269" s="139" t="str">
        <f>IF($A269="","",VLOOKUP($A269,アイトロール錠!$A$5:$J$500,6))</f>
        <v>ＢＸ</v>
      </c>
      <c r="E269" s="139">
        <f>IF($A269="","",VLOOKUP($A269,アイトロール錠!$A$5:$J$500,7))</f>
        <v>4</v>
      </c>
      <c r="F269" s="130"/>
      <c r="G269" s="131"/>
      <c r="H269" s="132"/>
    </row>
    <row r="270" spans="1:8" s="119" customFormat="1" ht="30" customHeight="1">
      <c r="A270" s="126">
        <v>231</v>
      </c>
      <c r="B270" s="187" t="str">
        <f>IF($A270="","",VLOOKUP($A270,アイトロール錠!$A$5:$J$500,4))</f>
        <v>ゾルピデム酒石酸塩ＯＤ錠５ＭＧ「サワイ」</v>
      </c>
      <c r="C270" s="129"/>
      <c r="D270" s="139" t="str">
        <f>IF($A270="","",VLOOKUP($A270,アイトロール錠!$A$5:$J$500,6))</f>
        <v>ＢＸ</v>
      </c>
      <c r="E270" s="139">
        <f>IF($A270="","",VLOOKUP($A270,アイトロール錠!$A$5:$J$500,7))</f>
        <v>8</v>
      </c>
      <c r="F270" s="130"/>
      <c r="G270" s="131"/>
      <c r="H270" s="132"/>
    </row>
    <row r="271" spans="1:8" s="119" customFormat="1" ht="30" customHeight="1">
      <c r="A271" s="126">
        <v>232</v>
      </c>
      <c r="B271" s="187" t="str">
        <f>IF($A271="","",VLOOKUP($A271,アイトロール錠!$A$5:$J$500,4))</f>
        <v>タクロリムス軟膏０．１％「イワキ」</v>
      </c>
      <c r="C271" s="129"/>
      <c r="D271" s="139" t="str">
        <f>IF($A271="","",VLOOKUP($A271,アイトロール錠!$A$5:$J$500,6))</f>
        <v>ＢＸ</v>
      </c>
      <c r="E271" s="139">
        <f>IF($A271="","",VLOOKUP($A271,アイトロール錠!$A$5:$J$500,7))</f>
        <v>12</v>
      </c>
      <c r="F271" s="130"/>
      <c r="G271" s="131"/>
      <c r="H271" s="132"/>
    </row>
    <row r="272" spans="1:8" s="119" customFormat="1" ht="30" customHeight="1">
      <c r="A272" s="126">
        <v>233</v>
      </c>
      <c r="B272" s="187" t="str">
        <f>IF($A272="","",VLOOKUP($A272,アイトロール錠!$A$5:$J$500,4))</f>
        <v>タケキャブ錠２０ＭＧ</v>
      </c>
      <c r="C272" s="129"/>
      <c r="D272" s="139" t="str">
        <f>IF($A272="","",VLOOKUP($A272,アイトロール錠!$A$5:$J$500,6))</f>
        <v>ＢＸ</v>
      </c>
      <c r="E272" s="139">
        <f>IF($A272="","",VLOOKUP($A272,アイトロール錠!$A$5:$J$500,7))</f>
        <v>70</v>
      </c>
      <c r="F272" s="130"/>
      <c r="G272" s="131"/>
      <c r="H272" s="132"/>
    </row>
    <row r="273" spans="1:8" s="119" customFormat="1" ht="30" customHeight="1">
      <c r="A273" s="126">
        <v>234</v>
      </c>
      <c r="B273" s="187" t="str">
        <f>IF($A273="","",VLOOKUP($A273,アイトロール錠!$A$5:$J$500,4))</f>
        <v>タミフルカプセル７５ＭＧ</v>
      </c>
      <c r="C273" s="129"/>
      <c r="D273" s="139" t="str">
        <f>IF($A273="","",VLOOKUP($A273,アイトロール錠!$A$5:$J$500,6))</f>
        <v>ＢＸ</v>
      </c>
      <c r="E273" s="139">
        <f>IF($A273="","",VLOOKUP($A273,アイトロール錠!$A$5:$J$500,7))</f>
        <v>3</v>
      </c>
      <c r="F273" s="130"/>
      <c r="G273" s="131"/>
      <c r="H273" s="132"/>
    </row>
    <row r="274" spans="1:8" s="119" customFormat="1" ht="30" customHeight="1">
      <c r="A274" s="126">
        <v>235</v>
      </c>
      <c r="B274" s="187" t="str">
        <f>IF($A274="","",VLOOKUP($A274,アイトロール錠!$A$5:$J$500,4))</f>
        <v>タムスロシン塩酸塩ＯＤ錠０．２ＭＧ「サワイ」</v>
      </c>
      <c r="C274" s="129"/>
      <c r="D274" s="139" t="str">
        <f>IF($A274="","",VLOOKUP($A274,アイトロール錠!$A$5:$J$500,6))</f>
        <v>ＢＸ</v>
      </c>
      <c r="E274" s="139">
        <f>IF($A274="","",VLOOKUP($A274,アイトロール錠!$A$5:$J$500,7))</f>
        <v>12</v>
      </c>
      <c r="F274" s="130"/>
      <c r="G274" s="131"/>
      <c r="H274" s="132"/>
    </row>
    <row r="275" spans="1:8" s="119" customFormat="1" ht="30" customHeight="1">
      <c r="A275" s="126">
        <v>236</v>
      </c>
      <c r="B275" s="187" t="str">
        <f>IF($A275="","",VLOOKUP($A275,アイトロール錠!$A$5:$J$500,4))</f>
        <v>タリビッド耳科用液０．３％</v>
      </c>
      <c r="C275" s="129"/>
      <c r="D275" s="139" t="str">
        <f>IF($A275="","",VLOOKUP($A275,アイトロール錠!$A$5:$J$500,6))</f>
        <v>ＢＸ</v>
      </c>
      <c r="E275" s="139">
        <f>IF($A275="","",VLOOKUP($A275,アイトロール錠!$A$5:$J$500,7))</f>
        <v>3</v>
      </c>
      <c r="F275" s="130"/>
      <c r="G275" s="131"/>
      <c r="H275" s="132"/>
    </row>
    <row r="276" spans="1:8" s="119" customFormat="1" ht="30" customHeight="1">
      <c r="A276" s="126">
        <v>237</v>
      </c>
      <c r="B276" s="187" t="str">
        <f>IF($A276="","",VLOOKUP($A276,アイトロール錠!$A$5:$J$500,4))</f>
        <v>タリビッド点眼液０．３％</v>
      </c>
      <c r="C276" s="129"/>
      <c r="D276" s="139" t="str">
        <f>IF($A276="","",VLOOKUP($A276,アイトロール錠!$A$5:$J$500,6))</f>
        <v>ＢＸ</v>
      </c>
      <c r="E276" s="139">
        <f>IF($A276="","",VLOOKUP($A276,アイトロール錠!$A$5:$J$500,7))</f>
        <v>5</v>
      </c>
      <c r="F276" s="130"/>
      <c r="G276" s="131"/>
      <c r="H276" s="132"/>
    </row>
    <row r="277" spans="1:8" s="119" customFormat="1" ht="30" customHeight="1">
      <c r="A277" s="126">
        <v>238</v>
      </c>
      <c r="B277" s="187" t="str">
        <f>IF($A277="","",VLOOKUP($A277,アイトロール錠!$A$5:$J$500,4))</f>
        <v>炭酸水素ナトリウム　シオエ</v>
      </c>
      <c r="C277" s="129"/>
      <c r="D277" s="139" t="str">
        <f>IF($A277="","",VLOOKUP($A277,アイトロール錠!$A$5:$J$500,6))</f>
        <v>ＢＴ</v>
      </c>
      <c r="E277" s="139">
        <f>IF($A277="","",VLOOKUP($A277,アイトロール錠!$A$5:$J$500,7))</f>
        <v>4</v>
      </c>
      <c r="F277" s="130"/>
      <c r="G277" s="131"/>
      <c r="H277" s="132"/>
    </row>
    <row r="278" spans="1:8" s="119" customFormat="1" ht="30" customHeight="1">
      <c r="A278" s="126">
        <v>239</v>
      </c>
      <c r="B278" s="187" t="str">
        <f>IF($A278="","",VLOOKUP($A278,アイトロール錠!$A$5:$J$500,4))</f>
        <v>炭酸リチウム錠２００ＭＧ「大正」</v>
      </c>
      <c r="C278" s="129"/>
      <c r="D278" s="139" t="str">
        <f>IF($A278="","",VLOOKUP($A278,アイトロール錠!$A$5:$J$500,6))</f>
        <v>ＢＸ</v>
      </c>
      <c r="E278" s="139">
        <f>IF($A278="","",VLOOKUP($A278,アイトロール錠!$A$5:$J$500,7))</f>
        <v>41</v>
      </c>
      <c r="F278" s="130"/>
      <c r="G278" s="131"/>
      <c r="H278" s="132"/>
    </row>
    <row r="279" spans="1:8" s="119" customFormat="1" ht="30" customHeight="1">
      <c r="A279" s="126">
        <v>240</v>
      </c>
      <c r="B279" s="187" t="str">
        <f>IF($A279="","",VLOOKUP($A279,アイトロール錠!$A$5:$J$500,4))</f>
        <v>単シロップ「ケンエー」</v>
      </c>
      <c r="C279" s="129"/>
      <c r="D279" s="139" t="str">
        <f>IF($A279="","",VLOOKUP($A279,アイトロール錠!$A$5:$J$500,6))</f>
        <v>ＢＴ</v>
      </c>
      <c r="E279" s="139">
        <f>IF($A279="","",VLOOKUP($A279,アイトロール錠!$A$5:$J$500,7))</f>
        <v>4</v>
      </c>
      <c r="F279" s="130"/>
      <c r="G279" s="131"/>
      <c r="H279" s="132"/>
    </row>
    <row r="280" spans="1:8" s="119" customFormat="1" ht="30" customHeight="1">
      <c r="A280" s="126">
        <v>241</v>
      </c>
      <c r="B280" s="187" t="str">
        <f>IF($A280="","",VLOOKUP($A280,アイトロール錠!$A$5:$J$500,4))</f>
        <v>ダントリウム静注用２０ＭＧ</v>
      </c>
      <c r="C280" s="129"/>
      <c r="D280" s="139" t="str">
        <f>IF($A280="","",VLOOKUP($A280,アイトロール錠!$A$5:$J$500,6))</f>
        <v>ＢＸ</v>
      </c>
      <c r="E280" s="139">
        <f>IF($A280="","",VLOOKUP($A280,アイトロール錠!$A$5:$J$500,7))</f>
        <v>3</v>
      </c>
      <c r="F280" s="130"/>
      <c r="G280" s="131"/>
      <c r="H280" s="132"/>
    </row>
    <row r="281" spans="1:8" s="119" customFormat="1" ht="30" customHeight="1">
      <c r="A281" s="126">
        <v>242</v>
      </c>
      <c r="B281" s="187" t="str">
        <f>IF($A281="","",VLOOKUP($A281,アイトロール錠!$A$5:$J$500,4))</f>
        <v>タンニン酸アルブミン「ケンエー」</v>
      </c>
      <c r="C281" s="129"/>
      <c r="D281" s="139" t="str">
        <f>IF($A281="","",VLOOKUP($A281,アイトロール錠!$A$5:$J$500,6))</f>
        <v>ＢＸ</v>
      </c>
      <c r="E281" s="139">
        <f>IF($A281="","",VLOOKUP($A281,アイトロール錠!$A$5:$J$500,7))</f>
        <v>4</v>
      </c>
      <c r="F281" s="130"/>
      <c r="G281" s="131"/>
      <c r="H281" s="132"/>
    </row>
    <row r="282" spans="1:8" s="119" customFormat="1" ht="30" customHeight="1">
      <c r="A282" s="126">
        <v>243</v>
      </c>
      <c r="B282" s="187" t="str">
        <f>IF($A282="","",VLOOKUP($A282,アイトロール錠!$A$5:$J$500,4))</f>
        <v>チャンピックススタート用パック</v>
      </c>
      <c r="C282" s="129"/>
      <c r="D282" s="139" t="str">
        <f>IF($A282="","",VLOOKUP($A282,アイトロール錠!$A$5:$J$500,6))</f>
        <v>ＢＸ</v>
      </c>
      <c r="E282" s="139">
        <f>IF($A282="","",VLOOKUP($A282,アイトロール錠!$A$5:$J$500,7))</f>
        <v>10</v>
      </c>
      <c r="F282" s="130"/>
      <c r="G282" s="131"/>
      <c r="H282" s="132"/>
    </row>
    <row r="283" spans="1:8" s="119" customFormat="1" ht="30" customHeight="1">
      <c r="A283" s="126">
        <v>244</v>
      </c>
      <c r="B283" s="187" t="str">
        <f>IF($A283="","",VLOOKUP($A283,アイトロール錠!$A$5:$J$500,4))</f>
        <v>チャンピックス錠１ＭＧ</v>
      </c>
      <c r="C283" s="129"/>
      <c r="D283" s="139" t="str">
        <f>IF($A283="","",VLOOKUP($A283,アイトロール錠!$A$5:$J$500,6))</f>
        <v>ＢＸ</v>
      </c>
      <c r="E283" s="139">
        <f>IF($A283="","",VLOOKUP($A283,アイトロール錠!$A$5:$J$500,7))</f>
        <v>26</v>
      </c>
      <c r="F283" s="130"/>
      <c r="G283" s="131"/>
      <c r="H283" s="132"/>
    </row>
    <row r="284" spans="1:8" s="119" customFormat="1" ht="30" customHeight="1">
      <c r="A284" s="126">
        <v>245</v>
      </c>
      <c r="B284" s="187" t="str">
        <f>IF($A284="","",VLOOKUP($A284,アイトロール錠!$A$5:$J$500,4))</f>
        <v>注射用水ＰＬ「フソー」２０ＭＬ</v>
      </c>
      <c r="C284" s="129"/>
      <c r="D284" s="139" t="str">
        <f>IF($A284="","",VLOOKUP($A284,アイトロール錠!$A$5:$J$500,6))</f>
        <v>ＢＸ</v>
      </c>
      <c r="E284" s="139">
        <f>IF($A284="","",VLOOKUP($A284,アイトロール錠!$A$5:$J$500,7))</f>
        <v>4</v>
      </c>
      <c r="F284" s="130"/>
      <c r="G284" s="131"/>
      <c r="H284" s="132"/>
    </row>
    <row r="285" spans="1:8" s="119" customFormat="1" ht="30" customHeight="1">
      <c r="A285" s="126">
        <v>246</v>
      </c>
      <c r="B285" s="187" t="str">
        <f>IF($A285="","",VLOOKUP($A285,アイトロール錠!$A$5:$J$500,4))</f>
        <v>注射用水バッグ５００ＭＬ「光」</v>
      </c>
      <c r="C285" s="129"/>
      <c r="D285" s="139" t="str">
        <f>IF($A285="","",VLOOKUP($A285,アイトロール錠!$A$5:$J$500,6))</f>
        <v>ＢＸ</v>
      </c>
      <c r="E285" s="139">
        <f>IF($A285="","",VLOOKUP($A285,アイトロール錠!$A$5:$J$500,7))</f>
        <v>4</v>
      </c>
      <c r="F285" s="130"/>
      <c r="G285" s="131"/>
      <c r="H285" s="132"/>
    </row>
    <row r="286" spans="1:8" s="119" customFormat="1" ht="30" customHeight="1">
      <c r="A286" s="126">
        <v>247</v>
      </c>
      <c r="B286" s="187" t="str">
        <f>IF($A286="","",VLOOKUP($A286,アイトロール錠!$A$5:$J$500,4))</f>
        <v>チラーヂンＳ錠５０マイクロＧ</v>
      </c>
      <c r="C286" s="129"/>
      <c r="D286" s="139" t="str">
        <f>IF($A286="","",VLOOKUP($A286,アイトロール錠!$A$5:$J$500,6))</f>
        <v>ＢＸ</v>
      </c>
      <c r="E286" s="139">
        <f>IF($A286="","",VLOOKUP($A286,アイトロール錠!$A$5:$J$500,7))</f>
        <v>24</v>
      </c>
      <c r="F286" s="130"/>
      <c r="G286" s="131"/>
      <c r="H286" s="132"/>
    </row>
    <row r="287" spans="1:8" s="119" customFormat="1" ht="30" customHeight="1">
      <c r="A287" s="126">
        <v>248</v>
      </c>
      <c r="B287" s="187" t="str">
        <f>IF($A287="","",VLOOKUP($A287,アイトロール錠!$A$5:$J$500,4))</f>
        <v>沈降破傷風トキソイド「生研」０．５ＭＬ</v>
      </c>
      <c r="C287" s="129"/>
      <c r="D287" s="139" t="str">
        <f>IF($A287="","",VLOOKUP($A287,アイトロール錠!$A$5:$J$500,6))</f>
        <v>ＢＴ</v>
      </c>
      <c r="E287" s="139">
        <f>IF($A287="","",VLOOKUP($A287,アイトロール錠!$A$5:$J$500,7))</f>
        <v>4</v>
      </c>
      <c r="F287" s="130"/>
      <c r="G287" s="131"/>
      <c r="H287" s="132"/>
    </row>
    <row r="288" spans="1:8" s="119" customFormat="1" ht="30" customHeight="1">
      <c r="A288" s="126">
        <v>249</v>
      </c>
      <c r="B288" s="187" t="str">
        <f>IF($A288="","",VLOOKUP($A288,アイトロール錠!$A$5:$J$500,4))</f>
        <v>ツイミーグ錠５００ＭＧ</v>
      </c>
      <c r="C288" s="129"/>
      <c r="D288" s="139" t="str">
        <f>IF($A288="","",VLOOKUP($A288,アイトロール錠!$A$5:$J$500,6))</f>
        <v>ＢＸ</v>
      </c>
      <c r="E288" s="139">
        <f>IF($A288="","",VLOOKUP($A288,アイトロール錠!$A$5:$J$500,7))</f>
        <v>73</v>
      </c>
      <c r="F288" s="130"/>
      <c r="G288" s="131"/>
      <c r="H288" s="132"/>
    </row>
    <row r="289" spans="1:8" s="119" customFormat="1" ht="30" customHeight="1">
      <c r="A289" s="126">
        <v>250</v>
      </c>
      <c r="B289" s="188" t="str">
        <f>IF($A289="","",VLOOKUP($A289,アイトロール錠!$A$5:$J$500,4))</f>
        <v>ツムラ葛根湯エキス顆粒（医療用）</v>
      </c>
      <c r="C289" s="129"/>
      <c r="D289" s="140" t="str">
        <f>IF($A289="","",VLOOKUP($A289,アイトロール錠!$A$5:$J$500,6))</f>
        <v>ＢＸ</v>
      </c>
      <c r="E289" s="140">
        <f>IF($A289="","",VLOOKUP($A289,アイトロール錠!$A$5:$J$500,7))</f>
        <v>23</v>
      </c>
      <c r="F289" s="130"/>
      <c r="G289" s="131"/>
      <c r="H289" s="132"/>
    </row>
    <row r="291" spans="1:8" s="119" customFormat="1" ht="45" customHeight="1">
      <c r="A291" s="118"/>
      <c r="B291" s="383" t="s">
        <v>111</v>
      </c>
      <c r="C291" s="383"/>
      <c r="D291" s="383"/>
      <c r="E291" s="383"/>
      <c r="F291" s="383"/>
      <c r="G291" s="383"/>
      <c r="H291" s="383"/>
    </row>
    <row r="292" spans="1:8" s="121" customFormat="1" ht="18" customHeight="1">
      <c r="A292" s="120"/>
      <c r="B292" s="277"/>
      <c r="D292" s="122"/>
      <c r="E292" s="123"/>
      <c r="F292" s="124"/>
    </row>
    <row r="293" spans="1:8" s="118" customFormat="1" ht="30" customHeight="1">
      <c r="A293" s="125" t="s">
        <v>112</v>
      </c>
      <c r="B293" s="384" t="s">
        <v>113</v>
      </c>
      <c r="C293" s="385"/>
      <c r="D293" s="126" t="s">
        <v>114</v>
      </c>
      <c r="E293" s="127" t="s">
        <v>115</v>
      </c>
      <c r="F293" s="128" t="s">
        <v>116</v>
      </c>
      <c r="G293" s="125" t="s">
        <v>117</v>
      </c>
      <c r="H293" s="126" t="s">
        <v>118</v>
      </c>
    </row>
    <row r="294" spans="1:8" ht="30" customHeight="1">
      <c r="A294" s="126">
        <v>251</v>
      </c>
      <c r="B294" s="187" t="str">
        <f>IF($A294="","",VLOOKUP($A294,アイトロール錠!$A$5:$J$500,4))</f>
        <v>ツムラ加味逍遙散エキス顆粒（医療用）</v>
      </c>
      <c r="C294" s="129"/>
      <c r="D294" s="139" t="str">
        <f>IF($A294="","",VLOOKUP($A294,アイトロール錠!$A$5:$J$500,6))</f>
        <v>ＢＸ</v>
      </c>
      <c r="E294" s="139">
        <f>IF($A294="","",VLOOKUP($A294,アイトロール錠!$A$5:$J$500,7))</f>
        <v>7</v>
      </c>
      <c r="F294" s="130"/>
      <c r="G294" s="131"/>
      <c r="H294" s="132"/>
    </row>
    <row r="295" spans="1:8" ht="30" customHeight="1">
      <c r="A295" s="126">
        <v>252</v>
      </c>
      <c r="B295" s="187" t="str">
        <f>IF($A295="","",VLOOKUP($A295,アイトロール錠!$A$5:$J$500,4))</f>
        <v>ツムラ桂枝加朮附湯エキス顆粒（医療用）</v>
      </c>
      <c r="C295" s="129"/>
      <c r="D295" s="139" t="str">
        <f>IF($A295="","",VLOOKUP($A295,アイトロール錠!$A$5:$J$500,6))</f>
        <v>ＢＸ</v>
      </c>
      <c r="E295" s="139">
        <f>IF($A295="","",VLOOKUP($A295,アイトロール錠!$A$5:$J$500,7))</f>
        <v>6</v>
      </c>
      <c r="F295" s="130"/>
      <c r="G295" s="131"/>
      <c r="H295" s="132"/>
    </row>
    <row r="296" spans="1:8" ht="30" customHeight="1">
      <c r="A296" s="126">
        <v>253</v>
      </c>
      <c r="B296" s="187" t="str">
        <f>IF($A296="","",VLOOKUP($A296,アイトロール錠!$A$5:$J$500,4))</f>
        <v>ツムラ牛車腎気丸エキス顆粒（医療用）</v>
      </c>
      <c r="C296" s="129"/>
      <c r="D296" s="139" t="str">
        <f>IF($A296="","",VLOOKUP($A296,アイトロール錠!$A$5:$J$500,6))</f>
        <v>ＢＸ</v>
      </c>
      <c r="E296" s="139">
        <f>IF($A296="","",VLOOKUP($A296,アイトロール錠!$A$5:$J$500,7))</f>
        <v>3</v>
      </c>
      <c r="F296" s="130"/>
      <c r="G296" s="131"/>
      <c r="H296" s="132"/>
    </row>
    <row r="297" spans="1:8" s="119" customFormat="1" ht="30" customHeight="1">
      <c r="A297" s="126">
        <v>254</v>
      </c>
      <c r="B297" s="187" t="str">
        <f>IF($A297="","",VLOOKUP($A297,アイトロール錠!$A$5:$J$500,4))</f>
        <v>ツムラ五苓散エキス顆粒（医療用）</v>
      </c>
      <c r="C297" s="129"/>
      <c r="D297" s="139" t="str">
        <f>IF($A297="","",VLOOKUP($A297,アイトロール錠!$A$5:$J$500,6))</f>
        <v>ＢＸ</v>
      </c>
      <c r="E297" s="139">
        <f>IF($A297="","",VLOOKUP($A297,アイトロール錠!$A$5:$J$500,7))</f>
        <v>15</v>
      </c>
      <c r="F297" s="130"/>
      <c r="G297" s="131"/>
      <c r="H297" s="132"/>
    </row>
    <row r="298" spans="1:8" s="119" customFormat="1" ht="30" customHeight="1">
      <c r="A298" s="126">
        <v>255</v>
      </c>
      <c r="B298" s="187" t="str">
        <f>IF($A298="","",VLOOKUP($A298,アイトロール錠!$A$5:$J$500,4))</f>
        <v>ツムラ柴胡加竜骨牡蛎湯エキス顆粒（医療用）</v>
      </c>
      <c r="C298" s="129"/>
      <c r="D298" s="139" t="str">
        <f>IF($A298="","",VLOOKUP($A298,アイトロール錠!$A$5:$J$500,6))</f>
        <v>ＢＸ</v>
      </c>
      <c r="E298" s="139">
        <f>IF($A298="","",VLOOKUP($A298,アイトロール錠!$A$5:$J$500,7))</f>
        <v>6</v>
      </c>
      <c r="F298" s="130"/>
      <c r="G298" s="131"/>
      <c r="H298" s="132"/>
    </row>
    <row r="299" spans="1:8" s="119" customFormat="1" ht="30" customHeight="1">
      <c r="A299" s="126">
        <v>256</v>
      </c>
      <c r="B299" s="187" t="str">
        <f>IF($A299="","",VLOOKUP($A299,アイトロール錠!$A$5:$J$500,4))</f>
        <v>ツムラ酸棗仁湯エキス顆粒（医療用）</v>
      </c>
      <c r="C299" s="129"/>
      <c r="D299" s="139" t="str">
        <f>IF($A299="","",VLOOKUP($A299,アイトロール錠!$A$5:$J$500,6))</f>
        <v>ＢＸ</v>
      </c>
      <c r="E299" s="139">
        <f>IF($A299="","",VLOOKUP($A299,アイトロール錠!$A$5:$J$500,7))</f>
        <v>10</v>
      </c>
      <c r="F299" s="130"/>
      <c r="G299" s="131"/>
      <c r="H299" s="132"/>
    </row>
    <row r="300" spans="1:8" s="119" customFormat="1" ht="30" customHeight="1">
      <c r="A300" s="126">
        <v>257</v>
      </c>
      <c r="B300" s="187" t="str">
        <f>IF($A300="","",VLOOKUP($A300,アイトロール錠!$A$5:$J$500,4))</f>
        <v>ツムラ芍薬甘草湯エキス顆粒（医療用）</v>
      </c>
      <c r="C300" s="129"/>
      <c r="D300" s="139" t="str">
        <f>IF($A300="","",VLOOKUP($A300,アイトロール錠!$A$5:$J$500,6))</f>
        <v>ＢＸ</v>
      </c>
      <c r="E300" s="139">
        <f>IF($A300="","",VLOOKUP($A300,アイトロール錠!$A$5:$J$500,7))</f>
        <v>18</v>
      </c>
      <c r="F300" s="130"/>
      <c r="G300" s="131"/>
      <c r="H300" s="132"/>
    </row>
    <row r="301" spans="1:8" s="119" customFormat="1" ht="30" customHeight="1">
      <c r="A301" s="126">
        <v>258</v>
      </c>
      <c r="B301" s="187" t="str">
        <f>IF($A301="","",VLOOKUP($A301,アイトロール錠!$A$5:$J$500,4))</f>
        <v>ツムラ小建中湯エキス顆粒（医療用）</v>
      </c>
      <c r="C301" s="129"/>
      <c r="D301" s="139" t="str">
        <f>IF($A301="","",VLOOKUP($A301,アイトロール錠!$A$5:$J$500,6))</f>
        <v>ＢＸ</v>
      </c>
      <c r="E301" s="139">
        <f>IF($A301="","",VLOOKUP($A301,アイトロール錠!$A$5:$J$500,7))</f>
        <v>6</v>
      </c>
      <c r="F301" s="130"/>
      <c r="G301" s="131"/>
      <c r="H301" s="132"/>
    </row>
    <row r="302" spans="1:8" s="119" customFormat="1" ht="30" customHeight="1">
      <c r="A302" s="126">
        <v>259</v>
      </c>
      <c r="B302" s="187" t="str">
        <f>IF($A302="","",VLOOKUP($A302,アイトロール錠!$A$5:$J$500,4))</f>
        <v>ツムラ小青竜湯エキス顆粒（医療用）</v>
      </c>
      <c r="C302" s="129"/>
      <c r="D302" s="139" t="str">
        <f>IF($A302="","",VLOOKUP($A302,アイトロール錠!$A$5:$J$500,6))</f>
        <v>ＢＸ</v>
      </c>
      <c r="E302" s="139">
        <f>IF($A302="","",VLOOKUP($A302,アイトロール錠!$A$5:$J$500,7))</f>
        <v>7</v>
      </c>
      <c r="F302" s="130"/>
      <c r="G302" s="131"/>
      <c r="H302" s="132"/>
    </row>
    <row r="303" spans="1:8" s="119" customFormat="1" ht="30" customHeight="1">
      <c r="A303" s="126">
        <v>260</v>
      </c>
      <c r="B303" s="187" t="str">
        <f>IF($A303="","",VLOOKUP($A303,アイトロール錠!$A$5:$J$500,4))</f>
        <v>ツムラ大建中湯エキス顆粒（医療用）</v>
      </c>
      <c r="C303" s="129"/>
      <c r="D303" s="139" t="str">
        <f>IF($A303="","",VLOOKUP($A303,アイトロール錠!$A$5:$J$500,6))</f>
        <v>ＢＸ</v>
      </c>
      <c r="E303" s="139">
        <f>IF($A303="","",VLOOKUP($A303,アイトロール錠!$A$5:$J$500,7))</f>
        <v>12</v>
      </c>
      <c r="F303" s="130"/>
      <c r="G303" s="131"/>
      <c r="H303" s="132"/>
    </row>
    <row r="304" spans="1:8" s="119" customFormat="1" ht="30" customHeight="1">
      <c r="A304" s="126">
        <v>261</v>
      </c>
      <c r="B304" s="187" t="str">
        <f>IF($A304="","",VLOOKUP($A304,アイトロール錠!$A$5:$J$500,4))</f>
        <v>ツムラ当帰芍薬散エキス顆粒（医療用）</v>
      </c>
      <c r="C304" s="129"/>
      <c r="D304" s="139" t="str">
        <f>IF($A304="","",VLOOKUP($A304,アイトロール錠!$A$5:$J$500,6))</f>
        <v>ＢＸ</v>
      </c>
      <c r="E304" s="139">
        <f>IF($A304="","",VLOOKUP($A304,アイトロール錠!$A$5:$J$500,7))</f>
        <v>20</v>
      </c>
      <c r="F304" s="130"/>
      <c r="G304" s="131"/>
      <c r="H304" s="132"/>
    </row>
    <row r="305" spans="1:8" s="119" customFormat="1" ht="30" customHeight="1">
      <c r="A305" s="126">
        <v>262</v>
      </c>
      <c r="B305" s="187" t="str">
        <f>IF($A305="","",VLOOKUP($A305,アイトロール錠!$A$5:$J$500,4))</f>
        <v>ツムラ麦門冬湯エキス顆粒（医療用）</v>
      </c>
      <c r="C305" s="129"/>
      <c r="D305" s="139" t="str">
        <f>IF($A305="","",VLOOKUP($A305,アイトロール錠!$A$5:$J$500,6))</f>
        <v>ＢＸ</v>
      </c>
      <c r="E305" s="139">
        <f>IF($A305="","",VLOOKUP($A305,アイトロール錠!$A$5:$J$500,7))</f>
        <v>10</v>
      </c>
      <c r="F305" s="130"/>
      <c r="G305" s="131"/>
      <c r="H305" s="132"/>
    </row>
    <row r="306" spans="1:8" s="119" customFormat="1" ht="30" customHeight="1">
      <c r="A306" s="126">
        <v>263</v>
      </c>
      <c r="B306" s="187" t="str">
        <f>IF($A306="","",VLOOKUP($A306,アイトロール錠!$A$5:$J$500,4))</f>
        <v>ツムラ半夏厚朴湯エキス顆粒（医療用）</v>
      </c>
      <c r="C306" s="129"/>
      <c r="D306" s="139" t="str">
        <f>IF($A306="","",VLOOKUP($A306,アイトロール錠!$A$5:$J$500,6))</f>
        <v>ＢＸ</v>
      </c>
      <c r="E306" s="139">
        <f>IF($A306="","",VLOOKUP($A306,アイトロール錠!$A$5:$J$500,7))</f>
        <v>11</v>
      </c>
      <c r="F306" s="130"/>
      <c r="G306" s="131"/>
      <c r="H306" s="132"/>
    </row>
    <row r="307" spans="1:8" s="119" customFormat="1" ht="30" customHeight="1">
      <c r="A307" s="126">
        <v>264</v>
      </c>
      <c r="B307" s="187" t="str">
        <f>IF($A307="","",VLOOKUP($A307,アイトロール錠!$A$5:$J$500,4))</f>
        <v>ツムラ防風通聖散エキス顆粒（医療用）</v>
      </c>
      <c r="C307" s="129"/>
      <c r="D307" s="139" t="str">
        <f>IF($A307="","",VLOOKUP($A307,アイトロール錠!$A$5:$J$500,6))</f>
        <v>ＢＸ</v>
      </c>
      <c r="E307" s="139">
        <f>IF($A307="","",VLOOKUP($A307,アイトロール錠!$A$5:$J$500,7))</f>
        <v>24</v>
      </c>
      <c r="F307" s="130"/>
      <c r="G307" s="131"/>
      <c r="H307" s="132"/>
    </row>
    <row r="308" spans="1:8" s="119" customFormat="1" ht="30" customHeight="1">
      <c r="A308" s="126">
        <v>265</v>
      </c>
      <c r="B308" s="187" t="str">
        <f>IF($A308="","",VLOOKUP($A308,アイトロール錠!$A$5:$J$500,4))</f>
        <v>ツムラ補中益気湯エキス顆粒（医療用）</v>
      </c>
      <c r="C308" s="129"/>
      <c r="D308" s="139" t="str">
        <f>IF($A308="","",VLOOKUP($A308,アイトロール錠!$A$5:$J$500,6))</f>
        <v>ＢＸ</v>
      </c>
      <c r="E308" s="139">
        <f>IF($A308="","",VLOOKUP($A308,アイトロール錠!$A$5:$J$500,7))</f>
        <v>11</v>
      </c>
      <c r="F308" s="130"/>
      <c r="G308" s="131"/>
      <c r="H308" s="132"/>
    </row>
    <row r="309" spans="1:8" s="119" customFormat="1" ht="30" customHeight="1">
      <c r="A309" s="126">
        <v>266</v>
      </c>
      <c r="B309" s="187" t="str">
        <f>IF($A309="","",VLOOKUP($A309,アイトロール錠!$A$5:$J$500,4))</f>
        <v>ツムラ麻黄湯エキス顆粒（医療用）</v>
      </c>
      <c r="C309" s="129"/>
      <c r="D309" s="139" t="str">
        <f>IF($A309="","",VLOOKUP($A309,アイトロール錠!$A$5:$J$500,6))</f>
        <v>ＢＸ</v>
      </c>
      <c r="E309" s="139">
        <f>IF($A309="","",VLOOKUP($A309,アイトロール錠!$A$5:$J$500,7))</f>
        <v>4</v>
      </c>
      <c r="F309" s="130"/>
      <c r="G309" s="131"/>
      <c r="H309" s="132"/>
    </row>
    <row r="310" spans="1:8" s="119" customFormat="1" ht="30" customHeight="1">
      <c r="A310" s="126">
        <v>267</v>
      </c>
      <c r="B310" s="187" t="str">
        <f>IF($A310="","",VLOOKUP($A310,アイトロール錠!$A$5:$J$500,4))</f>
        <v>ツムラ抑肝散エキス顆粒（医療用）</v>
      </c>
      <c r="C310" s="129"/>
      <c r="D310" s="139" t="str">
        <f>IF($A310="","",VLOOKUP($A310,アイトロール錠!$A$5:$J$500,6))</f>
        <v>ＢＸ</v>
      </c>
      <c r="E310" s="139">
        <f>IF($A310="","",VLOOKUP($A310,アイトロール錠!$A$5:$J$500,7))</f>
        <v>60</v>
      </c>
      <c r="F310" s="130"/>
      <c r="G310" s="131"/>
      <c r="H310" s="132"/>
    </row>
    <row r="311" spans="1:8" s="119" customFormat="1" ht="30" customHeight="1">
      <c r="A311" s="126">
        <v>268</v>
      </c>
      <c r="B311" s="187" t="str">
        <f>IF($A311="","",VLOOKUP($A311,アイトロール錠!$A$5:$J$500,4))</f>
        <v>ツムラ六君子湯エキス顆粒（医療用）</v>
      </c>
      <c r="C311" s="129"/>
      <c r="D311" s="139" t="str">
        <f>IF($A311="","",VLOOKUP($A311,アイトロール錠!$A$5:$J$500,6))</f>
        <v>ＢＸ</v>
      </c>
      <c r="E311" s="139">
        <f>IF($A311="","",VLOOKUP($A311,アイトロール錠!$A$5:$J$500,7))</f>
        <v>5</v>
      </c>
      <c r="F311" s="130"/>
      <c r="G311" s="131"/>
      <c r="H311" s="132"/>
    </row>
    <row r="312" spans="1:8" s="119" customFormat="1" ht="30" customHeight="1">
      <c r="A312" s="126">
        <v>269</v>
      </c>
      <c r="B312" s="187" t="str">
        <f>IF($A312="","",VLOOKUP($A312,アイトロール錠!$A$5:$J$500,4))</f>
        <v>ツロブテロールテープ１ＭＧ「久光」</v>
      </c>
      <c r="C312" s="129"/>
      <c r="D312" s="139" t="str">
        <f>IF($A312="","",VLOOKUP($A312,アイトロール錠!$A$5:$J$500,6))</f>
        <v>ＢＸ</v>
      </c>
      <c r="E312" s="139">
        <f>IF($A312="","",VLOOKUP($A312,アイトロール錠!$A$5:$J$500,7))</f>
        <v>4</v>
      </c>
      <c r="F312" s="130"/>
      <c r="G312" s="131"/>
      <c r="H312" s="132"/>
    </row>
    <row r="313" spans="1:8" s="119" customFormat="1" ht="30" customHeight="1">
      <c r="A313" s="126">
        <v>270</v>
      </c>
      <c r="B313" s="187" t="str">
        <f>IF($A313="","",VLOOKUP($A313,アイトロール錠!$A$5:$J$500,4))</f>
        <v>１％ディプリバン注－キット</v>
      </c>
      <c r="C313" s="129"/>
      <c r="D313" s="139" t="str">
        <f>IF($A313="","",VLOOKUP($A313,アイトロール錠!$A$5:$J$500,6))</f>
        <v>ＫＴ</v>
      </c>
      <c r="E313" s="139">
        <f>IF($A313="","",VLOOKUP($A313,アイトロール錠!$A$5:$J$500,7))</f>
        <v>6</v>
      </c>
      <c r="F313" s="130"/>
      <c r="G313" s="131"/>
      <c r="H313" s="132"/>
    </row>
    <row r="314" spans="1:8" s="119" customFormat="1" ht="30" customHeight="1">
      <c r="A314" s="126">
        <v>271</v>
      </c>
      <c r="B314" s="187" t="str">
        <f>IF($A314="","",VLOOKUP($A314,アイトロール錠!$A$5:$J$500,4))</f>
        <v>テオドール錠１００ＭＧ</v>
      </c>
      <c r="C314" s="129"/>
      <c r="D314" s="139" t="str">
        <f>IF($A314="","",VLOOKUP($A314,アイトロール錠!$A$5:$J$500,6))</f>
        <v>ＢＸ</v>
      </c>
      <c r="E314" s="139">
        <f>IF($A314="","",VLOOKUP($A314,アイトロール錠!$A$5:$J$500,7))</f>
        <v>15</v>
      </c>
      <c r="F314" s="130"/>
      <c r="G314" s="131"/>
      <c r="H314" s="132"/>
    </row>
    <row r="315" spans="1:8" s="119" customFormat="1" ht="30" customHeight="1">
      <c r="A315" s="126">
        <v>272</v>
      </c>
      <c r="B315" s="187" t="str">
        <f>IF($A315="","",VLOOKUP($A315,アイトロール錠!$A$5:$J$500,4))</f>
        <v>デキサート注射液３．３ＭＧ</v>
      </c>
      <c r="C315" s="129"/>
      <c r="D315" s="139" t="str">
        <f>IF($A315="","",VLOOKUP($A315,アイトロール錠!$A$5:$J$500,6))</f>
        <v>ＢＸ</v>
      </c>
      <c r="E315" s="139">
        <f>IF($A315="","",VLOOKUP($A315,アイトロール錠!$A$5:$J$500,7))</f>
        <v>4</v>
      </c>
      <c r="F315" s="130"/>
      <c r="G315" s="131"/>
      <c r="H315" s="132"/>
    </row>
    <row r="316" spans="1:8" s="119" customFormat="1" ht="30" customHeight="1">
      <c r="A316" s="126">
        <v>273</v>
      </c>
      <c r="B316" s="187" t="str">
        <f>IF($A316="","",VLOOKUP($A316,アイトロール錠!$A$5:$J$500,4))</f>
        <v>デキサメタゾン口腔用軟膏０．１％「ＮＫ」</v>
      </c>
      <c r="C316" s="129"/>
      <c r="D316" s="139" t="str">
        <f>IF($A316="","",VLOOKUP($A316,アイトロール錠!$A$5:$J$500,6))</f>
        <v>ＢＸ</v>
      </c>
      <c r="E316" s="139">
        <f>IF($A316="","",VLOOKUP($A316,アイトロール錠!$A$5:$J$500,7))</f>
        <v>5</v>
      </c>
      <c r="F316" s="130"/>
      <c r="G316" s="131"/>
      <c r="H316" s="132"/>
    </row>
    <row r="317" spans="1:8" s="119" customFormat="1" ht="30" customHeight="1">
      <c r="A317" s="126">
        <v>274</v>
      </c>
      <c r="B317" s="187" t="str">
        <f>IF($A317="","",VLOOKUP($A317,アイトロール錠!$A$5:$J$500,4))</f>
        <v>テグレトール錠２００ＭＧ</v>
      </c>
      <c r="C317" s="129"/>
      <c r="D317" s="139" t="str">
        <f>IF($A317="","",VLOOKUP($A317,アイトロール錠!$A$5:$J$500,6))</f>
        <v>ＢＸ</v>
      </c>
      <c r="E317" s="139">
        <f>IF($A317="","",VLOOKUP($A317,アイトロール錠!$A$5:$J$500,7))</f>
        <v>4</v>
      </c>
      <c r="F317" s="130"/>
      <c r="G317" s="131"/>
      <c r="H317" s="132"/>
    </row>
    <row r="318" spans="1:8" s="119" customFormat="1" ht="30" customHeight="1">
      <c r="A318" s="126">
        <v>275</v>
      </c>
      <c r="B318" s="188" t="str">
        <f>IF($A318="","",VLOOKUP($A318,アイトロール錠!$A$5:$J$500,4))</f>
        <v>テタノブリン筋注用２５０単位</v>
      </c>
      <c r="C318" s="129"/>
      <c r="D318" s="140" t="str">
        <f>IF($A318="","",VLOOKUP($A318,アイトロール錠!$A$5:$J$500,6))</f>
        <v>ＢＴ</v>
      </c>
      <c r="E318" s="140">
        <f>IF($A318="","",VLOOKUP($A318,アイトロール錠!$A$5:$J$500,7))</f>
        <v>4</v>
      </c>
      <c r="F318" s="130"/>
      <c r="G318" s="131"/>
      <c r="H318" s="132"/>
    </row>
    <row r="320" spans="1:8" s="119" customFormat="1" ht="45" customHeight="1">
      <c r="A320" s="118"/>
      <c r="B320" s="383" t="s">
        <v>111</v>
      </c>
      <c r="C320" s="383"/>
      <c r="D320" s="383"/>
      <c r="E320" s="383"/>
      <c r="F320" s="383"/>
      <c r="G320" s="383"/>
      <c r="H320" s="383"/>
    </row>
    <row r="321" spans="1:8" s="121" customFormat="1" ht="18" customHeight="1">
      <c r="A321" s="120"/>
      <c r="B321" s="277"/>
      <c r="D321" s="122"/>
      <c r="E321" s="123"/>
      <c r="F321" s="124"/>
    </row>
    <row r="322" spans="1:8" s="118" customFormat="1" ht="30" customHeight="1">
      <c r="A322" s="125" t="s">
        <v>112</v>
      </c>
      <c r="B322" s="384" t="s">
        <v>113</v>
      </c>
      <c r="C322" s="385"/>
      <c r="D322" s="126" t="s">
        <v>114</v>
      </c>
      <c r="E322" s="127" t="s">
        <v>115</v>
      </c>
      <c r="F322" s="128" t="s">
        <v>116</v>
      </c>
      <c r="G322" s="125" t="s">
        <v>117</v>
      </c>
      <c r="H322" s="126" t="s">
        <v>118</v>
      </c>
    </row>
    <row r="323" spans="1:8" ht="30" customHeight="1">
      <c r="A323" s="126">
        <v>276</v>
      </c>
      <c r="B323" s="187" t="str">
        <f>IF($A323="","",VLOOKUP($A323,アイトロール錠!$A$5:$J$500,4))</f>
        <v>デトキソール静注液２Ｇ</v>
      </c>
      <c r="C323" s="129"/>
      <c r="D323" s="139" t="str">
        <f>IF($A323="","",VLOOKUP($A323,アイトロール錠!$A$5:$J$500,6))</f>
        <v>ＢＸ</v>
      </c>
      <c r="E323" s="139">
        <f>IF($A323="","",VLOOKUP($A323,アイトロール錠!$A$5:$J$500,7))</f>
        <v>4</v>
      </c>
      <c r="F323" s="130"/>
      <c r="G323" s="131"/>
      <c r="H323" s="132"/>
    </row>
    <row r="324" spans="1:8" ht="30" customHeight="1">
      <c r="A324" s="126">
        <v>277</v>
      </c>
      <c r="B324" s="187" t="str">
        <f>IF($A324="","",VLOOKUP($A324,アイトロール錠!$A$5:$J$500,4))</f>
        <v>テネリア錠２０ＭＧ</v>
      </c>
      <c r="C324" s="129"/>
      <c r="D324" s="139" t="str">
        <f>IF($A324="","",VLOOKUP($A324,アイトロール錠!$A$5:$J$500,6))</f>
        <v>ＢＸ</v>
      </c>
      <c r="E324" s="139">
        <f>IF($A324="","",VLOOKUP($A324,アイトロール錠!$A$5:$J$500,7))</f>
        <v>45</v>
      </c>
      <c r="F324" s="130"/>
      <c r="G324" s="131"/>
      <c r="H324" s="132"/>
    </row>
    <row r="325" spans="1:8" ht="30" customHeight="1">
      <c r="A325" s="126">
        <v>278</v>
      </c>
      <c r="B325" s="187" t="str">
        <f>IF($A325="","",VLOOKUP($A325,アイトロール錠!$A$5:$J$500,4))</f>
        <v>デパケンＲ錠２００ＭＧ</v>
      </c>
      <c r="C325" s="129"/>
      <c r="D325" s="139" t="str">
        <f>IF($A325="","",VLOOKUP($A325,アイトロール錠!$A$5:$J$500,6))</f>
        <v>ＢＸ</v>
      </c>
      <c r="E325" s="139">
        <f>IF($A325="","",VLOOKUP($A325,アイトロール錠!$A$5:$J$500,7))</f>
        <v>3</v>
      </c>
      <c r="F325" s="130"/>
      <c r="G325" s="131"/>
      <c r="H325" s="132"/>
    </row>
    <row r="326" spans="1:8" s="119" customFormat="1" ht="30" customHeight="1">
      <c r="A326" s="126">
        <v>279</v>
      </c>
      <c r="B326" s="187" t="str">
        <f>IF($A326="","",VLOOKUP($A326,アイトロール錠!$A$5:$J$500,4))</f>
        <v>デパケン細粒４０％</v>
      </c>
      <c r="C326" s="129"/>
      <c r="D326" s="139" t="str">
        <f>IF($A326="","",VLOOKUP($A326,アイトロール錠!$A$5:$J$500,6))</f>
        <v>ＢＸ</v>
      </c>
      <c r="E326" s="139">
        <f>IF($A326="","",VLOOKUP($A326,アイトロール錠!$A$5:$J$500,7))</f>
        <v>7</v>
      </c>
      <c r="F326" s="130"/>
      <c r="G326" s="131"/>
      <c r="H326" s="132"/>
    </row>
    <row r="327" spans="1:8" s="119" customFormat="1" ht="30" customHeight="1">
      <c r="A327" s="126">
        <v>280</v>
      </c>
      <c r="B327" s="187" t="str">
        <f>IF($A327="","",VLOOKUP($A327,アイトロール錠!$A$5:$J$500,4))</f>
        <v>デパス錠０．５ＭＧ</v>
      </c>
      <c r="C327" s="129"/>
      <c r="D327" s="139" t="str">
        <f>IF($A327="","",VLOOKUP($A327,アイトロール錠!$A$5:$J$500,6))</f>
        <v>ＢＸ</v>
      </c>
      <c r="E327" s="139">
        <f>IF($A327="","",VLOOKUP($A327,アイトロール錠!$A$5:$J$500,7))</f>
        <v>4</v>
      </c>
      <c r="F327" s="130"/>
      <c r="G327" s="131"/>
      <c r="H327" s="132"/>
    </row>
    <row r="328" spans="1:8" s="119" customFormat="1" ht="30" customHeight="1">
      <c r="A328" s="126">
        <v>281</v>
      </c>
      <c r="B328" s="187" t="str">
        <f>IF($A328="","",VLOOKUP($A328,アイトロール錠!$A$5:$J$500,4))</f>
        <v>テルビナフィン錠１２５ＭＧ「サンド」</v>
      </c>
      <c r="C328" s="129"/>
      <c r="D328" s="139" t="str">
        <f>IF($A328="","",VLOOKUP($A328,アイトロール錠!$A$5:$J$500,6))</f>
        <v>ＢＸ</v>
      </c>
      <c r="E328" s="139">
        <f>IF($A328="","",VLOOKUP($A328,アイトロール錠!$A$5:$J$500,7))</f>
        <v>4</v>
      </c>
      <c r="F328" s="130"/>
      <c r="G328" s="131"/>
      <c r="H328" s="132"/>
    </row>
    <row r="329" spans="1:8" s="119" customFormat="1" ht="30" customHeight="1">
      <c r="A329" s="126">
        <v>282</v>
      </c>
      <c r="B329" s="187" t="str">
        <f>IF($A329="","",VLOOKUP($A329,アイトロール錠!$A$5:$J$500,4))</f>
        <v>ドキサゾシン錠１ＭＧ「ＶＴＲＳ」</v>
      </c>
      <c r="C329" s="129"/>
      <c r="D329" s="139" t="str">
        <f>IF($A329="","",VLOOKUP($A329,アイトロール錠!$A$5:$J$500,6))</f>
        <v>ＢＸ</v>
      </c>
      <c r="E329" s="139">
        <f>IF($A329="","",VLOOKUP($A329,アイトロール錠!$A$5:$J$500,7))</f>
        <v>30</v>
      </c>
      <c r="F329" s="130"/>
      <c r="G329" s="131"/>
      <c r="H329" s="132"/>
    </row>
    <row r="330" spans="1:8" s="119" customFormat="1" ht="30" customHeight="1">
      <c r="A330" s="126">
        <v>283</v>
      </c>
      <c r="B330" s="187" t="str">
        <f>IF($A330="","",VLOOKUP($A330,アイトロール錠!$A$5:$J$500,4))</f>
        <v>ドパミン塩酸塩点滴静注液２００ＭＧキット「ＫＣＣ」</v>
      </c>
      <c r="C330" s="129"/>
      <c r="D330" s="139" t="str">
        <f>IF($A330="","",VLOOKUP($A330,アイトロール錠!$A$5:$J$500,6))</f>
        <v>ＢＸ</v>
      </c>
      <c r="E330" s="139">
        <f>IF($A330="","",VLOOKUP($A330,アイトロール錠!$A$5:$J$500,7))</f>
        <v>3</v>
      </c>
      <c r="F330" s="130"/>
      <c r="G330" s="131"/>
      <c r="H330" s="132"/>
    </row>
    <row r="331" spans="1:8" s="119" customFormat="1" ht="30" customHeight="1">
      <c r="A331" s="126">
        <v>284</v>
      </c>
      <c r="B331" s="187" t="str">
        <f>IF($A331="","",VLOOKUP($A331,アイトロール錠!$A$5:$J$500,4))</f>
        <v>ドブトレックス注射液１００ＭＧ</v>
      </c>
      <c r="C331" s="129"/>
      <c r="D331" s="139" t="str">
        <f>IF($A331="","",VLOOKUP($A331,アイトロール錠!$A$5:$J$500,6))</f>
        <v>ＢＸ</v>
      </c>
      <c r="E331" s="139">
        <f>IF($A331="","",VLOOKUP($A331,アイトロール錠!$A$5:$J$500,7))</f>
        <v>4</v>
      </c>
      <c r="F331" s="130"/>
      <c r="G331" s="131"/>
      <c r="H331" s="132"/>
    </row>
    <row r="332" spans="1:8" s="119" customFormat="1" ht="30" customHeight="1">
      <c r="A332" s="126">
        <v>285</v>
      </c>
      <c r="B332" s="187" t="str">
        <f>IF($A332="","",VLOOKUP($A332,アイトロール錠!$A$5:$J$500,4))</f>
        <v>トラディアンス配合錠ＡＰ</v>
      </c>
      <c r="C332" s="129"/>
      <c r="D332" s="139" t="str">
        <f>IF($A332="","",VLOOKUP($A332,アイトロール錠!$A$5:$J$500,6))</f>
        <v>ＢＸ</v>
      </c>
      <c r="E332" s="139">
        <f>IF($A332="","",VLOOKUP($A332,アイトロール錠!$A$5:$J$500,7))</f>
        <v>10</v>
      </c>
      <c r="F332" s="130"/>
      <c r="G332" s="131"/>
      <c r="H332" s="132"/>
    </row>
    <row r="333" spans="1:8" s="119" customFormat="1" ht="30" customHeight="1">
      <c r="A333" s="126">
        <v>286</v>
      </c>
      <c r="B333" s="187" t="str">
        <f>IF($A333="","",VLOOKUP($A333,アイトロール錠!$A$5:$J$500,4))</f>
        <v>トラディアンス配合錠ＢＰ</v>
      </c>
      <c r="C333" s="129"/>
      <c r="D333" s="139" t="str">
        <f>IF($A333="","",VLOOKUP($A333,アイトロール錠!$A$5:$J$500,6))</f>
        <v>ＢＸ</v>
      </c>
      <c r="E333" s="139">
        <f>IF($A333="","",VLOOKUP($A333,アイトロール錠!$A$5:$J$500,7))</f>
        <v>10</v>
      </c>
      <c r="F333" s="130"/>
      <c r="G333" s="131"/>
      <c r="H333" s="132"/>
    </row>
    <row r="334" spans="1:8" s="119" customFormat="1" ht="30" customHeight="1">
      <c r="A334" s="126">
        <v>287</v>
      </c>
      <c r="B334" s="187" t="str">
        <f>IF($A334="","",VLOOKUP($A334,アイトロール錠!$A$5:$J$500,4))</f>
        <v>トラニラストカプセル１００ＭＧ「トーワ」</v>
      </c>
      <c r="C334" s="129"/>
      <c r="D334" s="139" t="str">
        <f>IF($A334="","",VLOOKUP($A334,アイトロール錠!$A$5:$J$500,6))</f>
        <v>ＢＸ</v>
      </c>
      <c r="E334" s="139">
        <f>IF($A334="","",VLOOKUP($A334,アイトロール錠!$A$5:$J$500,7))</f>
        <v>6</v>
      </c>
      <c r="F334" s="130"/>
      <c r="G334" s="131"/>
      <c r="H334" s="132"/>
    </row>
    <row r="335" spans="1:8" s="119" customFormat="1" ht="30" customHeight="1">
      <c r="A335" s="126">
        <v>288</v>
      </c>
      <c r="B335" s="187" t="str">
        <f>IF($A335="","",VLOOKUP($A335,アイトロール錠!$A$5:$J$500,4))</f>
        <v>トラネキサム酸錠２５０ＭＧ「ＹＤ」</v>
      </c>
      <c r="C335" s="129"/>
      <c r="D335" s="139" t="str">
        <f>IF($A335="","",VLOOKUP($A335,アイトロール錠!$A$5:$J$500,6))</f>
        <v>ＢＸ</v>
      </c>
      <c r="E335" s="139">
        <f>IF($A335="","",VLOOKUP($A335,アイトロール錠!$A$5:$J$500,7))</f>
        <v>4</v>
      </c>
      <c r="F335" s="130"/>
      <c r="G335" s="131"/>
      <c r="H335" s="132"/>
    </row>
    <row r="336" spans="1:8" s="119" customFormat="1" ht="30" customHeight="1">
      <c r="A336" s="126">
        <v>289</v>
      </c>
      <c r="B336" s="187" t="str">
        <f>IF($A336="","",VLOOKUP($A336,アイトロール錠!$A$5:$J$500,4))</f>
        <v>トラネキサム酸錠２５０ＭＧ「日医工」</v>
      </c>
      <c r="C336" s="129"/>
      <c r="D336" s="139" t="str">
        <f>IF($A336="","",VLOOKUP($A336,アイトロール錠!$A$5:$J$500,6))</f>
        <v>ＢＸ</v>
      </c>
      <c r="E336" s="139">
        <f>IF($A336="","",VLOOKUP($A336,アイトロール錠!$A$5:$J$500,7))</f>
        <v>4</v>
      </c>
      <c r="F336" s="130"/>
      <c r="G336" s="131"/>
      <c r="H336" s="132"/>
    </row>
    <row r="337" spans="1:8" s="119" customFormat="1" ht="30" customHeight="1">
      <c r="A337" s="126">
        <v>290</v>
      </c>
      <c r="B337" s="187" t="str">
        <f>IF($A337="","",VLOOKUP($A337,アイトロール錠!$A$5:$J$500,4))</f>
        <v>トラネキサム酸注射液１０００ＭＧ「ＮＩＧ」</v>
      </c>
      <c r="C337" s="129"/>
      <c r="D337" s="139" t="str">
        <f>IF($A337="","",VLOOKUP($A337,アイトロール錠!$A$5:$J$500,6))</f>
        <v>ＢＸ</v>
      </c>
      <c r="E337" s="139">
        <f>IF($A337="","",VLOOKUP($A337,アイトロール錠!$A$5:$J$500,7))</f>
        <v>4</v>
      </c>
      <c r="F337" s="130"/>
      <c r="G337" s="131"/>
      <c r="H337" s="132"/>
    </row>
    <row r="338" spans="1:8" s="119" customFormat="1" ht="30" customHeight="1">
      <c r="A338" s="126">
        <v>291</v>
      </c>
      <c r="B338" s="187" t="str">
        <f>IF($A338="","",VLOOKUP($A338,アイトロール錠!$A$5:$J$500,4))</f>
        <v>トラベルミン配合錠</v>
      </c>
      <c r="C338" s="129"/>
      <c r="D338" s="139" t="str">
        <f>IF($A338="","",VLOOKUP($A338,アイトロール錠!$A$5:$J$500,6))</f>
        <v>ＢＸ</v>
      </c>
      <c r="E338" s="139">
        <f>IF($A338="","",VLOOKUP($A338,アイトロール錠!$A$5:$J$500,7))</f>
        <v>92</v>
      </c>
      <c r="F338" s="130"/>
      <c r="G338" s="131"/>
      <c r="H338" s="132"/>
    </row>
    <row r="339" spans="1:8" s="119" customFormat="1" ht="30" customHeight="1">
      <c r="A339" s="126">
        <v>292</v>
      </c>
      <c r="B339" s="187" t="str">
        <f>IF($A339="","",VLOOKUP($A339,アイトロール錠!$A$5:$J$500,4))</f>
        <v>トラムセット配合錠</v>
      </c>
      <c r="C339" s="129"/>
      <c r="D339" s="139" t="str">
        <f>IF($A339="","",VLOOKUP($A339,アイトロール錠!$A$5:$J$500,6))</f>
        <v>ＢＸ</v>
      </c>
      <c r="E339" s="139">
        <f>IF($A339="","",VLOOKUP($A339,アイトロール錠!$A$5:$J$500,7))</f>
        <v>70</v>
      </c>
      <c r="F339" s="130"/>
      <c r="G339" s="131"/>
      <c r="H339" s="132"/>
    </row>
    <row r="340" spans="1:8" s="119" customFormat="1" ht="30" customHeight="1">
      <c r="A340" s="126">
        <v>293</v>
      </c>
      <c r="B340" s="187" t="str">
        <f>IF($A340="","",VLOOKUP($A340,アイトロール錠!$A$5:$J$500,4))</f>
        <v>トランサミンカプセル２５０ＭＧ</v>
      </c>
      <c r="C340" s="129"/>
      <c r="D340" s="139" t="str">
        <f>IF($A340="","",VLOOKUP($A340,アイトロール錠!$A$5:$J$500,6))</f>
        <v>ＢＸ</v>
      </c>
      <c r="E340" s="139">
        <f>IF($A340="","",VLOOKUP($A340,アイトロール錠!$A$5:$J$500,7))</f>
        <v>5</v>
      </c>
      <c r="F340" s="130"/>
      <c r="G340" s="131"/>
      <c r="H340" s="132"/>
    </row>
    <row r="341" spans="1:8" s="119" customFormat="1" ht="30" customHeight="1">
      <c r="A341" s="126">
        <v>294</v>
      </c>
      <c r="B341" s="187" t="str">
        <f>IF($A341="","",VLOOKUP($A341,アイトロール錠!$A$5:$J$500,4))</f>
        <v>トリクロルメチアジド錠１ＭＧ「ＮＰ」</v>
      </c>
      <c r="C341" s="129"/>
      <c r="D341" s="139" t="str">
        <f>IF($A341="","",VLOOKUP($A341,アイトロール錠!$A$5:$J$500,6))</f>
        <v>ＢＸ</v>
      </c>
      <c r="E341" s="139">
        <f>IF($A341="","",VLOOKUP($A341,アイトロール錠!$A$5:$J$500,7))</f>
        <v>11</v>
      </c>
      <c r="F341" s="130"/>
      <c r="G341" s="131"/>
      <c r="H341" s="132"/>
    </row>
    <row r="342" spans="1:8" s="119" customFormat="1" ht="30" customHeight="1">
      <c r="A342" s="126">
        <v>295</v>
      </c>
      <c r="B342" s="187" t="str">
        <f>IF($A342="","",VLOOKUP($A342,アイトロール錠!$A$5:$J$500,4))</f>
        <v>トルリシティ皮下注０．７５ＭＧアテオス</v>
      </c>
      <c r="C342" s="129"/>
      <c r="D342" s="139" t="str">
        <f>IF($A342="","",VLOOKUP($A342,アイトロール錠!$A$5:$J$500,6))</f>
        <v>ＢＸ</v>
      </c>
      <c r="E342" s="139">
        <f>IF($A342="","",VLOOKUP($A342,アイトロール錠!$A$5:$J$500,7))</f>
        <v>280</v>
      </c>
      <c r="F342" s="130"/>
      <c r="G342" s="131"/>
      <c r="H342" s="132"/>
    </row>
    <row r="343" spans="1:8" s="119" customFormat="1" ht="30" customHeight="1">
      <c r="A343" s="126">
        <v>296</v>
      </c>
      <c r="B343" s="187" t="str">
        <f>IF($A343="","",VLOOKUP($A343,アイトロール錠!$A$5:$J$500,4))</f>
        <v>トレーランＧ液７５Ｇ</v>
      </c>
      <c r="C343" s="129"/>
      <c r="D343" s="139" t="str">
        <f>IF($A343="","",VLOOKUP($A343,アイトロール錠!$A$5:$J$500,6))</f>
        <v>ＢＸ</v>
      </c>
      <c r="E343" s="139">
        <f>IF($A343="","",VLOOKUP($A343,アイトロール錠!$A$5:$J$500,7))</f>
        <v>4</v>
      </c>
      <c r="F343" s="130"/>
      <c r="G343" s="131"/>
      <c r="H343" s="132"/>
    </row>
    <row r="344" spans="1:8" s="119" customFormat="1" ht="30" customHeight="1">
      <c r="A344" s="126">
        <v>297</v>
      </c>
      <c r="B344" s="187" t="str">
        <f>IF($A344="","",VLOOKUP($A344,アイトロール錠!$A$5:$J$500,4))</f>
        <v>ドロレプタン注射液２５ＭＧ</v>
      </c>
      <c r="C344" s="129"/>
      <c r="D344" s="139" t="str">
        <f>IF($A344="","",VLOOKUP($A344,アイトロール錠!$A$5:$J$500,6))</f>
        <v>ＢＴ</v>
      </c>
      <c r="E344" s="139">
        <f>IF($A344="","",VLOOKUP($A344,アイトロール錠!$A$5:$J$500,7))</f>
        <v>4</v>
      </c>
      <c r="F344" s="130"/>
      <c r="G344" s="131"/>
      <c r="H344" s="132"/>
    </row>
    <row r="345" spans="1:8" s="119" customFormat="1" ht="30" customHeight="1">
      <c r="A345" s="126">
        <v>298</v>
      </c>
      <c r="B345" s="187" t="str">
        <f>IF($A345="","",VLOOKUP($A345,アイトロール錠!$A$5:$J$500,4))</f>
        <v>トロンビン液モチダ　ソフトボトル５千</v>
      </c>
      <c r="C345" s="129"/>
      <c r="D345" s="139" t="str">
        <f>IF($A345="","",VLOOKUP($A345,アイトロール錠!$A$5:$J$500,6))</f>
        <v>ＢＸ</v>
      </c>
      <c r="E345" s="139">
        <f>IF($A345="","",VLOOKUP($A345,アイトロール錠!$A$5:$J$500,7))</f>
        <v>4</v>
      </c>
      <c r="F345" s="130"/>
      <c r="G345" s="131"/>
      <c r="H345" s="132"/>
    </row>
    <row r="346" spans="1:8" s="119" customFormat="1" ht="30" customHeight="1">
      <c r="A346" s="126">
        <v>299</v>
      </c>
      <c r="B346" s="187" t="str">
        <f>IF($A346="","",VLOOKUP($A346,アイトロール錠!$A$5:$J$500,4))</f>
        <v>ドンペリドン錠５ＭＧ「ＥＭＥＣ」</v>
      </c>
      <c r="C346" s="129"/>
      <c r="D346" s="139" t="str">
        <f>IF($A346="","",VLOOKUP($A346,アイトロール錠!$A$5:$J$500,6))</f>
        <v>ＢＸ</v>
      </c>
      <c r="E346" s="139">
        <f>IF($A346="","",VLOOKUP($A346,アイトロール錠!$A$5:$J$500,7))</f>
        <v>4</v>
      </c>
      <c r="F346" s="130"/>
      <c r="G346" s="131"/>
      <c r="H346" s="132"/>
    </row>
    <row r="347" spans="1:8" s="119" customFormat="1" ht="30" customHeight="1">
      <c r="A347" s="126">
        <v>300</v>
      </c>
      <c r="B347" s="188" t="str">
        <f>IF($A347="","",VLOOKUP($A347,アイトロール錠!$A$5:$J$500,4))</f>
        <v>ナウゼリン錠５</v>
      </c>
      <c r="C347" s="129"/>
      <c r="D347" s="140" t="str">
        <f>IF($A347="","",VLOOKUP($A347,アイトロール錠!$A$5:$J$500,6))</f>
        <v>ＢＸ</v>
      </c>
      <c r="E347" s="140">
        <f>IF($A347="","",VLOOKUP($A347,アイトロール錠!$A$5:$J$500,7))</f>
        <v>4</v>
      </c>
      <c r="F347" s="130"/>
      <c r="G347" s="131"/>
      <c r="H347" s="132"/>
    </row>
    <row r="349" spans="1:8" s="119" customFormat="1" ht="45" customHeight="1">
      <c r="A349" s="118"/>
      <c r="B349" s="383" t="s">
        <v>111</v>
      </c>
      <c r="C349" s="383"/>
      <c r="D349" s="383"/>
      <c r="E349" s="383"/>
      <c r="F349" s="383"/>
      <c r="G349" s="383"/>
      <c r="H349" s="383"/>
    </row>
    <row r="350" spans="1:8" s="121" customFormat="1" ht="18" customHeight="1">
      <c r="A350" s="120"/>
      <c r="B350" s="277"/>
      <c r="D350" s="122"/>
      <c r="E350" s="123"/>
      <c r="F350" s="124"/>
    </row>
    <row r="351" spans="1:8" s="118" customFormat="1" ht="30" customHeight="1">
      <c r="A351" s="125" t="s">
        <v>112</v>
      </c>
      <c r="B351" s="384" t="s">
        <v>113</v>
      </c>
      <c r="C351" s="385"/>
      <c r="D351" s="126" t="s">
        <v>114</v>
      </c>
      <c r="E351" s="127" t="s">
        <v>115</v>
      </c>
      <c r="F351" s="128" t="s">
        <v>116</v>
      </c>
      <c r="G351" s="125" t="s">
        <v>117</v>
      </c>
      <c r="H351" s="126" t="s">
        <v>118</v>
      </c>
    </row>
    <row r="352" spans="1:8" ht="30" customHeight="1">
      <c r="A352" s="126">
        <v>301</v>
      </c>
      <c r="B352" s="187" t="str">
        <f>IF($A352="","",VLOOKUP($A352,アイトロール錠!$A$5:$J$500,4))</f>
        <v>ナロキソン塩酸塩静注０．２ＭＧ「ＡＦＰ」</v>
      </c>
      <c r="C352" s="129"/>
      <c r="D352" s="139" t="str">
        <f>IF($A352="","",VLOOKUP($A352,アイトロール錠!$A$5:$J$500,6))</f>
        <v>ＢＸ</v>
      </c>
      <c r="E352" s="139">
        <f>IF($A352="","",VLOOKUP($A352,アイトロール錠!$A$5:$J$500,7))</f>
        <v>4</v>
      </c>
      <c r="F352" s="130"/>
      <c r="G352" s="131"/>
      <c r="H352" s="132"/>
    </row>
    <row r="353" spans="1:8" ht="30" customHeight="1">
      <c r="A353" s="126">
        <v>302</v>
      </c>
      <c r="B353" s="187" t="str">
        <f>IF($A353="","",VLOOKUP($A353,アイトロール錠!$A$5:$J$500,4))</f>
        <v>ニトロペン舌下錠０．３ＭＧ</v>
      </c>
      <c r="C353" s="129"/>
      <c r="D353" s="139" t="str">
        <f>IF($A353="","",VLOOKUP($A353,アイトロール錠!$A$5:$J$500,6))</f>
        <v>ＢＸ</v>
      </c>
      <c r="E353" s="139">
        <f>IF($A353="","",VLOOKUP($A353,アイトロール錠!$A$5:$J$500,7))</f>
        <v>4</v>
      </c>
      <c r="F353" s="130"/>
      <c r="G353" s="131"/>
      <c r="H353" s="132"/>
    </row>
    <row r="354" spans="1:8" ht="30" customHeight="1">
      <c r="A354" s="126">
        <v>303</v>
      </c>
      <c r="B354" s="187" t="str">
        <f>IF($A354="","",VLOOKUP($A354,アイトロール錠!$A$5:$J$500,4))</f>
        <v>ニフェジピンＣＲ錠２０ＭＧ「サワイ」</v>
      </c>
      <c r="C354" s="129"/>
      <c r="D354" s="139" t="str">
        <f>IF($A354="","",VLOOKUP($A354,アイトロール錠!$A$5:$J$500,6))</f>
        <v>ＢＸ</v>
      </c>
      <c r="E354" s="139">
        <f>IF($A354="","",VLOOKUP($A354,アイトロール錠!$A$5:$J$500,7))</f>
        <v>9</v>
      </c>
      <c r="F354" s="130"/>
      <c r="G354" s="131"/>
      <c r="H354" s="132"/>
    </row>
    <row r="355" spans="1:8" s="119" customFormat="1" ht="30" customHeight="1">
      <c r="A355" s="126">
        <v>304</v>
      </c>
      <c r="B355" s="187" t="str">
        <f>IF($A355="","",VLOOKUP($A355,アイトロール錠!$A$5:$J$500,4))</f>
        <v>ニフレック配合内用剤</v>
      </c>
      <c r="C355" s="129"/>
      <c r="D355" s="139" t="str">
        <f>IF($A355="","",VLOOKUP($A355,アイトロール錠!$A$5:$J$500,6))</f>
        <v>ＢＸ</v>
      </c>
      <c r="E355" s="139">
        <f>IF($A355="","",VLOOKUP($A355,アイトロール錠!$A$5:$J$500,7))</f>
        <v>5</v>
      </c>
      <c r="F355" s="130"/>
      <c r="G355" s="131"/>
      <c r="H355" s="132"/>
    </row>
    <row r="356" spans="1:8" s="119" customFormat="1" ht="30" customHeight="1">
      <c r="A356" s="126">
        <v>305</v>
      </c>
      <c r="B356" s="187" t="str">
        <f>IF($A356="","",VLOOKUP($A356,アイトロール錠!$A$5:$J$500,4))</f>
        <v>乳糖「ホエイ」</v>
      </c>
      <c r="C356" s="129"/>
      <c r="D356" s="139" t="str">
        <f>IF($A356="","",VLOOKUP($A356,アイトロール錠!$A$5:$J$500,6))</f>
        <v>ＢＸ</v>
      </c>
      <c r="E356" s="139">
        <f>IF($A356="","",VLOOKUP($A356,アイトロール錠!$A$5:$J$500,7))</f>
        <v>4</v>
      </c>
      <c r="F356" s="130"/>
      <c r="G356" s="131"/>
      <c r="H356" s="132"/>
    </row>
    <row r="357" spans="1:8" s="119" customFormat="1" ht="30" customHeight="1">
      <c r="A357" s="126">
        <v>306</v>
      </c>
      <c r="B357" s="187" t="str">
        <f>IF($A357="","",VLOOKUP($A357,アイトロール錠!$A$5:$J$500,4))</f>
        <v>尿素クリーム２０％「ＳＵＮ」</v>
      </c>
      <c r="C357" s="129"/>
      <c r="D357" s="139" t="str">
        <f>IF($A357="","",VLOOKUP($A357,アイトロール錠!$A$5:$J$500,6))</f>
        <v>ＢＸ</v>
      </c>
      <c r="E357" s="139">
        <f>IF($A357="","",VLOOKUP($A357,アイトロール錠!$A$5:$J$500,7))</f>
        <v>9</v>
      </c>
      <c r="F357" s="130"/>
      <c r="G357" s="131"/>
      <c r="H357" s="132"/>
    </row>
    <row r="358" spans="1:8" s="119" customFormat="1" ht="30" customHeight="1">
      <c r="A358" s="126">
        <v>307</v>
      </c>
      <c r="B358" s="187" t="str">
        <f>IF($A358="","",VLOOKUP($A358,アイトロール錠!$A$5:$J$500,4))</f>
        <v>ネオシネジンコーワ注１ＭＧ</v>
      </c>
      <c r="C358" s="129"/>
      <c r="D358" s="139" t="str">
        <f>IF($A358="","",VLOOKUP($A358,アイトロール錠!$A$5:$J$500,6))</f>
        <v>ＢＸ</v>
      </c>
      <c r="E358" s="139">
        <f>IF($A358="","",VLOOKUP($A358,アイトロール錠!$A$5:$J$500,7))</f>
        <v>4</v>
      </c>
      <c r="F358" s="130"/>
      <c r="G358" s="131"/>
      <c r="H358" s="132"/>
    </row>
    <row r="359" spans="1:8" s="119" customFormat="1" ht="30" customHeight="1">
      <c r="A359" s="126">
        <v>308</v>
      </c>
      <c r="B359" s="187" t="str">
        <f>IF($A359="","",VLOOKUP($A359,アイトロール錠!$A$5:$J$500,4))</f>
        <v>ネオステリングリーンうがい液０．２％</v>
      </c>
      <c r="C359" s="129"/>
      <c r="D359" s="139" t="str">
        <f>IF($A359="","",VLOOKUP($A359,アイトロール錠!$A$5:$J$500,6))</f>
        <v>ＢＸ</v>
      </c>
      <c r="E359" s="139">
        <f>IF($A359="","",VLOOKUP($A359,アイトロール錠!$A$5:$J$500,7))</f>
        <v>4</v>
      </c>
      <c r="F359" s="130"/>
      <c r="G359" s="131"/>
      <c r="H359" s="132"/>
    </row>
    <row r="360" spans="1:8" s="119" customFormat="1" ht="30" customHeight="1">
      <c r="A360" s="126">
        <v>309</v>
      </c>
      <c r="B360" s="187" t="str">
        <f>IF($A360="","",VLOOKUP($A360,アイトロール錠!$A$5:$J$500,4))</f>
        <v>ネオファーゲン静注２０ＭＬ</v>
      </c>
      <c r="C360" s="129"/>
      <c r="D360" s="139" t="str">
        <f>IF($A360="","",VLOOKUP($A360,アイトロール錠!$A$5:$J$500,6))</f>
        <v>ＢＸ</v>
      </c>
      <c r="E360" s="139">
        <f>IF($A360="","",VLOOKUP($A360,アイトロール錠!$A$5:$J$500,7))</f>
        <v>4</v>
      </c>
      <c r="F360" s="130"/>
      <c r="G360" s="131"/>
      <c r="H360" s="132"/>
    </row>
    <row r="361" spans="1:8" s="119" customFormat="1" ht="30" customHeight="1">
      <c r="A361" s="126">
        <v>310</v>
      </c>
      <c r="B361" s="187" t="str">
        <f>IF($A361="","",VLOOKUP($A361,アイトロール錠!$A$5:$J$500,4))</f>
        <v>ネオフィリン注２５０ＭＧ</v>
      </c>
      <c r="C361" s="129"/>
      <c r="D361" s="139" t="str">
        <f>IF($A361="","",VLOOKUP($A361,アイトロール錠!$A$5:$J$500,6))</f>
        <v>ＢＸ</v>
      </c>
      <c r="E361" s="139">
        <f>IF($A361="","",VLOOKUP($A361,アイトロール錠!$A$5:$J$500,7))</f>
        <v>4</v>
      </c>
      <c r="F361" s="130"/>
      <c r="G361" s="131"/>
      <c r="H361" s="132"/>
    </row>
    <row r="362" spans="1:8" s="119" customFormat="1" ht="30" customHeight="1">
      <c r="A362" s="126">
        <v>311</v>
      </c>
      <c r="B362" s="187" t="str">
        <f>IF($A362="","",VLOOKUP($A362,アイトロール錠!$A$5:$J$500,4))</f>
        <v>ノイロトロピン錠４単位</v>
      </c>
      <c r="C362" s="129"/>
      <c r="D362" s="139" t="str">
        <f>IF($A362="","",VLOOKUP($A362,アイトロール錠!$A$5:$J$500,6))</f>
        <v>ＢＸ</v>
      </c>
      <c r="E362" s="139">
        <f>IF($A362="","",VLOOKUP($A362,アイトロール錠!$A$5:$J$500,7))</f>
        <v>3</v>
      </c>
      <c r="F362" s="130"/>
      <c r="G362" s="131"/>
      <c r="H362" s="132"/>
    </row>
    <row r="363" spans="1:8" s="119" customFormat="1" ht="30" customHeight="1">
      <c r="A363" s="126">
        <v>312</v>
      </c>
      <c r="B363" s="187" t="str">
        <f>IF($A363="","",VLOOKUP($A363,アイトロール錠!$A$5:$J$500,4))</f>
        <v>ノイロトロピン注射液３．６単位</v>
      </c>
      <c r="C363" s="129"/>
      <c r="D363" s="139" t="str">
        <f>IF($A363="","",VLOOKUP($A363,アイトロール錠!$A$5:$J$500,6))</f>
        <v>ＢＸ</v>
      </c>
      <c r="E363" s="139">
        <f>IF($A363="","",VLOOKUP($A363,アイトロール錠!$A$5:$J$500,7))</f>
        <v>4</v>
      </c>
      <c r="F363" s="130"/>
      <c r="G363" s="131"/>
      <c r="H363" s="132"/>
    </row>
    <row r="364" spans="1:8" s="119" customFormat="1" ht="30" customHeight="1">
      <c r="A364" s="126">
        <v>313</v>
      </c>
      <c r="B364" s="187" t="str">
        <f>IF($A364="","",VLOOKUP($A364,アイトロール錠!$A$5:$J$500,4))</f>
        <v>ノボラピッド３０ミックス注　フレックスペン</v>
      </c>
      <c r="C364" s="129"/>
      <c r="D364" s="139" t="str">
        <f>IF($A364="","",VLOOKUP($A364,アイトロール錠!$A$5:$J$500,6))</f>
        <v>ＢＸ</v>
      </c>
      <c r="E364" s="139">
        <f>IF($A364="","",VLOOKUP($A364,アイトロール錠!$A$5:$J$500,7))</f>
        <v>29</v>
      </c>
      <c r="F364" s="130"/>
      <c r="G364" s="131"/>
      <c r="H364" s="132"/>
    </row>
    <row r="365" spans="1:8" s="119" customFormat="1" ht="30" customHeight="1">
      <c r="A365" s="126">
        <v>314</v>
      </c>
      <c r="B365" s="187" t="str">
        <f>IF($A365="","",VLOOKUP($A365,アイトロール錠!$A$5:$J$500,4))</f>
        <v>ノボラピッド注フレックスペン</v>
      </c>
      <c r="C365" s="129"/>
      <c r="D365" s="139" t="str">
        <f>IF($A365="","",VLOOKUP($A365,アイトロール錠!$A$5:$J$500,6))</f>
        <v>ＢＸ</v>
      </c>
      <c r="E365" s="139">
        <f>IF($A365="","",VLOOKUP($A365,アイトロール錠!$A$5:$J$500,7))</f>
        <v>88</v>
      </c>
      <c r="F365" s="130"/>
      <c r="G365" s="131"/>
      <c r="H365" s="132"/>
    </row>
    <row r="366" spans="1:8" s="119" customFormat="1" ht="30" customHeight="1">
      <c r="A366" s="126">
        <v>315</v>
      </c>
      <c r="B366" s="187" t="str">
        <f>IF($A366="","",VLOOKUP($A366,アイトロール錠!$A$5:$J$500,4))</f>
        <v>ノルアドリナリン注１ＭＧ</v>
      </c>
      <c r="C366" s="129"/>
      <c r="D366" s="139" t="str">
        <f>IF($A366="","",VLOOKUP($A366,アイトロール錠!$A$5:$J$500,6))</f>
        <v>ＢＸ</v>
      </c>
      <c r="E366" s="139">
        <f>IF($A366="","",VLOOKUP($A366,アイトロール錠!$A$5:$J$500,7))</f>
        <v>4</v>
      </c>
      <c r="F366" s="130"/>
      <c r="G366" s="131"/>
      <c r="H366" s="132"/>
    </row>
    <row r="367" spans="1:8" s="119" customFormat="1" ht="30" customHeight="1">
      <c r="A367" s="126">
        <v>316</v>
      </c>
      <c r="B367" s="187" t="str">
        <f>IF($A367="","",VLOOKUP($A367,アイトロール錠!$A$5:$J$500,4))</f>
        <v>ノルバデックス錠２０ＭＧ</v>
      </c>
      <c r="C367" s="129"/>
      <c r="D367" s="139" t="str">
        <f>IF($A367="","",VLOOKUP($A367,アイトロール錠!$A$5:$J$500,6))</f>
        <v>ＢＸ</v>
      </c>
      <c r="E367" s="139">
        <f>IF($A367="","",VLOOKUP($A367,アイトロール錠!$A$5:$J$500,7))</f>
        <v>4</v>
      </c>
      <c r="F367" s="130"/>
      <c r="G367" s="131"/>
      <c r="H367" s="132"/>
    </row>
    <row r="368" spans="1:8" s="119" customFormat="1" ht="30" customHeight="1">
      <c r="A368" s="126">
        <v>317</v>
      </c>
      <c r="B368" s="187" t="str">
        <f>IF($A368="","",VLOOKUP($A368,アイトロール錠!$A$5:$J$500,4))</f>
        <v>バイアスピリン錠１００ＭＧ</v>
      </c>
      <c r="C368" s="129"/>
      <c r="D368" s="139" t="str">
        <f>IF($A368="","",VLOOKUP($A368,アイトロール錠!$A$5:$J$500,6))</f>
        <v>ＢＸ</v>
      </c>
      <c r="E368" s="139">
        <f>IF($A368="","",VLOOKUP($A368,アイトロール錠!$A$5:$J$500,7))</f>
        <v>9</v>
      </c>
      <c r="F368" s="130"/>
      <c r="G368" s="131"/>
      <c r="H368" s="132"/>
    </row>
    <row r="369" spans="1:8" s="119" customFormat="1" ht="30" customHeight="1">
      <c r="A369" s="126">
        <v>318</v>
      </c>
      <c r="B369" s="187" t="str">
        <f>IF($A369="","",VLOOKUP($A369,アイトロール錠!$A$5:$J$500,4))</f>
        <v>パム静注５００ＭＧ</v>
      </c>
      <c r="C369" s="129"/>
      <c r="D369" s="139" t="str">
        <f>IF($A369="","",VLOOKUP($A369,アイトロール錠!$A$5:$J$500,6))</f>
        <v>ＢＸ</v>
      </c>
      <c r="E369" s="139">
        <f>IF($A369="","",VLOOKUP($A369,アイトロール錠!$A$5:$J$500,7))</f>
        <v>4</v>
      </c>
      <c r="F369" s="130"/>
      <c r="G369" s="131"/>
      <c r="H369" s="132"/>
    </row>
    <row r="370" spans="1:8" s="119" customFormat="1" ht="30" customHeight="1">
      <c r="A370" s="126">
        <v>319</v>
      </c>
      <c r="B370" s="187" t="str">
        <f>IF($A370="","",VLOOKUP($A370,アイトロール錠!$A$5:$J$500,4))</f>
        <v>バラシクロビル粒状錠５００ＭＧ「モチダ」</v>
      </c>
      <c r="C370" s="129"/>
      <c r="D370" s="139" t="str">
        <f>IF($A370="","",VLOOKUP($A370,アイトロール錠!$A$5:$J$500,6))</f>
        <v>ＢＸ</v>
      </c>
      <c r="E370" s="139">
        <f>IF($A370="","",VLOOKUP($A370,アイトロール錠!$A$5:$J$500,7))</f>
        <v>33</v>
      </c>
      <c r="F370" s="130"/>
      <c r="G370" s="131"/>
      <c r="H370" s="132"/>
    </row>
    <row r="371" spans="1:8" s="119" customFormat="1" ht="30" customHeight="1">
      <c r="A371" s="126">
        <v>320</v>
      </c>
      <c r="B371" s="187" t="str">
        <f>IF($A371="","",VLOOKUP($A371,アイトロール錠!$A$5:$J$500,4))</f>
        <v>バルプロ酸ナトリウム徐放錠Ａ２００ＭＧ「トーワ」</v>
      </c>
      <c r="C371" s="129"/>
      <c r="D371" s="139" t="str">
        <f>IF($A371="","",VLOOKUP($A371,アイトロール錠!$A$5:$J$500,6))</f>
        <v>ＢＸ</v>
      </c>
      <c r="E371" s="139">
        <f>IF($A371="","",VLOOKUP($A371,アイトロール錠!$A$5:$J$500,7))</f>
        <v>25</v>
      </c>
      <c r="F371" s="130"/>
      <c r="G371" s="131"/>
      <c r="H371" s="132"/>
    </row>
    <row r="372" spans="1:8" s="119" customFormat="1" ht="30" customHeight="1">
      <c r="A372" s="126">
        <v>321</v>
      </c>
      <c r="B372" s="187" t="str">
        <f>IF($A372="","",VLOOKUP($A372,アイトロール錠!$A$5:$J$500,4))</f>
        <v>パルモディア錠０．１ＭＧ</v>
      </c>
      <c r="C372" s="129"/>
      <c r="D372" s="139" t="str">
        <f>IF($A372="","",VLOOKUP($A372,アイトロール錠!$A$5:$J$500,6))</f>
        <v>ＢＸ</v>
      </c>
      <c r="E372" s="139">
        <f>IF($A372="","",VLOOKUP($A372,アイトロール錠!$A$5:$J$500,7))</f>
        <v>15</v>
      </c>
      <c r="F372" s="130"/>
      <c r="G372" s="131"/>
      <c r="H372" s="132"/>
    </row>
    <row r="373" spans="1:8" s="119" customFormat="1" ht="30" customHeight="1">
      <c r="A373" s="126">
        <v>322</v>
      </c>
      <c r="B373" s="187" t="str">
        <f>IF($A373="","",VLOOKUP($A373,アイトロール錠!$A$5:$J$500,4))</f>
        <v>パロキセチン錠１０ＭＧ「明治」</v>
      </c>
      <c r="C373" s="129"/>
      <c r="D373" s="139" t="str">
        <f>IF($A373="","",VLOOKUP($A373,アイトロール錠!$A$5:$J$500,6))</f>
        <v>ＢＸ</v>
      </c>
      <c r="E373" s="139">
        <f>IF($A373="","",VLOOKUP($A373,アイトロール錠!$A$5:$J$500,7))</f>
        <v>4</v>
      </c>
      <c r="F373" s="130"/>
      <c r="G373" s="131"/>
      <c r="H373" s="132"/>
    </row>
    <row r="374" spans="1:8" s="119" customFormat="1" ht="30" customHeight="1">
      <c r="A374" s="126">
        <v>323</v>
      </c>
      <c r="B374" s="187" t="str">
        <f>IF($A374="","",VLOOKUP($A374,アイトロール錠!$A$5:$J$500,4))</f>
        <v>ＰＬ配合顆粒</v>
      </c>
      <c r="C374" s="129"/>
      <c r="D374" s="139" t="str">
        <f>IF($A374="","",VLOOKUP($A374,アイトロール錠!$A$5:$J$500,6))</f>
        <v>ＢＸ</v>
      </c>
      <c r="E374" s="139">
        <f>IF($A374="","",VLOOKUP($A374,アイトロール錠!$A$5:$J$500,7))</f>
        <v>3</v>
      </c>
      <c r="F374" s="130"/>
      <c r="G374" s="131"/>
      <c r="H374" s="132"/>
    </row>
    <row r="375" spans="1:8" s="119" customFormat="1" ht="30" customHeight="1">
      <c r="A375" s="126">
        <v>324</v>
      </c>
      <c r="B375" s="187" t="str">
        <f>IF($A375="","",VLOOKUP($A375,アイトロール錠!$A$5:$J$500,4))</f>
        <v>ピオグリタゾン錠１５ＭＧ「武田テバ」</v>
      </c>
      <c r="C375" s="129"/>
      <c r="D375" s="139" t="str">
        <f>IF($A375="","",VLOOKUP($A375,アイトロール錠!$A$5:$J$500,6))</f>
        <v>ＢＸ</v>
      </c>
      <c r="E375" s="139">
        <f>IF($A375="","",VLOOKUP($A375,アイトロール錠!$A$5:$J$500,7))</f>
        <v>12</v>
      </c>
      <c r="F375" s="130"/>
      <c r="G375" s="131"/>
      <c r="H375" s="132"/>
    </row>
    <row r="376" spans="1:8" s="119" customFormat="1" ht="30" customHeight="1">
      <c r="A376" s="126">
        <v>325</v>
      </c>
      <c r="B376" s="188" t="str">
        <f>IF($A376="","",VLOOKUP($A376,アイトロール錠!$A$5:$J$500,4))</f>
        <v>ビオフェルミンＲ散</v>
      </c>
      <c r="C376" s="129"/>
      <c r="D376" s="140" t="str">
        <f>IF($A376="","",VLOOKUP($A376,アイトロール錠!$A$5:$J$500,6))</f>
        <v>ＢＸ</v>
      </c>
      <c r="E376" s="140">
        <f>IF($A376="","",VLOOKUP($A376,アイトロール錠!$A$5:$J$500,7))</f>
        <v>4</v>
      </c>
      <c r="F376" s="130"/>
      <c r="G376" s="131"/>
      <c r="H376" s="132"/>
    </row>
    <row r="378" spans="1:8" s="119" customFormat="1" ht="45" customHeight="1">
      <c r="A378" s="118"/>
      <c r="B378" s="383" t="s">
        <v>111</v>
      </c>
      <c r="C378" s="383"/>
      <c r="D378" s="383"/>
      <c r="E378" s="383"/>
      <c r="F378" s="383"/>
      <c r="G378" s="383"/>
      <c r="H378" s="383"/>
    </row>
    <row r="379" spans="1:8" s="121" customFormat="1" ht="18" customHeight="1">
      <c r="A379" s="120"/>
      <c r="B379" s="277"/>
      <c r="D379" s="122"/>
      <c r="E379" s="123"/>
      <c r="F379" s="124"/>
    </row>
    <row r="380" spans="1:8" s="118" customFormat="1" ht="30" customHeight="1">
      <c r="A380" s="125" t="s">
        <v>112</v>
      </c>
      <c r="B380" s="384" t="s">
        <v>113</v>
      </c>
      <c r="C380" s="385"/>
      <c r="D380" s="126" t="s">
        <v>114</v>
      </c>
      <c r="E380" s="127" t="s">
        <v>115</v>
      </c>
      <c r="F380" s="128" t="s">
        <v>116</v>
      </c>
      <c r="G380" s="125" t="s">
        <v>117</v>
      </c>
      <c r="H380" s="126" t="s">
        <v>118</v>
      </c>
    </row>
    <row r="381" spans="1:8" ht="30" customHeight="1">
      <c r="A381" s="126">
        <v>326</v>
      </c>
      <c r="B381" s="187" t="str">
        <f>IF($A381="","",VLOOKUP($A381,アイトロール錠!$A$5:$J$500,4))</f>
        <v>ビクシリン注射用１Ｇ</v>
      </c>
      <c r="C381" s="129"/>
      <c r="D381" s="139" t="str">
        <f>IF($A381="","",VLOOKUP($A381,アイトロール錠!$A$5:$J$500,6))</f>
        <v>ＢＸ</v>
      </c>
      <c r="E381" s="139">
        <f>IF($A381="","",VLOOKUP($A381,アイトロール錠!$A$5:$J$500,7))</f>
        <v>4</v>
      </c>
      <c r="F381" s="130"/>
      <c r="G381" s="131"/>
      <c r="H381" s="132"/>
    </row>
    <row r="382" spans="1:8" ht="30" customHeight="1">
      <c r="A382" s="126">
        <v>327</v>
      </c>
      <c r="B382" s="187" t="str">
        <f>IF($A382="","",VLOOKUP($A382,アイトロール錠!$A$5:$J$500,4))</f>
        <v>ピコスルファートナトリウム内用液０．７５％「ＪＧ」</v>
      </c>
      <c r="C382" s="129"/>
      <c r="D382" s="139" t="str">
        <f>IF($A382="","",VLOOKUP($A382,アイトロール錠!$A$5:$J$500,6))</f>
        <v>ＢＸ</v>
      </c>
      <c r="E382" s="139">
        <f>IF($A382="","",VLOOKUP($A382,アイトロール錠!$A$5:$J$500,7))</f>
        <v>8</v>
      </c>
      <c r="F382" s="130"/>
      <c r="G382" s="131"/>
      <c r="H382" s="132"/>
    </row>
    <row r="383" spans="1:8" ht="30" customHeight="1">
      <c r="A383" s="126">
        <v>328</v>
      </c>
      <c r="B383" s="187" t="str">
        <f>IF($A383="","",VLOOKUP($A383,アイトロール錠!$A$5:$J$500,4))</f>
        <v>ビソプロロールフマル酸塩錠２．５ＭＧ「日医工」</v>
      </c>
      <c r="C383" s="129"/>
      <c r="D383" s="139" t="str">
        <f>IF($A383="","",VLOOKUP($A383,アイトロール錠!$A$5:$J$500,6))</f>
        <v>ＢＸ</v>
      </c>
      <c r="E383" s="139">
        <f>IF($A383="","",VLOOKUP($A383,アイトロール錠!$A$5:$J$500,7))</f>
        <v>10</v>
      </c>
      <c r="F383" s="130"/>
      <c r="G383" s="131"/>
      <c r="H383" s="132"/>
    </row>
    <row r="384" spans="1:8" s="119" customFormat="1" ht="30" customHeight="1">
      <c r="A384" s="126">
        <v>329</v>
      </c>
      <c r="B384" s="187" t="str">
        <f>IF($A384="","",VLOOKUP($A384,アイトロール錠!$A$5:$J$500,4))</f>
        <v>ビタメジン静注用</v>
      </c>
      <c r="C384" s="129"/>
      <c r="D384" s="139" t="str">
        <f>IF($A384="","",VLOOKUP($A384,アイトロール錠!$A$5:$J$500,6))</f>
        <v>ＢＸ</v>
      </c>
      <c r="E384" s="139">
        <f>IF($A384="","",VLOOKUP($A384,アイトロール錠!$A$5:$J$500,7))</f>
        <v>4</v>
      </c>
      <c r="F384" s="130"/>
      <c r="G384" s="131"/>
      <c r="H384" s="132"/>
    </row>
    <row r="385" spans="1:8" s="119" customFormat="1" ht="30" customHeight="1">
      <c r="A385" s="126">
        <v>330</v>
      </c>
      <c r="B385" s="187" t="str">
        <f>IF($A385="","",VLOOKUP($A385,アイトロール錠!$A$5:$J$500,4))</f>
        <v>ビタメジン配合カプセルＢ２５</v>
      </c>
      <c r="C385" s="129"/>
      <c r="D385" s="139" t="str">
        <f>IF($A385="","",VLOOKUP($A385,アイトロール錠!$A$5:$J$500,6))</f>
        <v>ＢＸ</v>
      </c>
      <c r="E385" s="139">
        <f>IF($A385="","",VLOOKUP($A385,アイトロール錠!$A$5:$J$500,7))</f>
        <v>60</v>
      </c>
      <c r="F385" s="130"/>
      <c r="G385" s="131"/>
      <c r="H385" s="132"/>
    </row>
    <row r="386" spans="1:8" s="119" customFormat="1" ht="30" customHeight="1">
      <c r="A386" s="126">
        <v>331</v>
      </c>
      <c r="B386" s="187" t="str">
        <f>IF($A386="","",VLOOKUP($A386,アイトロール錠!$A$5:$J$500,4))</f>
        <v>ピドキサール錠１０ＭＧ</v>
      </c>
      <c r="C386" s="129"/>
      <c r="D386" s="139" t="str">
        <f>IF($A386="","",VLOOKUP($A386,アイトロール錠!$A$5:$J$500,6))</f>
        <v>ＢＸ</v>
      </c>
      <c r="E386" s="139">
        <f>IF($A386="","",VLOOKUP($A386,アイトロール錠!$A$5:$J$500,7))</f>
        <v>4</v>
      </c>
      <c r="F386" s="130"/>
      <c r="G386" s="131"/>
      <c r="H386" s="132"/>
    </row>
    <row r="387" spans="1:8" s="119" customFormat="1" ht="30" customHeight="1">
      <c r="A387" s="126">
        <v>332</v>
      </c>
      <c r="B387" s="187" t="str">
        <f>IF($A387="","",VLOOKUP($A387,アイトロール錠!$A$5:$J$500,4))</f>
        <v>ピペラシリンＮａ注射用１Ｇ「サワイ」</v>
      </c>
      <c r="C387" s="129"/>
      <c r="D387" s="139" t="str">
        <f>IF($A387="","",VLOOKUP($A387,アイトロール錠!$A$5:$J$500,6))</f>
        <v>ＢＸ</v>
      </c>
      <c r="E387" s="139">
        <f>IF($A387="","",VLOOKUP($A387,アイトロール錠!$A$5:$J$500,7))</f>
        <v>4</v>
      </c>
      <c r="F387" s="130"/>
      <c r="G387" s="131"/>
      <c r="H387" s="132"/>
    </row>
    <row r="388" spans="1:8" s="119" customFormat="1" ht="30" customHeight="1">
      <c r="A388" s="126">
        <v>333</v>
      </c>
      <c r="B388" s="187" t="str">
        <f>IF($A388="","",VLOOKUP($A388,アイトロール錠!$A$5:$J$500,4))</f>
        <v>ビムパット錠５０</v>
      </c>
      <c r="C388" s="129"/>
      <c r="D388" s="139" t="str">
        <f>IF($A388="","",VLOOKUP($A388,アイトロール錠!$A$5:$J$500,6))</f>
        <v>ＢＸ</v>
      </c>
      <c r="E388" s="139">
        <f>IF($A388="","",VLOOKUP($A388,アイトロール錠!$A$5:$J$500,7))</f>
        <v>4</v>
      </c>
      <c r="F388" s="130"/>
      <c r="G388" s="131"/>
      <c r="H388" s="132"/>
    </row>
    <row r="389" spans="1:8" s="119" customFormat="1" ht="30" customHeight="1">
      <c r="A389" s="126">
        <v>334</v>
      </c>
      <c r="B389" s="187" t="str">
        <f>IF($A389="","",VLOOKUP($A389,アイトロール錠!$A$5:$J$500,4))</f>
        <v>ヒューマリンＲ注１００単位／ＭＬ</v>
      </c>
      <c r="C389" s="129"/>
      <c r="D389" s="139" t="str">
        <f>IF($A389="","",VLOOKUP($A389,アイトロール錠!$A$5:$J$500,6))</f>
        <v>ＢＴ</v>
      </c>
      <c r="E389" s="139">
        <f>IF($A389="","",VLOOKUP($A389,アイトロール錠!$A$5:$J$500,7))</f>
        <v>4</v>
      </c>
      <c r="F389" s="130"/>
      <c r="G389" s="131"/>
      <c r="H389" s="132"/>
    </row>
    <row r="390" spans="1:8" s="119" customFormat="1" ht="30" customHeight="1">
      <c r="A390" s="126">
        <v>335</v>
      </c>
      <c r="B390" s="187" t="str">
        <f>IF($A390="","",VLOOKUP($A390,アイトロール錠!$A$5:$J$500,4))</f>
        <v>ビラノア錠２０ＭＧ</v>
      </c>
      <c r="C390" s="129"/>
      <c r="D390" s="139" t="str">
        <f>IF($A390="","",VLOOKUP($A390,アイトロール錠!$A$5:$J$500,6))</f>
        <v>ＢＸ</v>
      </c>
      <c r="E390" s="139">
        <f>IF($A390="","",VLOOKUP($A390,アイトロール錠!$A$5:$J$500,7))</f>
        <v>80</v>
      </c>
      <c r="F390" s="130"/>
      <c r="G390" s="131"/>
      <c r="H390" s="132"/>
    </row>
    <row r="391" spans="1:8" s="119" customFormat="1" ht="30" customHeight="1">
      <c r="A391" s="126">
        <v>336</v>
      </c>
      <c r="B391" s="187" t="str">
        <f>IF($A391="","",VLOOKUP($A391,アイトロール錠!$A$5:$J$500,4))</f>
        <v>ピラマイド原末</v>
      </c>
      <c r="C391" s="129"/>
      <c r="D391" s="139" t="str">
        <f>IF($A391="","",VLOOKUP($A391,アイトロール錠!$A$5:$J$500,6))</f>
        <v>ＢＴ</v>
      </c>
      <c r="E391" s="139">
        <f>IF($A391="","",VLOOKUP($A391,アイトロール錠!$A$5:$J$500,7))</f>
        <v>4</v>
      </c>
      <c r="F391" s="130"/>
      <c r="G391" s="131"/>
      <c r="H391" s="132"/>
    </row>
    <row r="392" spans="1:8" s="119" customFormat="1" ht="30" customHeight="1">
      <c r="A392" s="126">
        <v>337</v>
      </c>
      <c r="B392" s="187" t="str">
        <f>IF($A392="","",VLOOKUP($A392,アイトロール錠!$A$5:$J$500,4))</f>
        <v>ビリスコピン点滴静注５０　</v>
      </c>
      <c r="C392" s="129"/>
      <c r="D392" s="139" t="str">
        <f>IF($A392="","",VLOOKUP($A392,アイトロール錠!$A$5:$J$500,6))</f>
        <v>ＥＡ</v>
      </c>
      <c r="E392" s="139">
        <f>IF($A392="","",VLOOKUP($A392,アイトロール錠!$A$5:$J$500,7))</f>
        <v>4</v>
      </c>
      <c r="F392" s="130"/>
      <c r="G392" s="131"/>
      <c r="H392" s="132"/>
    </row>
    <row r="393" spans="1:8" s="119" customFormat="1" ht="30" customHeight="1">
      <c r="A393" s="126">
        <v>338</v>
      </c>
      <c r="B393" s="187" t="str">
        <f>IF($A393="","",VLOOKUP($A393,アイトロール錠!$A$5:$J$500,4))</f>
        <v>ファモチジン錠２０ＭＧ「サワイ」</v>
      </c>
      <c r="C393" s="129"/>
      <c r="D393" s="139" t="str">
        <f>IF($A393="","",VLOOKUP($A393,アイトロール錠!$A$5:$J$500,6))</f>
        <v>ＢＸ</v>
      </c>
      <c r="E393" s="139">
        <f>IF($A393="","",VLOOKUP($A393,アイトロール錠!$A$5:$J$500,7))</f>
        <v>4</v>
      </c>
      <c r="F393" s="130"/>
      <c r="G393" s="131"/>
      <c r="H393" s="132"/>
    </row>
    <row r="394" spans="1:8" s="119" customFormat="1" ht="30" customHeight="1">
      <c r="A394" s="126">
        <v>339</v>
      </c>
      <c r="B394" s="187" t="str">
        <f>IF($A394="","",VLOOKUP($A394,アイトロール錠!$A$5:$J$500,4))</f>
        <v>ファモチジン静注液２０ＭＧ「サワイ」</v>
      </c>
      <c r="C394" s="129"/>
      <c r="D394" s="139" t="str">
        <f>IF($A394="","",VLOOKUP($A394,アイトロール錠!$A$5:$J$500,6))</f>
        <v>ＢＸ</v>
      </c>
      <c r="E394" s="139">
        <f>IF($A394="","",VLOOKUP($A394,アイトロール錠!$A$5:$J$500,7))</f>
        <v>4</v>
      </c>
      <c r="F394" s="130"/>
      <c r="G394" s="131"/>
      <c r="H394" s="132"/>
    </row>
    <row r="395" spans="1:8" s="119" customFormat="1" ht="30" customHeight="1">
      <c r="A395" s="126">
        <v>340</v>
      </c>
      <c r="B395" s="187" t="str">
        <f>IF($A395="","",VLOOKUP($A395,アイトロール錠!$A$5:$J$500,4))</f>
        <v>フィブラストスプレー２５０マイクロＧ（溶解液付）</v>
      </c>
      <c r="C395" s="129"/>
      <c r="D395" s="139" t="str">
        <f>IF($A395="","",VLOOKUP($A395,アイトロール錠!$A$5:$J$500,6))</f>
        <v>ＢＸ</v>
      </c>
      <c r="E395" s="139">
        <f>IF($A395="","",VLOOKUP($A395,アイトロール錠!$A$5:$J$500,7))</f>
        <v>4</v>
      </c>
      <c r="F395" s="130"/>
      <c r="G395" s="131"/>
      <c r="H395" s="132"/>
    </row>
    <row r="396" spans="1:8" s="119" customFormat="1" ht="30" customHeight="1">
      <c r="A396" s="126">
        <v>341</v>
      </c>
      <c r="B396" s="187" t="str">
        <f>IF($A396="","",VLOOKUP($A396,アイトロール錠!$A$5:$J$500,4))</f>
        <v>フェジン静注４０ＭＧ</v>
      </c>
      <c r="C396" s="129"/>
      <c r="D396" s="139" t="str">
        <f>IF($A396="","",VLOOKUP($A396,アイトロール錠!$A$5:$J$500,6))</f>
        <v>ＢＸ</v>
      </c>
      <c r="E396" s="139">
        <f>IF($A396="","",VLOOKUP($A396,アイトロール錠!$A$5:$J$500,7))</f>
        <v>4</v>
      </c>
      <c r="F396" s="130"/>
      <c r="G396" s="131"/>
      <c r="H396" s="132"/>
    </row>
    <row r="397" spans="1:8" s="119" customFormat="1" ht="30" customHeight="1">
      <c r="A397" s="126">
        <v>342</v>
      </c>
      <c r="B397" s="187" t="str">
        <f>IF($A397="","",VLOOKUP($A397,アイトロール錠!$A$5:$J$500,4))</f>
        <v>フェノバール注射液１００ＭＧ</v>
      </c>
      <c r="C397" s="129"/>
      <c r="D397" s="139" t="str">
        <f>IF($A397="","",VLOOKUP($A397,アイトロール錠!$A$5:$J$500,6))</f>
        <v>ＢＸ</v>
      </c>
      <c r="E397" s="139">
        <f>IF($A397="","",VLOOKUP($A397,アイトロール錠!$A$5:$J$500,7))</f>
        <v>4</v>
      </c>
      <c r="F397" s="130"/>
      <c r="G397" s="131"/>
      <c r="H397" s="132"/>
    </row>
    <row r="398" spans="1:8" s="119" customFormat="1" ht="30" customHeight="1">
      <c r="A398" s="126">
        <v>343</v>
      </c>
      <c r="B398" s="187" t="str">
        <f>IF($A398="","",VLOOKUP($A398,アイトロール錠!$A$5:$J$500,4))</f>
        <v>フェブキソスタット錠１０ＭＧ「ＤＳＥＰ」</v>
      </c>
      <c r="C398" s="129"/>
      <c r="D398" s="139" t="str">
        <f>IF($A398="","",VLOOKUP($A398,アイトロール錠!$A$5:$J$500,6))</f>
        <v>ＢＸ</v>
      </c>
      <c r="E398" s="139">
        <f>IF($A398="","",VLOOKUP($A398,アイトロール錠!$A$5:$J$500,7))</f>
        <v>66</v>
      </c>
      <c r="F398" s="130"/>
      <c r="G398" s="131"/>
      <c r="H398" s="132"/>
    </row>
    <row r="399" spans="1:8" s="119" customFormat="1" ht="30" customHeight="1">
      <c r="A399" s="126">
        <v>344</v>
      </c>
      <c r="B399" s="187" t="str">
        <f>IF($A399="","",VLOOKUP($A399,アイトロール錠!$A$5:$J$500,4))</f>
        <v>フェブキソスタット錠２０ＭＧ「ＤＳＥＰ」</v>
      </c>
      <c r="C399" s="129"/>
      <c r="D399" s="139" t="str">
        <f>IF($A399="","",VLOOKUP($A399,アイトロール錠!$A$5:$J$500,6))</f>
        <v>ＢＸ</v>
      </c>
      <c r="E399" s="139">
        <f>IF($A399="","",VLOOKUP($A399,アイトロール錠!$A$5:$J$500,7))</f>
        <v>45</v>
      </c>
      <c r="F399" s="130"/>
      <c r="G399" s="131"/>
      <c r="H399" s="132"/>
    </row>
    <row r="400" spans="1:8" s="119" customFormat="1" ht="30" customHeight="1">
      <c r="A400" s="126">
        <v>345</v>
      </c>
      <c r="B400" s="187" t="str">
        <f>IF($A400="","",VLOOKUP($A400,アイトロール錠!$A$5:$J$500,4))</f>
        <v>フェロミア錠５０ＭＧ</v>
      </c>
      <c r="C400" s="129"/>
      <c r="D400" s="139" t="str">
        <f>IF($A400="","",VLOOKUP($A400,アイトロール錠!$A$5:$J$500,6))</f>
        <v>ＢＸ</v>
      </c>
      <c r="E400" s="139">
        <f>IF($A400="","",VLOOKUP($A400,アイトロール錠!$A$5:$J$500,7))</f>
        <v>16</v>
      </c>
      <c r="F400" s="130"/>
      <c r="G400" s="131"/>
      <c r="H400" s="132"/>
    </row>
    <row r="401" spans="1:8" s="119" customFormat="1" ht="30" customHeight="1">
      <c r="A401" s="126">
        <v>346</v>
      </c>
      <c r="B401" s="187" t="str">
        <f>IF($A401="","",VLOOKUP($A401,アイトロール錠!$A$5:$J$500,4))</f>
        <v>フェンタニル注射液０．１ＭＧ「第一三共」</v>
      </c>
      <c r="C401" s="129"/>
      <c r="D401" s="139" t="str">
        <f>IF($A401="","",VLOOKUP($A401,アイトロール錠!$A$5:$J$500,6))</f>
        <v>ＢＸ</v>
      </c>
      <c r="E401" s="139">
        <f>IF($A401="","",VLOOKUP($A401,アイトロール錠!$A$5:$J$500,7))</f>
        <v>4</v>
      </c>
      <c r="F401" s="130"/>
      <c r="G401" s="131"/>
      <c r="H401" s="132"/>
    </row>
    <row r="402" spans="1:8" s="119" customFormat="1" ht="30" customHeight="1">
      <c r="A402" s="126">
        <v>347</v>
      </c>
      <c r="B402" s="187" t="str">
        <f>IF($A402="","",VLOOKUP($A402,アイトロール錠!$A$5:$J$500,4))</f>
        <v>フオイパン錠１００ＭＧ</v>
      </c>
      <c r="C402" s="129"/>
      <c r="D402" s="139" t="str">
        <f>IF($A402="","",VLOOKUP($A402,アイトロール錠!$A$5:$J$500,6))</f>
        <v>ＢＸ</v>
      </c>
      <c r="E402" s="139">
        <f>IF($A402="","",VLOOKUP($A402,アイトロール錠!$A$5:$J$500,7))</f>
        <v>10</v>
      </c>
      <c r="F402" s="130"/>
      <c r="G402" s="131"/>
      <c r="H402" s="132"/>
    </row>
    <row r="403" spans="1:8" s="119" customFormat="1" ht="30" customHeight="1">
      <c r="A403" s="126">
        <v>348</v>
      </c>
      <c r="B403" s="187" t="str">
        <f>IF($A403="","",VLOOKUP($A403,アイトロール錠!$A$5:$J$500,4))</f>
        <v>フォシーガ錠５ＭＧ</v>
      </c>
      <c r="C403" s="129"/>
      <c r="D403" s="139" t="str">
        <f>IF($A403="","",VLOOKUP($A403,アイトロール錠!$A$5:$J$500,6))</f>
        <v>ＢＸ</v>
      </c>
      <c r="E403" s="139">
        <f>IF($A403="","",VLOOKUP($A403,アイトロール錠!$A$5:$J$500,7))</f>
        <v>60</v>
      </c>
      <c r="F403" s="130"/>
      <c r="G403" s="131"/>
      <c r="H403" s="132"/>
    </row>
    <row r="404" spans="1:8" s="119" customFormat="1" ht="30" customHeight="1">
      <c r="A404" s="126">
        <v>349</v>
      </c>
      <c r="B404" s="187" t="str">
        <f>IF($A404="","",VLOOKUP($A404,アイトロール錠!$A$5:$J$500,4))</f>
        <v>フォリアミン錠</v>
      </c>
      <c r="C404" s="129"/>
      <c r="D404" s="139" t="str">
        <f>IF($A404="","",VLOOKUP($A404,アイトロール錠!$A$5:$J$500,6))</f>
        <v>ＢＴ</v>
      </c>
      <c r="E404" s="139">
        <f>IF($A404="","",VLOOKUP($A404,アイトロール錠!$A$5:$J$500,7))</f>
        <v>4</v>
      </c>
      <c r="F404" s="130"/>
      <c r="G404" s="131"/>
      <c r="H404" s="132"/>
    </row>
    <row r="405" spans="1:8" s="119" customFormat="1" ht="30" customHeight="1">
      <c r="A405" s="126">
        <v>350</v>
      </c>
      <c r="B405" s="188" t="str">
        <f>IF($A405="","",VLOOKUP($A405,アイトロール錠!$A$5:$J$500,4))</f>
        <v>フスコデ配合錠</v>
      </c>
      <c r="C405" s="129"/>
      <c r="D405" s="140" t="str">
        <f>IF($A405="","",VLOOKUP($A405,アイトロール錠!$A$5:$J$500,6))</f>
        <v>ＢＸ</v>
      </c>
      <c r="E405" s="140">
        <f>IF($A405="","",VLOOKUP($A405,アイトロール錠!$A$5:$J$500,7))</f>
        <v>3</v>
      </c>
      <c r="F405" s="130"/>
      <c r="G405" s="131"/>
      <c r="H405" s="132"/>
    </row>
    <row r="407" spans="1:8" s="119" customFormat="1" ht="45" customHeight="1">
      <c r="A407" s="118"/>
      <c r="B407" s="383" t="s">
        <v>111</v>
      </c>
      <c r="C407" s="383"/>
      <c r="D407" s="383"/>
      <c r="E407" s="383"/>
      <c r="F407" s="383"/>
      <c r="G407" s="383"/>
      <c r="H407" s="383"/>
    </row>
    <row r="408" spans="1:8" s="121" customFormat="1" ht="18" customHeight="1">
      <c r="A408" s="120"/>
      <c r="B408" s="277"/>
      <c r="D408" s="122"/>
      <c r="E408" s="123"/>
      <c r="F408" s="124"/>
    </row>
    <row r="409" spans="1:8" s="118" customFormat="1" ht="30" customHeight="1">
      <c r="A409" s="125" t="s">
        <v>112</v>
      </c>
      <c r="B409" s="384" t="s">
        <v>113</v>
      </c>
      <c r="C409" s="385"/>
      <c r="D409" s="126" t="s">
        <v>114</v>
      </c>
      <c r="E409" s="127" t="s">
        <v>115</v>
      </c>
      <c r="F409" s="128" t="s">
        <v>116</v>
      </c>
      <c r="G409" s="125" t="s">
        <v>117</v>
      </c>
      <c r="H409" s="126" t="s">
        <v>118</v>
      </c>
    </row>
    <row r="410" spans="1:8" ht="30" customHeight="1">
      <c r="A410" s="126">
        <v>351</v>
      </c>
      <c r="B410" s="187" t="str">
        <f>IF($A410="","",VLOOKUP($A410,アイトロール錠!$A$5:$J$500,4))</f>
        <v>ブスコパン錠１０ＭＧ</v>
      </c>
      <c r="C410" s="129"/>
      <c r="D410" s="139" t="str">
        <f>IF($A410="","",VLOOKUP($A410,アイトロール錠!$A$5:$J$500,6))</f>
        <v>ＢＸ</v>
      </c>
      <c r="E410" s="139">
        <f>IF($A410="","",VLOOKUP($A410,アイトロール錠!$A$5:$J$500,7))</f>
        <v>4</v>
      </c>
      <c r="F410" s="130"/>
      <c r="G410" s="131"/>
      <c r="H410" s="132"/>
    </row>
    <row r="411" spans="1:8" ht="30" customHeight="1">
      <c r="A411" s="126">
        <v>352</v>
      </c>
      <c r="B411" s="187" t="str">
        <f>IF($A411="","",VLOOKUP($A411,アイトロール錠!$A$5:$J$500,4))</f>
        <v>ブスコパン注２０ＭＧ</v>
      </c>
      <c r="C411" s="129"/>
      <c r="D411" s="139" t="str">
        <f>IF($A411="","",VLOOKUP($A411,アイトロール錠!$A$5:$J$500,6))</f>
        <v>ＢＸ</v>
      </c>
      <c r="E411" s="139">
        <f>IF($A411="","",VLOOKUP($A411,アイトロール錠!$A$5:$J$500,7))</f>
        <v>4</v>
      </c>
      <c r="F411" s="130"/>
      <c r="G411" s="131"/>
      <c r="H411" s="132"/>
    </row>
    <row r="412" spans="1:8" ht="30" customHeight="1">
      <c r="A412" s="126">
        <v>353</v>
      </c>
      <c r="B412" s="187" t="str">
        <f>IF($A412="","",VLOOKUP($A412,アイトロール錠!$A$5:$J$500,4))</f>
        <v>ブチルスコポラミン臭化物注２０ＭＧシリンジ「ＮＰ」</v>
      </c>
      <c r="C412" s="129"/>
      <c r="D412" s="139" t="str">
        <f>IF($A412="","",VLOOKUP($A412,アイトロール錠!$A$5:$J$500,6))</f>
        <v>ＢＸ</v>
      </c>
      <c r="E412" s="139">
        <f>IF($A412="","",VLOOKUP($A412,アイトロール錠!$A$5:$J$500,7))</f>
        <v>8</v>
      </c>
      <c r="F412" s="130"/>
      <c r="G412" s="131"/>
      <c r="H412" s="132"/>
    </row>
    <row r="413" spans="1:8" s="119" customFormat="1" ht="30" customHeight="1">
      <c r="A413" s="126">
        <v>354</v>
      </c>
      <c r="B413" s="187" t="str">
        <f>IF($A413="","",VLOOKUP($A413,アイトロール錠!$A$5:$J$500,4))</f>
        <v>ブテナフィン塩酸塩クリーム１％「ⅤＴＲＳ」</v>
      </c>
      <c r="C413" s="129"/>
      <c r="D413" s="139" t="str">
        <f>IF($A413="","",VLOOKUP($A413,アイトロール錠!$A$5:$J$500,6))</f>
        <v>ＢＸ</v>
      </c>
      <c r="E413" s="139">
        <f>IF($A413="","",VLOOKUP($A413,アイトロール錠!$A$5:$J$500,7))</f>
        <v>38</v>
      </c>
      <c r="F413" s="130"/>
      <c r="G413" s="131"/>
      <c r="H413" s="132"/>
    </row>
    <row r="414" spans="1:8" s="119" customFormat="1" ht="30" customHeight="1">
      <c r="A414" s="126">
        <v>355</v>
      </c>
      <c r="B414" s="187" t="str">
        <f>IF($A414="","",VLOOKUP($A414,アイトロール錠!$A$5:$J$500,4))</f>
        <v>ブドウ糖注５％ＰＬ「フソー」１００ＭＬ</v>
      </c>
      <c r="C414" s="129"/>
      <c r="D414" s="139" t="str">
        <f>IF($A414="","",VLOOKUP($A414,アイトロール錠!$A$5:$J$500,6))</f>
        <v>ＢＸ</v>
      </c>
      <c r="E414" s="139">
        <f>IF($A414="","",VLOOKUP($A414,アイトロール錠!$A$5:$J$500,7))</f>
        <v>4</v>
      </c>
      <c r="F414" s="130"/>
      <c r="G414" s="131"/>
      <c r="H414" s="132"/>
    </row>
    <row r="415" spans="1:8" s="119" customFormat="1" ht="30" customHeight="1">
      <c r="A415" s="126">
        <v>356</v>
      </c>
      <c r="B415" s="187" t="str">
        <f>IF($A415="","",VLOOKUP($A415,アイトロール錠!$A$5:$J$500,4))</f>
        <v>ブドウ糖注５％バック「フソー」５００ＭＬ</v>
      </c>
      <c r="C415" s="129"/>
      <c r="D415" s="139" t="str">
        <f>IF($A415="","",VLOOKUP($A415,アイトロール錠!$A$5:$J$500,6))</f>
        <v>ＢＸ</v>
      </c>
      <c r="E415" s="139">
        <f>IF($A415="","",VLOOKUP($A415,アイトロール錠!$A$5:$J$500,7))</f>
        <v>4</v>
      </c>
      <c r="F415" s="130"/>
      <c r="G415" s="131"/>
      <c r="H415" s="132"/>
    </row>
    <row r="416" spans="1:8" s="119" customFormat="1" ht="30" customHeight="1">
      <c r="A416" s="126">
        <v>357</v>
      </c>
      <c r="B416" s="187" t="str">
        <f>IF($A416="","",VLOOKUP($A416,アイトロール錠!$A$5:$J$500,4))</f>
        <v>ブドウ糖注５０％ＰＬ「フソー」２０ＭＬ</v>
      </c>
      <c r="C416" s="129"/>
      <c r="D416" s="139" t="str">
        <f>IF($A416="","",VLOOKUP($A416,アイトロール錠!$A$5:$J$500,6))</f>
        <v>ＢＸ</v>
      </c>
      <c r="E416" s="139">
        <f>IF($A416="","",VLOOKUP($A416,アイトロール錠!$A$5:$J$500,7))</f>
        <v>4</v>
      </c>
      <c r="F416" s="130"/>
      <c r="G416" s="131"/>
      <c r="H416" s="132"/>
    </row>
    <row r="417" spans="1:8" s="119" customFormat="1" ht="30" customHeight="1">
      <c r="A417" s="126">
        <v>358</v>
      </c>
      <c r="B417" s="187" t="str">
        <f>IF($A417="","",VLOOKUP($A417,アイトロール錠!$A$5:$J$500,4))</f>
        <v>フラジール内服錠２５０ＭＧ</v>
      </c>
      <c r="C417" s="129"/>
      <c r="D417" s="139" t="str">
        <f>IF($A417="","",VLOOKUP($A417,アイトロール錠!$A$5:$J$500,6))</f>
        <v>ＢＸ</v>
      </c>
      <c r="E417" s="139">
        <f>IF($A417="","",VLOOKUP($A417,アイトロール錠!$A$5:$J$500,7))</f>
        <v>4</v>
      </c>
      <c r="F417" s="130"/>
      <c r="G417" s="131"/>
      <c r="H417" s="132"/>
    </row>
    <row r="418" spans="1:8" s="119" customFormat="1" ht="30" customHeight="1">
      <c r="A418" s="126">
        <v>359</v>
      </c>
      <c r="B418" s="187" t="str">
        <f>IF($A418="","",VLOOKUP($A418,アイトロール錠!$A$5:$J$500,4))</f>
        <v>フリウェル配合錠ＬＤ「あすか」</v>
      </c>
      <c r="C418" s="129"/>
      <c r="D418" s="139" t="str">
        <f>IF($A418="","",VLOOKUP($A418,アイトロール錠!$A$5:$J$500,6))</f>
        <v>ＢＸ</v>
      </c>
      <c r="E418" s="139">
        <f>IF($A418="","",VLOOKUP($A418,アイトロール錠!$A$5:$J$500,7))</f>
        <v>7</v>
      </c>
      <c r="F418" s="130"/>
      <c r="G418" s="131"/>
      <c r="H418" s="132"/>
    </row>
    <row r="419" spans="1:8" s="119" customFormat="1" ht="30" customHeight="1">
      <c r="A419" s="126">
        <v>360</v>
      </c>
      <c r="B419" s="187" t="str">
        <f>IF($A419="","",VLOOKUP($A419,アイトロール錠!$A$5:$J$500,4))</f>
        <v>ブリディオン静注２００ＭＧ</v>
      </c>
      <c r="C419" s="129"/>
      <c r="D419" s="139" t="str">
        <f>IF($A419="","",VLOOKUP($A419,アイトロール錠!$A$5:$J$500,6))</f>
        <v>ＢＸ</v>
      </c>
      <c r="E419" s="139">
        <f>IF($A419="","",VLOOKUP($A419,アイトロール錠!$A$5:$J$500,7))</f>
        <v>3</v>
      </c>
      <c r="F419" s="130"/>
      <c r="G419" s="131"/>
      <c r="H419" s="132"/>
    </row>
    <row r="420" spans="1:8" s="119" customFormat="1" ht="30" customHeight="1">
      <c r="A420" s="126">
        <v>361</v>
      </c>
      <c r="B420" s="187" t="str">
        <f>IF($A420="","",VLOOKUP($A420,アイトロール錠!$A$5:$J$500,4))</f>
        <v>プリビナ液０．０５％</v>
      </c>
      <c r="C420" s="129"/>
      <c r="D420" s="139" t="str">
        <f>IF($A420="","",VLOOKUP($A420,アイトロール錠!$A$5:$J$500,6))</f>
        <v>ＢＴ</v>
      </c>
      <c r="E420" s="139">
        <f>IF($A420="","",VLOOKUP($A420,アイトロール錠!$A$5:$J$500,7))</f>
        <v>4</v>
      </c>
      <c r="F420" s="130"/>
      <c r="G420" s="131"/>
      <c r="H420" s="132"/>
    </row>
    <row r="421" spans="1:8" s="119" customFormat="1" ht="30" customHeight="1">
      <c r="A421" s="126">
        <v>362</v>
      </c>
      <c r="B421" s="187" t="str">
        <f>IF($A421="","",VLOOKUP($A421,アイトロール錠!$A$5:$J$500,4))</f>
        <v>プリンペラン錠５</v>
      </c>
      <c r="C421" s="129"/>
      <c r="D421" s="139" t="str">
        <f>IF($A421="","",VLOOKUP($A421,アイトロール錠!$A$5:$J$500,6))</f>
        <v>ＢＸ</v>
      </c>
      <c r="E421" s="139">
        <f>IF($A421="","",VLOOKUP($A421,アイトロール錠!$A$5:$J$500,7))</f>
        <v>25</v>
      </c>
      <c r="F421" s="130"/>
      <c r="G421" s="131"/>
      <c r="H421" s="132"/>
    </row>
    <row r="422" spans="1:8" s="119" customFormat="1" ht="30" customHeight="1">
      <c r="A422" s="126">
        <v>363</v>
      </c>
      <c r="B422" s="187" t="str">
        <f>IF($A422="","",VLOOKUP($A422,アイトロール錠!$A$5:$J$500,4))</f>
        <v>プリンペラン注射液１０ＭＧ</v>
      </c>
      <c r="C422" s="129"/>
      <c r="D422" s="139" t="str">
        <f>IF($A422="","",VLOOKUP($A422,アイトロール錠!$A$5:$J$500,6))</f>
        <v>ＢＸ</v>
      </c>
      <c r="E422" s="139">
        <f>IF($A422="","",VLOOKUP($A422,アイトロール錠!$A$5:$J$500,7))</f>
        <v>4</v>
      </c>
      <c r="F422" s="130"/>
      <c r="G422" s="131"/>
      <c r="H422" s="132"/>
    </row>
    <row r="423" spans="1:8" s="119" customFormat="1" ht="30" customHeight="1">
      <c r="A423" s="126">
        <v>364</v>
      </c>
      <c r="B423" s="187" t="str">
        <f>IF($A423="","",VLOOKUP($A423,アイトロール錠!$A$5:$J$500,4))</f>
        <v>フルイトラン錠１ＭＧ</v>
      </c>
      <c r="C423" s="129"/>
      <c r="D423" s="139" t="str">
        <f>IF($A423="","",VLOOKUP($A423,アイトロール錠!$A$5:$J$500,6))</f>
        <v>ＢＸ</v>
      </c>
      <c r="E423" s="139">
        <f>IF($A423="","",VLOOKUP($A423,アイトロール錠!$A$5:$J$500,7))</f>
        <v>52</v>
      </c>
      <c r="F423" s="130"/>
      <c r="G423" s="131"/>
      <c r="H423" s="132"/>
    </row>
    <row r="424" spans="1:8" s="119" customFormat="1" ht="30" customHeight="1">
      <c r="A424" s="126">
        <v>365</v>
      </c>
      <c r="B424" s="187" t="str">
        <f>IF($A424="","",VLOOKUP($A424,アイトロール錠!$A$5:$J$500,4))</f>
        <v>フルオロメトロン点眼液０．０２％「センジュ」</v>
      </c>
      <c r="C424" s="129"/>
      <c r="D424" s="139" t="str">
        <f>IF($A424="","",VLOOKUP($A424,アイトロール錠!$A$5:$J$500,6))</f>
        <v>ＢＸ</v>
      </c>
      <c r="E424" s="139">
        <f>IF($A424="","",VLOOKUP($A424,アイトロール錠!$A$5:$J$500,7))</f>
        <v>12</v>
      </c>
      <c r="F424" s="130"/>
      <c r="G424" s="131"/>
      <c r="H424" s="132"/>
    </row>
    <row r="425" spans="1:8" s="119" customFormat="1" ht="30" customHeight="1">
      <c r="A425" s="126">
        <v>366</v>
      </c>
      <c r="B425" s="187" t="str">
        <f>IF($A425="","",VLOOKUP($A425,アイトロール錠!$A$5:$J$500,4))</f>
        <v>フルタイド１００ディスカス</v>
      </c>
      <c r="C425" s="129"/>
      <c r="D425" s="139" t="str">
        <f>IF($A425="","",VLOOKUP($A425,アイトロール錠!$A$5:$J$500,6))</f>
        <v>ＫＴ</v>
      </c>
      <c r="E425" s="139">
        <f>IF($A425="","",VLOOKUP($A425,アイトロール錠!$A$5:$J$500,7))</f>
        <v>15</v>
      </c>
      <c r="F425" s="130"/>
      <c r="G425" s="131"/>
      <c r="H425" s="132"/>
    </row>
    <row r="426" spans="1:8" s="119" customFormat="1" ht="30" customHeight="1">
      <c r="A426" s="126">
        <v>367</v>
      </c>
      <c r="B426" s="187" t="str">
        <f>IF($A426="","",VLOOKUP($A426,アイトロール錠!$A$5:$J$500,4))</f>
        <v>フルチカゾン点鼻液５０マイクロＧ「サワイ」２８噴霧用</v>
      </c>
      <c r="C426" s="129"/>
      <c r="D426" s="139" t="str">
        <f>IF($A426="","",VLOOKUP($A426,アイトロール錠!$A$5:$J$500,6))</f>
        <v>ＢＸ</v>
      </c>
      <c r="E426" s="139">
        <f>IF($A426="","",VLOOKUP($A426,アイトロール錠!$A$5:$J$500,7))</f>
        <v>197</v>
      </c>
      <c r="F426" s="130"/>
      <c r="G426" s="131"/>
      <c r="H426" s="132"/>
    </row>
    <row r="427" spans="1:8" s="119" customFormat="1" ht="30" customHeight="1">
      <c r="A427" s="126">
        <v>368</v>
      </c>
      <c r="B427" s="187" t="str">
        <f>IF($A427="","",VLOOKUP($A427,アイトロール錠!$A$5:$J$500,4))</f>
        <v>フルニトラゼパム錠１ＭＧ「ＪＧ」</v>
      </c>
      <c r="C427" s="129"/>
      <c r="D427" s="139" t="str">
        <f>IF($A427="","",VLOOKUP($A427,アイトロール錠!$A$5:$J$500,6))</f>
        <v>ＢＸ</v>
      </c>
      <c r="E427" s="139">
        <f>IF($A427="","",VLOOKUP($A427,アイトロール錠!$A$5:$J$500,7))</f>
        <v>11</v>
      </c>
      <c r="F427" s="130"/>
      <c r="G427" s="131"/>
      <c r="H427" s="132"/>
    </row>
    <row r="428" spans="1:8" s="119" customFormat="1" ht="30" customHeight="1">
      <c r="A428" s="126">
        <v>369</v>
      </c>
      <c r="B428" s="187" t="str">
        <f>IF($A428="","",VLOOKUP($A428,アイトロール錠!$A$5:$J$500,4))</f>
        <v>フルマゼニル静注液０．５ＭＧ「ＳＷ」</v>
      </c>
      <c r="C428" s="129"/>
      <c r="D428" s="139" t="str">
        <f>IF($A428="","",VLOOKUP($A428,アイトロール錠!$A$5:$J$500,6))</f>
        <v>ＢＸ</v>
      </c>
      <c r="E428" s="139">
        <f>IF($A428="","",VLOOKUP($A428,アイトロール錠!$A$5:$J$500,7))</f>
        <v>3</v>
      </c>
      <c r="F428" s="130"/>
      <c r="G428" s="131"/>
      <c r="H428" s="132"/>
    </row>
    <row r="429" spans="1:8" s="119" customFormat="1" ht="30" customHeight="1">
      <c r="A429" s="126">
        <v>370</v>
      </c>
      <c r="B429" s="187" t="str">
        <f>IF($A429="","",VLOOKUP($A429,アイトロール錠!$A$5:$J$500,4))</f>
        <v>プレガバリンＯＤ錠７５ＭＧ「ＶＴＲＳ」</v>
      </c>
      <c r="C429" s="129"/>
      <c r="D429" s="139" t="str">
        <f>IF($A429="","",VLOOKUP($A429,アイトロール錠!$A$5:$J$500,6))</f>
        <v>ＢＸ</v>
      </c>
      <c r="E429" s="139">
        <f>IF($A429="","",VLOOKUP($A429,アイトロール錠!$A$5:$J$500,7))</f>
        <v>28</v>
      </c>
      <c r="F429" s="130"/>
      <c r="G429" s="131"/>
      <c r="H429" s="132"/>
    </row>
    <row r="430" spans="1:8" s="119" customFormat="1" ht="30" customHeight="1">
      <c r="A430" s="126">
        <v>371</v>
      </c>
      <c r="B430" s="187" t="str">
        <f>IF($A430="","",VLOOKUP($A430,アイトロール錠!$A$5:$J$500,4))</f>
        <v>プレドニゾロン錠１ＭＧ（旭化成）</v>
      </c>
      <c r="C430" s="129"/>
      <c r="D430" s="139" t="str">
        <f>IF($A430="","",VLOOKUP($A430,アイトロール錠!$A$5:$J$500,6))</f>
        <v>ＢＸ</v>
      </c>
      <c r="E430" s="139">
        <f>IF($A430="","",VLOOKUP($A430,アイトロール錠!$A$5:$J$500,7))</f>
        <v>4</v>
      </c>
      <c r="F430" s="130"/>
      <c r="G430" s="131"/>
      <c r="H430" s="132"/>
    </row>
    <row r="431" spans="1:8" s="119" customFormat="1" ht="30" customHeight="1">
      <c r="A431" s="126">
        <v>372</v>
      </c>
      <c r="B431" s="187" t="str">
        <f>IF($A431="","",VLOOKUP($A431,アイトロール錠!$A$5:$J$500,4))</f>
        <v>プレドニン錠５ＭＧ</v>
      </c>
      <c r="C431" s="129"/>
      <c r="D431" s="139" t="str">
        <f>IF($A431="","",VLOOKUP($A431,アイトロール錠!$A$5:$J$500,6))</f>
        <v>ＢＸ</v>
      </c>
      <c r="E431" s="139">
        <f>IF($A431="","",VLOOKUP($A431,アイトロール錠!$A$5:$J$500,7))</f>
        <v>4</v>
      </c>
      <c r="F431" s="130"/>
      <c r="G431" s="131"/>
      <c r="H431" s="132"/>
    </row>
    <row r="432" spans="1:8" s="119" customFormat="1" ht="30" customHeight="1">
      <c r="A432" s="126">
        <v>373</v>
      </c>
      <c r="B432" s="187" t="str">
        <f>IF($A432="","",VLOOKUP($A432,アイトロール錠!$A$5:$J$500,4))</f>
        <v>フローレス眼検査用試験紙０．７ＭＧ</v>
      </c>
      <c r="C432" s="129"/>
      <c r="D432" s="139" t="str">
        <f>IF($A432="","",VLOOKUP($A432,アイトロール錠!$A$5:$J$500,6))</f>
        <v>ＢＸ</v>
      </c>
      <c r="E432" s="139">
        <f>IF($A432="","",VLOOKUP($A432,アイトロール錠!$A$5:$J$500,7))</f>
        <v>4</v>
      </c>
      <c r="F432" s="130"/>
      <c r="G432" s="131"/>
      <c r="H432" s="132"/>
    </row>
    <row r="433" spans="1:8" s="119" customFormat="1" ht="30" customHeight="1">
      <c r="A433" s="126">
        <v>374</v>
      </c>
      <c r="B433" s="187" t="str">
        <f>IF($A433="","",VLOOKUP($A433,アイトロール錠!$A$5:$J$500,4))</f>
        <v>フロジン外用液５％</v>
      </c>
      <c r="C433" s="129"/>
      <c r="D433" s="139" t="str">
        <f>IF($A433="","",VLOOKUP($A433,アイトロール錠!$A$5:$J$500,6))</f>
        <v>ＢＸ</v>
      </c>
      <c r="E433" s="139">
        <f>IF($A433="","",VLOOKUP($A433,アイトロール錠!$A$5:$J$500,7))</f>
        <v>3</v>
      </c>
      <c r="F433" s="130"/>
      <c r="G433" s="131"/>
      <c r="H433" s="132"/>
    </row>
    <row r="434" spans="1:8" s="119" customFormat="1" ht="30" customHeight="1">
      <c r="A434" s="126">
        <v>375</v>
      </c>
      <c r="B434" s="188" t="str">
        <f>IF($A434="","",VLOOKUP($A434,アイトロール錠!$A$5:$J$500,4))</f>
        <v>プロスタンディン軟膏０．００３％</v>
      </c>
      <c r="C434" s="129"/>
      <c r="D434" s="140" t="str">
        <f>IF($A434="","",VLOOKUP($A434,アイトロール錠!$A$5:$J$500,6))</f>
        <v>ＢＸ</v>
      </c>
      <c r="E434" s="141">
        <f>IF($A434="","",VLOOKUP($A434,アイトロール錠!$A$5:$J$500,7))</f>
        <v>4</v>
      </c>
      <c r="F434" s="130"/>
      <c r="G434" s="131"/>
      <c r="H434" s="132"/>
    </row>
    <row r="436" spans="1:8" s="119" customFormat="1" ht="45" customHeight="1">
      <c r="A436" s="118"/>
      <c r="B436" s="383" t="s">
        <v>111</v>
      </c>
      <c r="C436" s="383"/>
      <c r="D436" s="383"/>
      <c r="E436" s="383"/>
      <c r="F436" s="383"/>
      <c r="G436" s="383"/>
      <c r="H436" s="383"/>
    </row>
    <row r="437" spans="1:8" s="121" customFormat="1" ht="18" customHeight="1">
      <c r="A437" s="120"/>
      <c r="B437" s="277"/>
      <c r="D437" s="122"/>
      <c r="E437" s="123"/>
      <c r="F437" s="124"/>
    </row>
    <row r="438" spans="1:8" s="118" customFormat="1" ht="30" customHeight="1">
      <c r="A438" s="125" t="s">
        <v>112</v>
      </c>
      <c r="B438" s="384" t="s">
        <v>113</v>
      </c>
      <c r="C438" s="385"/>
      <c r="D438" s="126" t="s">
        <v>114</v>
      </c>
      <c r="E438" s="127" t="s">
        <v>115</v>
      </c>
      <c r="F438" s="128" t="s">
        <v>116</v>
      </c>
      <c r="G438" s="125" t="s">
        <v>117</v>
      </c>
      <c r="H438" s="126" t="s">
        <v>118</v>
      </c>
    </row>
    <row r="439" spans="1:8" ht="30" customHeight="1">
      <c r="A439" s="126">
        <v>376</v>
      </c>
      <c r="B439" s="187" t="str">
        <f>IF($A439="","",VLOOKUP($A439,アイトロール錠!$A$5:$J$500,4))</f>
        <v>プロタノール－Ｌ注０．２ＭＧ</v>
      </c>
      <c r="C439" s="129"/>
      <c r="D439" s="139" t="str">
        <f>IF($A439="","",VLOOKUP($A439,アイトロール錠!$A$5:$J$500,6))</f>
        <v>ＢＸ</v>
      </c>
      <c r="E439" s="139">
        <f>IF($A439="","",VLOOKUP($A439,アイトロール錠!$A$5:$J$500,7))</f>
        <v>4</v>
      </c>
      <c r="F439" s="130"/>
      <c r="G439" s="131"/>
      <c r="H439" s="132"/>
    </row>
    <row r="440" spans="1:8" ht="30" customHeight="1">
      <c r="A440" s="126">
        <v>377</v>
      </c>
      <c r="B440" s="187" t="str">
        <f>IF($A440="","",VLOOKUP($A440,アイトロール錠!$A$5:$J$500,4))</f>
        <v>ブロチゾラムＯＤ錠０．２５ＭＧ「サワイ」</v>
      </c>
      <c r="C440" s="129"/>
      <c r="D440" s="139" t="str">
        <f>IF($A440="","",VLOOKUP($A440,アイトロール錠!$A$5:$J$500,6))</f>
        <v>ＢＸ</v>
      </c>
      <c r="E440" s="139">
        <f>IF($A440="","",VLOOKUP($A440,アイトロール錠!$A$5:$J$500,7))</f>
        <v>5</v>
      </c>
      <c r="F440" s="130"/>
      <c r="G440" s="131"/>
      <c r="H440" s="132"/>
    </row>
    <row r="441" spans="1:8" ht="30" customHeight="1">
      <c r="A441" s="126">
        <v>378</v>
      </c>
      <c r="B441" s="187" t="str">
        <f>IF($A441="","",VLOOKUP($A441,アイトロール錠!$A$5:$J$500,4))</f>
        <v>プロペト　５００Ｇ</v>
      </c>
      <c r="C441" s="129"/>
      <c r="D441" s="139" t="str">
        <f>IF($A441="","",VLOOKUP($A441,アイトロール錠!$A$5:$J$500,6))</f>
        <v>ＢＴ</v>
      </c>
      <c r="E441" s="139">
        <f>IF($A441="","",VLOOKUP($A441,アイトロール錠!$A$5:$J$500,7))</f>
        <v>39</v>
      </c>
      <c r="F441" s="130"/>
      <c r="G441" s="131"/>
      <c r="H441" s="132"/>
    </row>
    <row r="442" spans="1:8" s="119" customFormat="1" ht="30" customHeight="1">
      <c r="A442" s="126">
        <v>379</v>
      </c>
      <c r="B442" s="187" t="str">
        <f>IF($A442="","",VLOOKUP($A442,アイトロール錠!$A$5:$J$500,4))</f>
        <v>ブロムヘキシン塩酸塩吸入液０．２％「タイヨー」</v>
      </c>
      <c r="C442" s="129"/>
      <c r="D442" s="139" t="str">
        <f>IF($A442="","",VLOOKUP($A442,アイトロール錠!$A$5:$J$500,6))</f>
        <v>ＢＴ</v>
      </c>
      <c r="E442" s="139">
        <f>IF($A442="","",VLOOKUP($A442,アイトロール錠!$A$5:$J$500,7))</f>
        <v>4</v>
      </c>
      <c r="F442" s="130"/>
      <c r="G442" s="131"/>
      <c r="H442" s="132"/>
    </row>
    <row r="443" spans="1:8" s="119" customFormat="1" ht="30" customHeight="1">
      <c r="A443" s="126">
        <v>380</v>
      </c>
      <c r="B443" s="187" t="str">
        <f>IF($A443="","",VLOOKUP($A443,アイトロール錠!$A$5:$J$500,4))</f>
        <v>ベクルリー点滴静注用１００ＭＧ</v>
      </c>
      <c r="C443" s="129"/>
      <c r="D443" s="139" t="str">
        <f>IF($A443="","",VLOOKUP($A443,アイトロール錠!$A$5:$J$500,6))</f>
        <v>ＢＴ</v>
      </c>
      <c r="E443" s="139">
        <f>IF($A443="","",VLOOKUP($A443,アイトロール錠!$A$5:$J$500,7))</f>
        <v>3</v>
      </c>
      <c r="F443" s="130"/>
      <c r="G443" s="131"/>
      <c r="H443" s="132"/>
    </row>
    <row r="444" spans="1:8" s="119" customFormat="1" ht="30" customHeight="1">
      <c r="A444" s="126">
        <v>381</v>
      </c>
      <c r="B444" s="187" t="str">
        <f>IF($A444="","",VLOOKUP($A444,アイトロール錠!$A$5:$J$500,4))</f>
        <v>ベストロン耳鼻科用１％</v>
      </c>
      <c r="C444" s="129"/>
      <c r="D444" s="139" t="str">
        <f>IF($A444="","",VLOOKUP($A444,アイトロール錠!$A$5:$J$500,6))</f>
        <v>ＢＸ</v>
      </c>
      <c r="E444" s="139">
        <f>IF($A444="","",VLOOKUP($A444,アイトロール錠!$A$5:$J$500,7))</f>
        <v>4</v>
      </c>
      <c r="F444" s="130"/>
      <c r="G444" s="131"/>
      <c r="H444" s="132"/>
    </row>
    <row r="445" spans="1:8" s="119" customFormat="1" ht="30" customHeight="1">
      <c r="A445" s="126">
        <v>382</v>
      </c>
      <c r="B445" s="187" t="str">
        <f>IF($A445="","",VLOOKUP($A445,アイトロール錠!$A$5:$J$500,4))</f>
        <v>ベタメタゾンリン酸エステルＮＡ・ＰＦ眼耳鼻科用液０．１％日点</v>
      </c>
      <c r="C445" s="129"/>
      <c r="D445" s="139" t="str">
        <f>IF($A445="","",VLOOKUP($A445,アイトロール錠!$A$5:$J$500,6))</f>
        <v>ＢＸ</v>
      </c>
      <c r="E445" s="139">
        <f>IF($A445="","",VLOOKUP($A445,アイトロール錠!$A$5:$J$500,7))</f>
        <v>6</v>
      </c>
      <c r="F445" s="130"/>
      <c r="G445" s="131"/>
      <c r="H445" s="132"/>
    </row>
    <row r="446" spans="1:8" s="119" customFormat="1" ht="30" customHeight="1">
      <c r="A446" s="126">
        <v>383</v>
      </c>
      <c r="B446" s="187" t="str">
        <f>IF($A446="","",VLOOKUP($A446,アイトロール錠!$A$5:$J$500,4))</f>
        <v>ベタメタゾン吉草酸エステルローション０．１２％「イワキ」</v>
      </c>
      <c r="C446" s="129"/>
      <c r="D446" s="139" t="str">
        <f>IF($A446="","",VLOOKUP($A446,アイトロール錠!$A$5:$J$500,6))</f>
        <v>ＢＸ</v>
      </c>
      <c r="E446" s="139">
        <f>IF($A446="","",VLOOKUP($A446,アイトロール錠!$A$5:$J$500,7))</f>
        <v>30</v>
      </c>
      <c r="F446" s="130"/>
      <c r="G446" s="131"/>
      <c r="H446" s="132"/>
    </row>
    <row r="447" spans="1:8" s="119" customFormat="1" ht="30" customHeight="1">
      <c r="A447" s="126">
        <v>384</v>
      </c>
      <c r="B447" s="187" t="str">
        <f>IF($A447="","",VLOOKUP($A447,アイトロール錠!$A$5:$J$500,4))</f>
        <v>ベタメタゾン吉草酸エステル軟膏０．１２％「イワキ」５００Ｇ</v>
      </c>
      <c r="C447" s="129"/>
      <c r="D447" s="139" t="str">
        <f>IF($A447="","",VLOOKUP($A447,アイトロール錠!$A$5:$J$500,6))</f>
        <v>ＢＴ</v>
      </c>
      <c r="E447" s="139">
        <f>IF($A447="","",VLOOKUP($A447,アイトロール錠!$A$5:$J$500,7))</f>
        <v>4</v>
      </c>
      <c r="F447" s="130"/>
      <c r="G447" s="131"/>
      <c r="H447" s="132"/>
    </row>
    <row r="448" spans="1:8" s="119" customFormat="1" ht="30" customHeight="1">
      <c r="A448" s="126">
        <v>385</v>
      </c>
      <c r="B448" s="187" t="str">
        <f>IF($A448="","",VLOOKUP($A448,アイトロール錠!$A$5:$J$500,4))</f>
        <v>ベタメタゾン吉草酸エステル軟膏０．１２％「イワキ」５Ｇ</v>
      </c>
      <c r="C448" s="129"/>
      <c r="D448" s="139" t="str">
        <f>IF($A448="","",VLOOKUP($A448,アイトロール錠!$A$5:$J$500,6))</f>
        <v>ＢＸ</v>
      </c>
      <c r="E448" s="139">
        <f>IF($A448="","",VLOOKUP($A448,アイトロール錠!$A$5:$J$500,7))</f>
        <v>19</v>
      </c>
      <c r="F448" s="130"/>
      <c r="G448" s="131"/>
      <c r="H448" s="132"/>
    </row>
    <row r="449" spans="1:8" s="119" customFormat="1" ht="30" customHeight="1">
      <c r="A449" s="126">
        <v>386</v>
      </c>
      <c r="B449" s="187" t="str">
        <f>IF($A449="","",VLOOKUP($A449,アイトロール錠!$A$5:$J$500,4))</f>
        <v>ベタメタゾン酪酸エステルプロピオン酸ローション０．０５％「ＪＧ」</v>
      </c>
      <c r="C449" s="129"/>
      <c r="D449" s="139" t="str">
        <f>IF($A449="","",VLOOKUP($A449,アイトロール錠!$A$5:$J$500,6))</f>
        <v>ＢＸ</v>
      </c>
      <c r="E449" s="139">
        <f>IF($A449="","",VLOOKUP($A449,アイトロール錠!$A$5:$J$500,7))</f>
        <v>61</v>
      </c>
      <c r="F449" s="130"/>
      <c r="G449" s="131"/>
      <c r="H449" s="132"/>
    </row>
    <row r="450" spans="1:8" s="119" customFormat="1" ht="30" customHeight="1">
      <c r="A450" s="126">
        <v>387</v>
      </c>
      <c r="B450" s="187" t="str">
        <f>IF($A450="","",VLOOKUP($A450,アイトロール錠!$A$5:$J$500,4))</f>
        <v>ペチジン塩酸塩注射液３５ＭＧ「タケダ」</v>
      </c>
      <c r="C450" s="129"/>
      <c r="D450" s="139" t="str">
        <f>IF($A450="","",VLOOKUP($A450,アイトロール錠!$A$5:$J$500,6))</f>
        <v>ＢＸ</v>
      </c>
      <c r="E450" s="139">
        <f>IF($A450="","",VLOOKUP($A450,アイトロール錠!$A$5:$J$500,7))</f>
        <v>4</v>
      </c>
      <c r="F450" s="130"/>
      <c r="G450" s="131"/>
      <c r="H450" s="132"/>
    </row>
    <row r="451" spans="1:8" s="119" customFormat="1" ht="30" customHeight="1">
      <c r="A451" s="126">
        <v>388</v>
      </c>
      <c r="B451" s="187" t="str">
        <f>IF($A451="","",VLOOKUP($A451,アイトロール錠!$A$5:$J$500,4))</f>
        <v>ベニジピン塩酸塩錠２ＭＧ「ＮＩＧ」</v>
      </c>
      <c r="C451" s="129"/>
      <c r="D451" s="139" t="str">
        <f>IF($A451="","",VLOOKUP($A451,アイトロール錠!$A$5:$J$500,6))</f>
        <v>ＢＸ</v>
      </c>
      <c r="E451" s="139">
        <f>IF($A451="","",VLOOKUP($A451,アイトロール錠!$A$5:$J$500,7))</f>
        <v>8</v>
      </c>
      <c r="F451" s="130"/>
      <c r="G451" s="131"/>
      <c r="H451" s="132"/>
    </row>
    <row r="452" spans="1:8" s="119" customFormat="1" ht="30" customHeight="1">
      <c r="A452" s="126">
        <v>389</v>
      </c>
      <c r="B452" s="187" t="str">
        <f>IF($A452="","",VLOOKUP($A452,アイトロール錠!$A$5:$J$500,4))</f>
        <v>ベノキシール点眼液０．４％</v>
      </c>
      <c r="C452" s="129"/>
      <c r="D452" s="139" t="str">
        <f>IF($A452="","",VLOOKUP($A452,アイトロール錠!$A$5:$J$500,6))</f>
        <v>ＢＸ</v>
      </c>
      <c r="E452" s="139">
        <f>IF($A452="","",VLOOKUP($A452,アイトロール錠!$A$5:$J$500,7))</f>
        <v>4</v>
      </c>
      <c r="F452" s="130"/>
      <c r="G452" s="131"/>
      <c r="H452" s="132"/>
    </row>
    <row r="453" spans="1:8" s="119" customFormat="1" ht="30" customHeight="1">
      <c r="A453" s="126">
        <v>390</v>
      </c>
      <c r="B453" s="187" t="str">
        <f>IF($A453="","",VLOOKUP($A453,アイトロール錠!$A$5:$J$500,4))</f>
        <v>へパフラッシュ１００単位／ＭＬシリンジ１０ＭＬ</v>
      </c>
      <c r="C453" s="129"/>
      <c r="D453" s="139" t="str">
        <f>IF($A453="","",VLOOKUP($A453,アイトロール錠!$A$5:$J$500,6))</f>
        <v>ＢＸ</v>
      </c>
      <c r="E453" s="139">
        <f>IF($A453="","",VLOOKUP($A453,アイトロール錠!$A$5:$J$500,7))</f>
        <v>4</v>
      </c>
      <c r="F453" s="130"/>
      <c r="G453" s="131"/>
      <c r="H453" s="132"/>
    </row>
    <row r="454" spans="1:8" s="119" customFormat="1" ht="30" customHeight="1">
      <c r="A454" s="126">
        <v>391</v>
      </c>
      <c r="B454" s="187" t="str">
        <f>IF($A454="","",VLOOKUP($A454,アイトロール錠!$A$5:$J$500,4))</f>
        <v>ヘパリンＮａ注５千単位／５ＭＬ「モチダ」</v>
      </c>
      <c r="C454" s="129"/>
      <c r="D454" s="139" t="str">
        <f>IF($A454="","",VLOOKUP($A454,アイトロール錠!$A$5:$J$500,6))</f>
        <v>ＢＸ</v>
      </c>
      <c r="E454" s="139">
        <f>IF($A454="","",VLOOKUP($A454,アイトロール錠!$A$5:$J$500,7))</f>
        <v>4</v>
      </c>
      <c r="F454" s="130"/>
      <c r="G454" s="131"/>
      <c r="H454" s="132"/>
    </row>
    <row r="455" spans="1:8" s="119" customFormat="1" ht="30" customHeight="1">
      <c r="A455" s="126">
        <v>392</v>
      </c>
      <c r="B455" s="187" t="str">
        <f>IF($A455="","",VLOOKUP($A455,アイトロール錠!$A$5:$J$500,4))</f>
        <v>ヘパリン類似物質外用泡状スプレー０．３％「日本臓器」</v>
      </c>
      <c r="C455" s="129"/>
      <c r="D455" s="139" t="str">
        <f>IF($A455="","",VLOOKUP($A455,アイトロール錠!$A$5:$J$500,6))</f>
        <v>ＢＸ</v>
      </c>
      <c r="E455" s="139">
        <f>IF($A455="","",VLOOKUP($A455,アイトロール錠!$A$5:$J$500,7))</f>
        <v>60</v>
      </c>
      <c r="F455" s="130"/>
      <c r="G455" s="131"/>
      <c r="H455" s="132"/>
    </row>
    <row r="456" spans="1:8" s="119" customFormat="1" ht="30" customHeight="1">
      <c r="A456" s="126">
        <v>393</v>
      </c>
      <c r="B456" s="187" t="str">
        <f>IF($A456="","",VLOOKUP($A456,アイトロール錠!$A$5:$J$500,4))</f>
        <v>ヘパリン類似物質油性クリーム０．３％「日医工」</v>
      </c>
      <c r="C456" s="129"/>
      <c r="D456" s="139" t="str">
        <f>IF($A456="","",VLOOKUP($A456,アイトロール錠!$A$5:$J$500,6))</f>
        <v>ＢＸ</v>
      </c>
      <c r="E456" s="139">
        <f>IF($A456="","",VLOOKUP($A456,アイトロール錠!$A$5:$J$500,7))</f>
        <v>32</v>
      </c>
      <c r="F456" s="130"/>
      <c r="G456" s="131"/>
      <c r="H456" s="132"/>
    </row>
    <row r="457" spans="1:8" s="119" customFormat="1" ht="30" customHeight="1">
      <c r="A457" s="126">
        <v>394</v>
      </c>
      <c r="B457" s="187" t="str">
        <f>IF($A457="","",VLOOKUP($A457,アイトロール錠!$A$5:$J$500,4))</f>
        <v>ベピオゲル２．５％</v>
      </c>
      <c r="C457" s="129"/>
      <c r="D457" s="139" t="str">
        <f>IF($A457="","",VLOOKUP($A457,アイトロール錠!$A$5:$J$500,6))</f>
        <v>ＢＸ</v>
      </c>
      <c r="E457" s="139">
        <f>IF($A457="","",VLOOKUP($A457,アイトロール錠!$A$5:$J$500,7))</f>
        <v>5</v>
      </c>
      <c r="F457" s="130"/>
      <c r="G457" s="131"/>
      <c r="H457" s="132"/>
    </row>
    <row r="458" spans="1:8" s="119" customFormat="1" ht="30" customHeight="1">
      <c r="A458" s="126">
        <v>395</v>
      </c>
      <c r="B458" s="187" t="str">
        <f>IF($A458="","",VLOOKUP($A458,アイトロール錠!$A$5:$J$500,4))</f>
        <v>ベムリディ錠２５ＭＧ</v>
      </c>
      <c r="C458" s="129"/>
      <c r="D458" s="139" t="str">
        <f>IF($A458="","",VLOOKUP($A458,アイトロール錠!$A$5:$J$500,6))</f>
        <v>ＢＴ</v>
      </c>
      <c r="E458" s="139">
        <f>IF($A458="","",VLOOKUP($A458,アイトロール錠!$A$5:$J$500,7))</f>
        <v>10</v>
      </c>
      <c r="F458" s="130"/>
      <c r="G458" s="131"/>
      <c r="H458" s="132"/>
    </row>
    <row r="459" spans="1:8" s="119" customFormat="1" ht="30" customHeight="1">
      <c r="A459" s="126">
        <v>396</v>
      </c>
      <c r="B459" s="187" t="str">
        <f>IF($A459="","",VLOOKUP($A459,アイトロール錠!$A$5:$J$500,4))</f>
        <v>ペルジピン注射液１０ＭＧ</v>
      </c>
      <c r="C459" s="129"/>
      <c r="D459" s="139" t="str">
        <f>IF($A459="","",VLOOKUP($A459,アイトロール錠!$A$5:$J$500,6))</f>
        <v>ＢＸ</v>
      </c>
      <c r="E459" s="139">
        <f>IF($A459="","",VLOOKUP($A459,アイトロール錠!$A$5:$J$500,7))</f>
        <v>4</v>
      </c>
      <c r="F459" s="130"/>
      <c r="G459" s="131"/>
      <c r="H459" s="132"/>
    </row>
    <row r="460" spans="1:8" s="119" customFormat="1" ht="30" customHeight="1">
      <c r="A460" s="126">
        <v>397</v>
      </c>
      <c r="B460" s="187" t="str">
        <f>IF($A460="","",VLOOKUP($A460,アイトロール錠!$A$5:$J$500,4))</f>
        <v>ベルソムラ錠２０ＭＧ</v>
      </c>
      <c r="C460" s="129"/>
      <c r="D460" s="139" t="str">
        <f>IF($A460="","",VLOOKUP($A460,アイトロール錠!$A$5:$J$500,6))</f>
        <v>ＢＸ</v>
      </c>
      <c r="E460" s="139">
        <f>IF($A460="","",VLOOKUP($A460,アイトロール錠!$A$5:$J$500,7))</f>
        <v>30</v>
      </c>
      <c r="F460" s="130"/>
      <c r="G460" s="131"/>
      <c r="H460" s="132"/>
    </row>
    <row r="461" spans="1:8" s="119" customFormat="1" ht="30" customHeight="1">
      <c r="A461" s="126">
        <v>398</v>
      </c>
      <c r="B461" s="187" t="str">
        <f>IF($A461="","",VLOOKUP($A461,アイトロール錠!$A$5:$J$500,4))</f>
        <v>ヘルベッサー注射用１０ＭＧ</v>
      </c>
      <c r="C461" s="129"/>
      <c r="D461" s="139" t="str">
        <f>IF($A461="","",VLOOKUP($A461,アイトロール錠!$A$5:$J$500,6))</f>
        <v>ＢＸ</v>
      </c>
      <c r="E461" s="139">
        <f>IF($A461="","",VLOOKUP($A461,アイトロール錠!$A$5:$J$500,7))</f>
        <v>4</v>
      </c>
      <c r="F461" s="130"/>
      <c r="G461" s="131"/>
      <c r="H461" s="132"/>
    </row>
    <row r="462" spans="1:8" s="119" customFormat="1" ht="30" customHeight="1">
      <c r="A462" s="126">
        <v>399</v>
      </c>
      <c r="B462" s="187" t="str">
        <f>IF($A462="","",VLOOKUP($A462,アイトロール錠!$A$5:$J$500,4))</f>
        <v>ペンタサ坐剤１Ｇ</v>
      </c>
      <c r="C462" s="129"/>
      <c r="D462" s="139" t="str">
        <f>IF($A462="","",VLOOKUP($A462,アイトロール錠!$A$5:$J$500,6))</f>
        <v>ＢＸ</v>
      </c>
      <c r="E462" s="139">
        <f>IF($A462="","",VLOOKUP($A462,アイトロール錠!$A$5:$J$500,7))</f>
        <v>14</v>
      </c>
      <c r="F462" s="130"/>
      <c r="G462" s="131"/>
      <c r="H462" s="132"/>
    </row>
    <row r="463" spans="1:8" s="119" customFormat="1" ht="30" customHeight="1">
      <c r="A463" s="126">
        <v>400</v>
      </c>
      <c r="B463" s="188" t="str">
        <f>IF($A463="","",VLOOKUP($A463,アイトロール錠!$A$5:$J$500,4))</f>
        <v>ペンニードルプラス</v>
      </c>
      <c r="C463" s="129"/>
      <c r="D463" s="140" t="str">
        <f>IF($A463="","",VLOOKUP($A463,アイトロール錠!$A$5:$J$500,6))</f>
        <v>ＢＸ</v>
      </c>
      <c r="E463" s="140">
        <f>IF($A463="","",VLOOKUP($A463,アイトロール錠!$A$5:$J$500,7))</f>
        <v>80</v>
      </c>
      <c r="F463" s="130"/>
      <c r="G463" s="131"/>
      <c r="H463" s="132"/>
    </row>
    <row r="465" spans="1:8" s="119" customFormat="1" ht="45" customHeight="1">
      <c r="A465" s="118"/>
      <c r="B465" s="383" t="s">
        <v>111</v>
      </c>
      <c r="C465" s="383"/>
      <c r="D465" s="383"/>
      <c r="E465" s="383"/>
      <c r="F465" s="383"/>
      <c r="G465" s="383"/>
      <c r="H465" s="383"/>
    </row>
    <row r="466" spans="1:8" s="121" customFormat="1" ht="18" customHeight="1">
      <c r="A466" s="120"/>
      <c r="B466" s="277"/>
      <c r="D466" s="122"/>
      <c r="E466" s="123"/>
      <c r="F466" s="124"/>
    </row>
    <row r="467" spans="1:8" s="118" customFormat="1" ht="30" customHeight="1">
      <c r="A467" s="125" t="s">
        <v>112</v>
      </c>
      <c r="B467" s="384" t="s">
        <v>113</v>
      </c>
      <c r="C467" s="385"/>
      <c r="D467" s="126" t="s">
        <v>114</v>
      </c>
      <c r="E467" s="127" t="s">
        <v>115</v>
      </c>
      <c r="F467" s="128" t="s">
        <v>116</v>
      </c>
      <c r="G467" s="125" t="s">
        <v>117</v>
      </c>
      <c r="H467" s="126" t="s">
        <v>118</v>
      </c>
    </row>
    <row r="468" spans="1:8" ht="30" customHeight="1">
      <c r="A468" s="126">
        <v>401</v>
      </c>
      <c r="B468" s="187" t="str">
        <f>IF($A468="","",VLOOKUP($A468,アイトロール錠!$A$5:$J$500,4))</f>
        <v>ボースデル内用液１０</v>
      </c>
      <c r="C468" s="129"/>
      <c r="D468" s="139" t="str">
        <f>IF($A468="","",VLOOKUP($A468,アイトロール錠!$A$5:$J$500,6))</f>
        <v>ＢＸ</v>
      </c>
      <c r="E468" s="139">
        <f>IF($A468="","",VLOOKUP($A468,アイトロール錠!$A$5:$J$500,7))</f>
        <v>4</v>
      </c>
      <c r="F468" s="130"/>
      <c r="G468" s="131"/>
      <c r="H468" s="132"/>
    </row>
    <row r="469" spans="1:8" ht="30" customHeight="1">
      <c r="A469" s="126">
        <v>402</v>
      </c>
      <c r="B469" s="187" t="str">
        <f>IF($A469="","",VLOOKUP($A469,アイトロール錠!$A$5:$J$500,4))</f>
        <v>ボグリボースＯＤフィルム０．２「ＱＱ」</v>
      </c>
      <c r="C469" s="129"/>
      <c r="D469" s="139" t="str">
        <f>IF($A469="","",VLOOKUP($A469,アイトロール錠!$A$5:$J$500,6))</f>
        <v>ＢＸ</v>
      </c>
      <c r="E469" s="139">
        <f>IF($A469="","",VLOOKUP($A469,アイトロール錠!$A$5:$J$500,7))</f>
        <v>26</v>
      </c>
      <c r="F469" s="130"/>
      <c r="G469" s="131"/>
      <c r="H469" s="132"/>
    </row>
    <row r="470" spans="1:8" ht="30" customHeight="1">
      <c r="A470" s="126">
        <v>403</v>
      </c>
      <c r="B470" s="187" t="str">
        <f>IF($A470="","",VLOOKUP($A470,アイトロール錠!$A$5:$J$500,4))</f>
        <v>ボグリボースＯＤフィルム０．３「ＱＱ」</v>
      </c>
      <c r="C470" s="129"/>
      <c r="D470" s="139" t="str">
        <f>IF($A470="","",VLOOKUP($A470,アイトロール錠!$A$5:$J$500,6))</f>
        <v>ＢＸ</v>
      </c>
      <c r="E470" s="139">
        <f>IF($A470="","",VLOOKUP($A470,アイトロール錠!$A$5:$J$500,7))</f>
        <v>146</v>
      </c>
      <c r="F470" s="130"/>
      <c r="G470" s="131"/>
      <c r="H470" s="132"/>
    </row>
    <row r="471" spans="1:8" s="119" customFormat="1" ht="30" customHeight="1">
      <c r="A471" s="126">
        <v>404</v>
      </c>
      <c r="B471" s="187" t="str">
        <f>IF($A471="","",VLOOKUP($A471,アイトロール錠!$A$5:$J$500,4))</f>
        <v>ホスミシンＳ静注用１Ｇ</v>
      </c>
      <c r="C471" s="129"/>
      <c r="D471" s="139" t="str">
        <f>IF($A471="","",VLOOKUP($A471,アイトロール錠!$A$5:$J$500,6))</f>
        <v>ＢＸ</v>
      </c>
      <c r="E471" s="139">
        <f>IF($A471="","",VLOOKUP($A471,アイトロール錠!$A$5:$J$500,7))</f>
        <v>3</v>
      </c>
      <c r="F471" s="130"/>
      <c r="G471" s="131"/>
      <c r="H471" s="132"/>
    </row>
    <row r="472" spans="1:8" s="119" customFormat="1" ht="30" customHeight="1">
      <c r="A472" s="126">
        <v>405</v>
      </c>
      <c r="B472" s="187" t="str">
        <f>IF($A472="","",VLOOKUP($A472,アイトロール錠!$A$5:$J$500,4))</f>
        <v>ホスミシン錠５００ＭＧ</v>
      </c>
      <c r="C472" s="129"/>
      <c r="D472" s="139" t="str">
        <f>IF($A472="","",VLOOKUP($A472,アイトロール錠!$A$5:$J$500,6))</f>
        <v>ＢＸ</v>
      </c>
      <c r="E472" s="139">
        <f>IF($A472="","",VLOOKUP($A472,アイトロール錠!$A$5:$J$500,7))</f>
        <v>3</v>
      </c>
      <c r="F472" s="130"/>
      <c r="G472" s="131"/>
      <c r="H472" s="132"/>
    </row>
    <row r="473" spans="1:8" s="119" customFormat="1" ht="30" customHeight="1">
      <c r="A473" s="126">
        <v>406</v>
      </c>
      <c r="B473" s="187" t="str">
        <f>IF($A473="","",VLOOKUP($A473,アイトロール錠!$A$5:$J$500,4))</f>
        <v>ボスミン外用液０．１％</v>
      </c>
      <c r="C473" s="129"/>
      <c r="D473" s="139" t="str">
        <f>IF($A473="","",VLOOKUP($A473,アイトロール錠!$A$5:$J$500,6))</f>
        <v>ＢＴ</v>
      </c>
      <c r="E473" s="139">
        <f>IF($A473="","",VLOOKUP($A473,アイトロール錠!$A$5:$J$500,7))</f>
        <v>4</v>
      </c>
      <c r="F473" s="130"/>
      <c r="G473" s="131"/>
      <c r="H473" s="132"/>
    </row>
    <row r="474" spans="1:8" s="119" customFormat="1" ht="30" customHeight="1">
      <c r="A474" s="126">
        <v>407</v>
      </c>
      <c r="B474" s="187" t="str">
        <f>IF($A474="","",VLOOKUP($A474,アイトロール錠!$A$5:$J$500,4))</f>
        <v>ボナロン錠３５ＭＧ</v>
      </c>
      <c r="C474" s="129"/>
      <c r="D474" s="139" t="str">
        <f>IF($A474="","",VLOOKUP($A474,アイトロール錠!$A$5:$J$500,6))</f>
        <v>ＢＸ</v>
      </c>
      <c r="E474" s="139">
        <f>IF($A474="","",VLOOKUP($A474,アイトロール錠!$A$5:$J$500,7))</f>
        <v>3</v>
      </c>
      <c r="F474" s="130"/>
      <c r="G474" s="131"/>
      <c r="H474" s="132"/>
    </row>
    <row r="475" spans="1:8" s="119" customFormat="1" ht="30" customHeight="1">
      <c r="A475" s="126">
        <v>408</v>
      </c>
      <c r="B475" s="187" t="str">
        <f>IF($A475="","",VLOOKUP($A475,アイトロール錠!$A$5:$J$500,4))</f>
        <v>ボノサップパック８００</v>
      </c>
      <c r="C475" s="129"/>
      <c r="D475" s="139" t="str">
        <f>IF($A475="","",VLOOKUP($A475,アイトロール錠!$A$5:$J$500,6))</f>
        <v>ＢＸ</v>
      </c>
      <c r="E475" s="139">
        <f>IF($A475="","",VLOOKUP($A475,アイトロール錠!$A$5:$J$500,7))</f>
        <v>96</v>
      </c>
      <c r="F475" s="130"/>
      <c r="G475" s="131"/>
      <c r="H475" s="132"/>
    </row>
    <row r="476" spans="1:8" s="119" customFormat="1" ht="30" customHeight="1">
      <c r="A476" s="126">
        <v>409</v>
      </c>
      <c r="B476" s="187" t="str">
        <f>IF($A476="","",VLOOKUP($A476,アイトロール錠!$A$5:$J$500,4))</f>
        <v>ポピヨドンガーグル７％</v>
      </c>
      <c r="C476" s="129"/>
      <c r="D476" s="139" t="str">
        <f>IF($A476="","",VLOOKUP($A476,アイトロール錠!$A$5:$J$500,6))</f>
        <v>ＢＸ</v>
      </c>
      <c r="E476" s="139">
        <f>IF($A476="","",VLOOKUP($A476,アイトロール錠!$A$5:$J$500,7))</f>
        <v>4</v>
      </c>
      <c r="F476" s="130"/>
      <c r="G476" s="131"/>
      <c r="H476" s="132"/>
    </row>
    <row r="477" spans="1:8" s="119" customFormat="1" ht="30" customHeight="1">
      <c r="A477" s="126">
        <v>410</v>
      </c>
      <c r="B477" s="187" t="str">
        <f>IF($A477="","",VLOOKUP($A477,アイトロール錠!$A$5:$J$500,4))</f>
        <v>ポピヨドンゲル１０％</v>
      </c>
      <c r="C477" s="129"/>
      <c r="D477" s="139" t="str">
        <f>IF($A477="","",VLOOKUP($A477,アイトロール錠!$A$5:$J$500,6))</f>
        <v>ＥＡ</v>
      </c>
      <c r="E477" s="139">
        <f>IF($A477="","",VLOOKUP($A477,アイトロール錠!$A$5:$J$500,7))</f>
        <v>4</v>
      </c>
      <c r="F477" s="130"/>
      <c r="G477" s="131"/>
      <c r="H477" s="132"/>
    </row>
    <row r="478" spans="1:8" s="119" customFormat="1" ht="30" customHeight="1">
      <c r="A478" s="126">
        <v>411</v>
      </c>
      <c r="B478" s="187" t="str">
        <f>IF($A478="","",VLOOKUP($A478,アイトロール錠!$A$5:$J$500,4))</f>
        <v>ポプスカイン０．２５％注バッグ２５０ＭＧ／１００ＭＬ</v>
      </c>
      <c r="C478" s="129"/>
      <c r="D478" s="139" t="str">
        <f>IF($A478="","",VLOOKUP($A478,アイトロール錠!$A$5:$J$500,6))</f>
        <v>ＢＧ</v>
      </c>
      <c r="E478" s="139">
        <f>IF($A478="","",VLOOKUP($A478,アイトロール錠!$A$5:$J$500,7))</f>
        <v>4</v>
      </c>
      <c r="F478" s="130"/>
      <c r="G478" s="131"/>
      <c r="H478" s="132"/>
    </row>
    <row r="479" spans="1:8" s="119" customFormat="1" ht="30" customHeight="1">
      <c r="A479" s="126">
        <v>412</v>
      </c>
      <c r="B479" s="187" t="str">
        <f>IF($A479="","",VLOOKUP($A479,アイトロール錠!$A$5:$J$500,4))</f>
        <v>ポララミン錠２ＭＧ</v>
      </c>
      <c r="C479" s="129"/>
      <c r="D479" s="139" t="str">
        <f>IF($A479="","",VLOOKUP($A479,アイトロール錠!$A$5:$J$500,6))</f>
        <v>ＢＸ</v>
      </c>
      <c r="E479" s="139">
        <f>IF($A479="","",VLOOKUP($A479,アイトロール錠!$A$5:$J$500,7))</f>
        <v>3</v>
      </c>
      <c r="F479" s="130"/>
      <c r="G479" s="131"/>
      <c r="H479" s="132"/>
    </row>
    <row r="480" spans="1:8" s="119" customFormat="1" ht="30" customHeight="1">
      <c r="A480" s="126">
        <v>413</v>
      </c>
      <c r="B480" s="187" t="str">
        <f>IF($A480="","",VLOOKUP($A480,アイトロール錠!$A$5:$J$500,4))</f>
        <v>ポララミン注５ＭＧ</v>
      </c>
      <c r="C480" s="129"/>
      <c r="D480" s="139" t="str">
        <f>IF($A480="","",VLOOKUP($A480,アイトロール錠!$A$5:$J$500,6))</f>
        <v>ＢＸ</v>
      </c>
      <c r="E480" s="139">
        <f>IF($A480="","",VLOOKUP($A480,アイトロール錠!$A$5:$J$500,7))</f>
        <v>4</v>
      </c>
      <c r="F480" s="130"/>
      <c r="G480" s="131"/>
      <c r="H480" s="132"/>
    </row>
    <row r="481" spans="1:8" s="119" customFormat="1" ht="30" customHeight="1">
      <c r="A481" s="126">
        <v>414</v>
      </c>
      <c r="B481" s="187" t="str">
        <f>IF($A481="","",VLOOKUP($A481,アイトロール錠!$A$5:$J$500,4))</f>
        <v>ポリスチレンスルホン酸ＣＡ散９６．７％分包５．１７Ｇ（ハチ）</v>
      </c>
      <c r="C481" s="129"/>
      <c r="D481" s="139" t="str">
        <f>IF($A481="","",VLOOKUP($A481,アイトロール錠!$A$5:$J$500,6))</f>
        <v>ＢＸ</v>
      </c>
      <c r="E481" s="139">
        <f>IF($A481="","",VLOOKUP($A481,アイトロール錠!$A$5:$J$500,7))</f>
        <v>10</v>
      </c>
      <c r="F481" s="130"/>
      <c r="G481" s="131"/>
      <c r="H481" s="132"/>
    </row>
    <row r="482" spans="1:8" s="119" customFormat="1" ht="30" customHeight="1">
      <c r="A482" s="126">
        <v>415</v>
      </c>
      <c r="B482" s="187" t="str">
        <f>IF($A482="","",VLOOKUP($A482,アイトロール錠!$A$5:$J$500,4))</f>
        <v>ボルベン輸液６％</v>
      </c>
      <c r="C482" s="129"/>
      <c r="D482" s="139" t="str">
        <f>IF($A482="","",VLOOKUP($A482,アイトロール錠!$A$5:$J$500,6))</f>
        <v>ＢＸ</v>
      </c>
      <c r="E482" s="139">
        <f>IF($A482="","",VLOOKUP($A482,アイトロール錠!$A$5:$J$500,7))</f>
        <v>3</v>
      </c>
      <c r="F482" s="130"/>
      <c r="G482" s="131"/>
      <c r="H482" s="132"/>
    </row>
    <row r="483" spans="1:8" s="119" customFormat="1" ht="30" customHeight="1">
      <c r="A483" s="126">
        <v>416</v>
      </c>
      <c r="B483" s="187" t="str">
        <f>IF($A483="","",VLOOKUP($A483,アイトロール錠!$A$5:$J$500,4))</f>
        <v>マーカイン注脊麻用０．５％高比重</v>
      </c>
      <c r="C483" s="129"/>
      <c r="D483" s="139" t="str">
        <f>IF($A483="","",VLOOKUP($A483,アイトロール錠!$A$5:$J$500,6))</f>
        <v>ＢＸ</v>
      </c>
      <c r="E483" s="139">
        <f>IF($A483="","",VLOOKUP($A483,アイトロール錠!$A$5:$J$500,7))</f>
        <v>4</v>
      </c>
      <c r="F483" s="130"/>
      <c r="G483" s="131"/>
      <c r="H483" s="132"/>
    </row>
    <row r="484" spans="1:8" s="119" customFormat="1" ht="30" customHeight="1">
      <c r="A484" s="126">
        <v>417</v>
      </c>
      <c r="B484" s="187" t="str">
        <f>IF($A484="","",VLOOKUP($A484,アイトロール錠!$A$5:$J$500,4))</f>
        <v>マーカイン注脊麻用０．５％等比重</v>
      </c>
      <c r="C484" s="129"/>
      <c r="D484" s="139" t="str">
        <f>IF($A484="","",VLOOKUP($A484,アイトロール錠!$A$5:$J$500,6))</f>
        <v>ＢＸ</v>
      </c>
      <c r="E484" s="139">
        <f>IF($A484="","",VLOOKUP($A484,アイトロール錠!$A$5:$J$500,7))</f>
        <v>4</v>
      </c>
      <c r="F484" s="130"/>
      <c r="G484" s="131"/>
      <c r="H484" s="132"/>
    </row>
    <row r="485" spans="1:8" s="119" customFormat="1" ht="30" customHeight="1">
      <c r="A485" s="126">
        <v>418</v>
      </c>
      <c r="B485" s="187" t="str">
        <f>IF($A485="","",VLOOKUP($A485,アイトロール錠!$A$5:$J$500,4))</f>
        <v>マキサカルシトール軟膏２５マイクロＧ／Ｇ「タカタ」</v>
      </c>
      <c r="C485" s="129"/>
      <c r="D485" s="139" t="str">
        <f>IF($A485="","",VLOOKUP($A485,アイトロール錠!$A$5:$J$500,6))</f>
        <v>ＢＸ</v>
      </c>
      <c r="E485" s="139">
        <f>IF($A485="","",VLOOKUP($A485,アイトロール錠!$A$5:$J$500,7))</f>
        <v>15</v>
      </c>
      <c r="F485" s="130"/>
      <c r="G485" s="131"/>
      <c r="H485" s="132"/>
    </row>
    <row r="486" spans="1:8" s="119" customFormat="1" ht="30" customHeight="1">
      <c r="A486" s="126">
        <v>419</v>
      </c>
      <c r="B486" s="187" t="str">
        <f>IF($A486="","",VLOOKUP($A486,アイトロール錠!$A$5:$J$500,4))</f>
        <v>マグネスコープ静注３８％シリンジ２０ＭＬ</v>
      </c>
      <c r="C486" s="129"/>
      <c r="D486" s="139" t="str">
        <f>IF($A486="","",VLOOKUP($A486,アイトロール錠!$A$5:$J$500,6))</f>
        <v>ＢＸ</v>
      </c>
      <c r="E486" s="139">
        <f>IF($A486="","",VLOOKUP($A486,アイトロール錠!$A$5:$J$500,7))</f>
        <v>3</v>
      </c>
      <c r="F486" s="130"/>
      <c r="G486" s="131"/>
      <c r="H486" s="132"/>
    </row>
    <row r="487" spans="1:8" s="119" customFormat="1" ht="30" customHeight="1">
      <c r="A487" s="126">
        <v>420</v>
      </c>
      <c r="B487" s="187" t="str">
        <f>IF($A487="","",VLOOKUP($A487,アイトロール錠!$A$5:$J$500,4))</f>
        <v>ミオナール錠５０ＭＧ</v>
      </c>
      <c r="C487" s="129"/>
      <c r="D487" s="139" t="str">
        <f>IF($A487="","",VLOOKUP($A487,アイトロール錠!$A$5:$J$500,6))</f>
        <v>ＢＸ</v>
      </c>
      <c r="E487" s="139">
        <f>IF($A487="","",VLOOKUP($A487,アイトロール錠!$A$5:$J$500,7))</f>
        <v>15</v>
      </c>
      <c r="F487" s="130"/>
      <c r="G487" s="131"/>
      <c r="H487" s="132"/>
    </row>
    <row r="488" spans="1:8" s="119" customFormat="1" ht="30" customHeight="1">
      <c r="A488" s="126">
        <v>421</v>
      </c>
      <c r="B488" s="187" t="str">
        <f>IF($A488="","",VLOOKUP($A488,アイトロール錠!$A$5:$J$500,4))</f>
        <v>ミダゾラム注射液１０ＭＧ「ＮＩＧ」</v>
      </c>
      <c r="C488" s="129"/>
      <c r="D488" s="139" t="str">
        <f>IF($A488="","",VLOOKUP($A488,アイトロール錠!$A$5:$J$500,6))</f>
        <v>ＢＸ</v>
      </c>
      <c r="E488" s="139">
        <f>IF($A488="","",VLOOKUP($A488,アイトロール錠!$A$5:$J$500,7))</f>
        <v>4</v>
      </c>
      <c r="F488" s="130"/>
      <c r="G488" s="131"/>
      <c r="H488" s="132"/>
    </row>
    <row r="489" spans="1:8" s="119" customFormat="1" ht="30" customHeight="1">
      <c r="A489" s="126">
        <v>422</v>
      </c>
      <c r="B489" s="187" t="str">
        <f>IF($A489="","",VLOOKUP($A489,アイトロール錠!$A$5:$J$500,4))</f>
        <v>ミティキュアダニ舌下錠１０，０００ＪＡＵ</v>
      </c>
      <c r="C489" s="129"/>
      <c r="D489" s="139" t="str">
        <f>IF($A489="","",VLOOKUP($A489,アイトロール錠!$A$5:$J$500,6))</f>
        <v>ＢＸ</v>
      </c>
      <c r="E489" s="139">
        <f>IF($A489="","",VLOOKUP($A489,アイトロール錠!$A$5:$J$500,7))</f>
        <v>3</v>
      </c>
      <c r="F489" s="130"/>
      <c r="G489" s="131"/>
      <c r="H489" s="132"/>
    </row>
    <row r="490" spans="1:8" s="119" customFormat="1" ht="30" customHeight="1">
      <c r="A490" s="126">
        <v>423</v>
      </c>
      <c r="B490" s="187" t="str">
        <f>IF($A490="","",VLOOKUP($A490,アイトロール錠!$A$5:$J$500,4))</f>
        <v>ミティキュアダニ舌下錠３，３００ＪＡＵ</v>
      </c>
      <c r="C490" s="129"/>
      <c r="D490" s="139" t="str">
        <f>IF($A490="","",VLOOKUP($A490,アイトロール錠!$A$5:$J$500,6))</f>
        <v>ＢＸ</v>
      </c>
      <c r="E490" s="139">
        <f>IF($A490="","",VLOOKUP($A490,アイトロール錠!$A$5:$J$500,7))</f>
        <v>4</v>
      </c>
      <c r="F490" s="130"/>
      <c r="G490" s="131"/>
      <c r="H490" s="132"/>
    </row>
    <row r="491" spans="1:8" s="119" customFormat="1" ht="30" customHeight="1">
      <c r="A491" s="126">
        <v>424</v>
      </c>
      <c r="B491" s="187" t="str">
        <f>IF($A491="","",VLOOKUP($A491,アイトロール錠!$A$5:$J$500,4))</f>
        <v>ミドリンＰ点眼液</v>
      </c>
      <c r="C491" s="129"/>
      <c r="D491" s="139" t="str">
        <f>IF($A491="","",VLOOKUP($A491,アイトロール錠!$A$5:$J$500,6))</f>
        <v>ＢＸ</v>
      </c>
      <c r="E491" s="139">
        <f>IF($A491="","",VLOOKUP($A491,アイトロール錠!$A$5:$J$500,7))</f>
        <v>4</v>
      </c>
      <c r="F491" s="130"/>
      <c r="G491" s="131"/>
      <c r="H491" s="132"/>
    </row>
    <row r="492" spans="1:8" s="119" customFormat="1" ht="30" customHeight="1">
      <c r="A492" s="126">
        <v>425</v>
      </c>
      <c r="B492" s="188" t="str">
        <f>IF($A492="","",VLOOKUP($A492,アイトロール錠!$A$5:$J$500,4))</f>
        <v>ミニリンメルトＯＤ錠６０マイクロＧ</v>
      </c>
      <c r="C492" s="129"/>
      <c r="D492" s="140" t="str">
        <f>IF($A492="","",VLOOKUP($A492,アイトロール錠!$A$5:$J$500,6))</f>
        <v>ＢＸ</v>
      </c>
      <c r="E492" s="141">
        <f>IF($A492="","",VLOOKUP($A492,アイトロール錠!$A$5:$J$500,7))</f>
        <v>3</v>
      </c>
      <c r="F492" s="130"/>
      <c r="G492" s="131"/>
      <c r="H492" s="132"/>
    </row>
    <row r="494" spans="1:8" s="119" customFormat="1" ht="45" customHeight="1">
      <c r="A494" s="118"/>
      <c r="B494" s="383" t="s">
        <v>111</v>
      </c>
      <c r="C494" s="383"/>
      <c r="D494" s="383"/>
      <c r="E494" s="383"/>
      <c r="F494" s="383"/>
      <c r="G494" s="383"/>
      <c r="H494" s="383"/>
    </row>
    <row r="495" spans="1:8" s="121" customFormat="1" ht="18" customHeight="1">
      <c r="A495" s="120"/>
      <c r="B495" s="277"/>
      <c r="D495" s="122"/>
      <c r="E495" s="123"/>
      <c r="F495" s="124"/>
    </row>
    <row r="496" spans="1:8" s="118" customFormat="1" ht="30" customHeight="1">
      <c r="A496" s="125" t="s">
        <v>112</v>
      </c>
      <c r="B496" s="384" t="s">
        <v>113</v>
      </c>
      <c r="C496" s="385"/>
      <c r="D496" s="126" t="s">
        <v>114</v>
      </c>
      <c r="E496" s="127" t="s">
        <v>115</v>
      </c>
      <c r="F496" s="128" t="s">
        <v>116</v>
      </c>
      <c r="G496" s="125" t="s">
        <v>117</v>
      </c>
      <c r="H496" s="126" t="s">
        <v>118</v>
      </c>
    </row>
    <row r="497" spans="1:8" ht="30" customHeight="1">
      <c r="A497" s="126">
        <v>426</v>
      </c>
      <c r="B497" s="187" t="str">
        <f>IF($A497="","",VLOOKUP($A497,アイトロール錠!$A$5:$J$500,4))</f>
        <v>ミノサイクリン塩酸塩点滴静注用１００ＭＧ「日医工」</v>
      </c>
      <c r="C497" s="129"/>
      <c r="D497" s="139" t="str">
        <f>IF($A497="","",VLOOKUP($A497,アイトロール錠!$A$5:$J$500,6))</f>
        <v>ＢＸ</v>
      </c>
      <c r="E497" s="139">
        <f>IF($A497="","",VLOOKUP($A497,アイトロール錠!$A$5:$J$500,7))</f>
        <v>4</v>
      </c>
      <c r="F497" s="130"/>
      <c r="G497" s="131"/>
      <c r="H497" s="132"/>
    </row>
    <row r="498" spans="1:8" ht="30" customHeight="1">
      <c r="A498" s="126">
        <v>427</v>
      </c>
      <c r="B498" s="187" t="str">
        <f>IF($A498="","",VLOOKUP($A498,アイトロール錠!$A$5:$J$500,4))</f>
        <v>ミノマイシンカプセル１００ＭＧ</v>
      </c>
      <c r="C498" s="129"/>
      <c r="D498" s="139" t="str">
        <f>IF($A498="","",VLOOKUP($A498,アイトロール錠!$A$5:$J$500,6))</f>
        <v>ＢＸ</v>
      </c>
      <c r="E498" s="139">
        <f>IF($A498="","",VLOOKUP($A498,アイトロール錠!$A$5:$J$500,7))</f>
        <v>4</v>
      </c>
      <c r="F498" s="130"/>
      <c r="G498" s="131"/>
      <c r="H498" s="132"/>
    </row>
    <row r="499" spans="1:8" ht="30" customHeight="1">
      <c r="A499" s="126">
        <v>428</v>
      </c>
      <c r="B499" s="187" t="str">
        <f>IF($A499="","",VLOOKUP($A499,アイトロール錠!$A$5:$J$500,4))</f>
        <v>ミノマイシン点滴静注用１００ＭＧ</v>
      </c>
      <c r="C499" s="129"/>
      <c r="D499" s="139" t="str">
        <f>IF($A499="","",VLOOKUP($A499,アイトロール錠!$A$5:$J$500,6))</f>
        <v>ＢＸ</v>
      </c>
      <c r="E499" s="139">
        <f>IF($A499="","",VLOOKUP($A499,アイトロール錠!$A$5:$J$500,7))</f>
        <v>4</v>
      </c>
      <c r="F499" s="130"/>
      <c r="G499" s="131"/>
      <c r="H499" s="132"/>
    </row>
    <row r="500" spans="1:8" s="119" customFormat="1" ht="30" customHeight="1">
      <c r="A500" s="126">
        <v>429</v>
      </c>
      <c r="B500" s="187" t="str">
        <f>IF($A500="","",VLOOKUP($A500,アイトロール錠!$A$5:$J$500,4))</f>
        <v>ミヤＢＭ細粒</v>
      </c>
      <c r="C500" s="129"/>
      <c r="D500" s="139" t="str">
        <f>IF($A500="","",VLOOKUP($A500,アイトロール錠!$A$5:$J$500,6))</f>
        <v>ＢＸ</v>
      </c>
      <c r="E500" s="139">
        <f>IF($A500="","",VLOOKUP($A500,アイトロール錠!$A$5:$J$500,7))</f>
        <v>41</v>
      </c>
      <c r="F500" s="130"/>
      <c r="G500" s="131"/>
      <c r="H500" s="132"/>
    </row>
    <row r="501" spans="1:8" s="119" customFormat="1" ht="30" customHeight="1">
      <c r="A501" s="126">
        <v>430</v>
      </c>
      <c r="B501" s="187" t="str">
        <f>IF($A501="","",VLOOKUP($A501,アイトロール錠!$A$5:$J$500,4))</f>
        <v>ミリスロール注５ＭＧ／１０ＭＬ</v>
      </c>
      <c r="C501" s="129"/>
      <c r="D501" s="139" t="str">
        <f>IF($A501="","",VLOOKUP($A501,アイトロール錠!$A$5:$J$500,6))</f>
        <v>ＢＸ</v>
      </c>
      <c r="E501" s="139">
        <f>IF($A501="","",VLOOKUP($A501,アイトロール錠!$A$5:$J$500,7))</f>
        <v>4</v>
      </c>
      <c r="F501" s="130"/>
      <c r="G501" s="131"/>
      <c r="H501" s="132"/>
    </row>
    <row r="502" spans="1:8" s="119" customFormat="1" ht="30" customHeight="1">
      <c r="A502" s="126">
        <v>431</v>
      </c>
      <c r="B502" s="187" t="str">
        <f>IF($A502="","",VLOOKUP($A502,アイトロール錠!$A$5:$J$500,4))</f>
        <v>ミンクリア内用散布液０．８％</v>
      </c>
      <c r="C502" s="129"/>
      <c r="D502" s="139" t="str">
        <f>IF($A502="","",VLOOKUP($A502,アイトロール錠!$A$5:$J$500,6))</f>
        <v>ＢＸ</v>
      </c>
      <c r="E502" s="139">
        <f>IF($A502="","",VLOOKUP($A502,アイトロール錠!$A$5:$J$500,7))</f>
        <v>3</v>
      </c>
      <c r="F502" s="130"/>
      <c r="G502" s="131"/>
      <c r="H502" s="132"/>
    </row>
    <row r="503" spans="1:8" s="119" customFormat="1" ht="30" customHeight="1">
      <c r="A503" s="126">
        <v>432</v>
      </c>
      <c r="B503" s="187" t="str">
        <f>IF($A503="","",VLOOKUP($A503,アイトロール錠!$A$5:$J$500,4))</f>
        <v>ムコサール錠１５ＭＧ</v>
      </c>
      <c r="C503" s="129"/>
      <c r="D503" s="139" t="str">
        <f>IF($A503="","",VLOOKUP($A503,アイトロール錠!$A$5:$J$500,6))</f>
        <v>ＢＸ</v>
      </c>
      <c r="E503" s="139">
        <f>IF($A503="","",VLOOKUP($A503,アイトロール錠!$A$5:$J$500,7))</f>
        <v>30</v>
      </c>
      <c r="F503" s="130"/>
      <c r="G503" s="131"/>
      <c r="H503" s="132"/>
    </row>
    <row r="504" spans="1:8" s="119" customFormat="1" ht="30" customHeight="1">
      <c r="A504" s="126">
        <v>433</v>
      </c>
      <c r="B504" s="187" t="str">
        <f>IF($A504="","",VLOOKUP($A504,アイトロール錠!$A$5:$J$500,4))</f>
        <v>メイロン静注７％</v>
      </c>
      <c r="C504" s="129"/>
      <c r="D504" s="139" t="str">
        <f>IF($A504="","",VLOOKUP($A504,アイトロール錠!$A$5:$J$500,6))</f>
        <v>ＢＸ</v>
      </c>
      <c r="E504" s="139">
        <f>IF($A504="","",VLOOKUP($A504,アイトロール錠!$A$5:$J$500,7))</f>
        <v>4</v>
      </c>
      <c r="F504" s="130"/>
      <c r="G504" s="131"/>
      <c r="H504" s="132"/>
    </row>
    <row r="505" spans="1:8" s="119" customFormat="1" ht="30" customHeight="1">
      <c r="A505" s="126">
        <v>434</v>
      </c>
      <c r="B505" s="187" t="str">
        <f>IF($A505="","",VLOOKUP($A505,アイトロール錠!$A$5:$J$500,4))</f>
        <v>メイロン静注７％</v>
      </c>
      <c r="C505" s="129"/>
      <c r="D505" s="139" t="str">
        <f>IF($A505="","",VLOOKUP($A505,アイトロール錠!$A$5:$J$500,6))</f>
        <v>ＢＸ</v>
      </c>
      <c r="E505" s="139">
        <f>IF($A505="","",VLOOKUP($A505,アイトロール錠!$A$5:$J$500,7))</f>
        <v>4</v>
      </c>
      <c r="F505" s="130"/>
      <c r="G505" s="131"/>
      <c r="H505" s="132"/>
    </row>
    <row r="506" spans="1:8" s="119" customFormat="1" ht="30" customHeight="1">
      <c r="A506" s="126">
        <v>435</v>
      </c>
      <c r="B506" s="187" t="str">
        <f>IF($A506="","",VLOOKUP($A506,アイトロール錠!$A$5:$J$500,4))</f>
        <v>メキシチールカプセル１００ＭＧ</v>
      </c>
      <c r="C506" s="129"/>
      <c r="D506" s="139" t="str">
        <f>IF($A506="","",VLOOKUP($A506,アイトロール錠!$A$5:$J$500,6))</f>
        <v>ＢＸ</v>
      </c>
      <c r="E506" s="139">
        <f>IF($A506="","",VLOOKUP($A506,アイトロール錠!$A$5:$J$500,7))</f>
        <v>17</v>
      </c>
      <c r="F506" s="130"/>
      <c r="G506" s="131"/>
      <c r="H506" s="132"/>
    </row>
    <row r="507" spans="1:8" s="119" customFormat="1" ht="30" customHeight="1">
      <c r="A507" s="126">
        <v>436</v>
      </c>
      <c r="B507" s="187" t="str">
        <f>IF($A507="","",VLOOKUP($A507,アイトロール錠!$A$5:$J$500,4))</f>
        <v>メコバラミン注射液５００マイクロＧ「トーワ」</v>
      </c>
      <c r="C507" s="129"/>
      <c r="D507" s="139" t="str">
        <f>IF($A507="","",VLOOKUP($A507,アイトロール錠!$A$5:$J$500,6))</f>
        <v>ＢＸ</v>
      </c>
      <c r="E507" s="139">
        <f>IF($A507="","",VLOOKUP($A507,アイトロール錠!$A$5:$J$500,7))</f>
        <v>4</v>
      </c>
      <c r="F507" s="130"/>
      <c r="G507" s="131"/>
      <c r="H507" s="132"/>
    </row>
    <row r="508" spans="1:8" s="119" customFormat="1" ht="30" customHeight="1">
      <c r="A508" s="126">
        <v>437</v>
      </c>
      <c r="B508" s="187" t="str">
        <f>IF($A508="","",VLOOKUP($A508,アイトロール錠!$A$5:$J$500,4))</f>
        <v>メジコン錠１５ＭＧ</v>
      </c>
      <c r="C508" s="129"/>
      <c r="D508" s="139" t="str">
        <f>IF($A508="","",VLOOKUP($A508,アイトロール錠!$A$5:$J$500,6))</f>
        <v>ＢＸ</v>
      </c>
      <c r="E508" s="139">
        <f>IF($A508="","",VLOOKUP($A508,アイトロール錠!$A$5:$J$500,7))</f>
        <v>4</v>
      </c>
      <c r="F508" s="130"/>
      <c r="G508" s="131"/>
      <c r="H508" s="132"/>
    </row>
    <row r="509" spans="1:8" s="119" customFormat="1" ht="30" customHeight="1">
      <c r="A509" s="126">
        <v>438</v>
      </c>
      <c r="B509" s="187" t="str">
        <f>IF($A509="","",VLOOKUP($A509,アイトロール錠!$A$5:$J$500,4))</f>
        <v>メチコバール錠５００マイクロＧ</v>
      </c>
      <c r="C509" s="129"/>
      <c r="D509" s="139" t="str">
        <f>IF($A509="","",VLOOKUP($A509,アイトロール錠!$A$5:$J$500,6))</f>
        <v>ＢＸ</v>
      </c>
      <c r="E509" s="139">
        <f>IF($A509="","",VLOOKUP($A509,アイトロール錠!$A$5:$J$500,7))</f>
        <v>40</v>
      </c>
      <c r="F509" s="130"/>
      <c r="G509" s="131"/>
      <c r="H509" s="132"/>
    </row>
    <row r="510" spans="1:8" s="119" customFormat="1" ht="30" customHeight="1">
      <c r="A510" s="126">
        <v>439</v>
      </c>
      <c r="B510" s="187" t="str">
        <f>IF($A510="","",VLOOKUP($A510,アイトロール錠!$A$5:$J$500,4))</f>
        <v>メチルジゴキシン錠０．１ＭＧ「ＮＩＧ」</v>
      </c>
      <c r="C510" s="129"/>
      <c r="D510" s="139" t="str">
        <f>IF($A510="","",VLOOKUP($A510,アイトロール錠!$A$5:$J$500,6))</f>
        <v>ＢＸ</v>
      </c>
      <c r="E510" s="139">
        <f>IF($A510="","",VLOOKUP($A510,アイトロール錠!$A$5:$J$500,7))</f>
        <v>4</v>
      </c>
      <c r="F510" s="130"/>
      <c r="G510" s="131"/>
      <c r="H510" s="132"/>
    </row>
    <row r="511" spans="1:8" s="119" customFormat="1" ht="30" customHeight="1">
      <c r="A511" s="126">
        <v>440</v>
      </c>
      <c r="B511" s="187" t="str">
        <f>IF($A511="","",VLOOKUP($A511,アイトロール錠!$A$5:$J$500,4))</f>
        <v>メトグルコ錠２５０ＭＧ</v>
      </c>
      <c r="C511" s="129"/>
      <c r="D511" s="139" t="str">
        <f>IF($A511="","",VLOOKUP($A511,アイトロール錠!$A$5:$J$500,6))</f>
        <v>ＢＸ</v>
      </c>
      <c r="E511" s="139">
        <f>IF($A511="","",VLOOKUP($A511,アイトロール錠!$A$5:$J$500,7))</f>
        <v>60</v>
      </c>
      <c r="F511" s="130"/>
      <c r="G511" s="131"/>
      <c r="H511" s="132"/>
    </row>
    <row r="512" spans="1:8" s="119" customFormat="1" ht="30" customHeight="1">
      <c r="A512" s="126">
        <v>441</v>
      </c>
      <c r="B512" s="187" t="str">
        <f>IF($A512="","",VLOOKUP($A512,アイトロール錠!$A$5:$J$500,4))</f>
        <v>メトトレキサート錠２ＭＧ「あゆみ」</v>
      </c>
      <c r="C512" s="129"/>
      <c r="D512" s="139" t="str">
        <f>IF($A512="","",VLOOKUP($A512,アイトロール錠!$A$5:$J$500,6))</f>
        <v>ＢＸ</v>
      </c>
      <c r="E512" s="139">
        <f>IF($A512="","",VLOOKUP($A512,アイトロール錠!$A$5:$J$500,7))</f>
        <v>8</v>
      </c>
      <c r="F512" s="130"/>
      <c r="G512" s="131"/>
      <c r="H512" s="132"/>
    </row>
    <row r="513" spans="1:8" s="119" customFormat="1" ht="30" customHeight="1">
      <c r="A513" s="126">
        <v>442</v>
      </c>
      <c r="B513" s="187" t="str">
        <f>IF($A513="","",VLOOKUP($A513,アイトロール錠!$A$5:$J$500,4))</f>
        <v>メトホルミン塩酸塩錠５００ＭＧＭＴ「ＤＳＰＢ」</v>
      </c>
      <c r="C513" s="129"/>
      <c r="D513" s="139" t="str">
        <f>IF($A513="","",VLOOKUP($A513,アイトロール錠!$A$5:$J$500,6))</f>
        <v>ＢＸ</v>
      </c>
      <c r="E513" s="139">
        <f>IF($A513="","",VLOOKUP($A513,アイトロール錠!$A$5:$J$500,7))</f>
        <v>55</v>
      </c>
      <c r="F513" s="130"/>
      <c r="G513" s="131"/>
      <c r="H513" s="132"/>
    </row>
    <row r="514" spans="1:8" s="119" customFormat="1" ht="30" customHeight="1">
      <c r="A514" s="126">
        <v>443</v>
      </c>
      <c r="B514" s="187" t="str">
        <f>IF($A514="","",VLOOKUP($A514,アイトロール錠!$A$5:$J$500,4))</f>
        <v>メドロール錠４ＭＧ</v>
      </c>
      <c r="C514" s="129"/>
      <c r="D514" s="139" t="str">
        <f>IF($A514="","",VLOOKUP($A514,アイトロール錠!$A$5:$J$500,6))</f>
        <v>ＢＸ</v>
      </c>
      <c r="E514" s="139">
        <f>IF($A514="","",VLOOKUP($A514,アイトロール錠!$A$5:$J$500,7))</f>
        <v>4</v>
      </c>
      <c r="F514" s="130"/>
      <c r="G514" s="131"/>
      <c r="H514" s="132"/>
    </row>
    <row r="515" spans="1:8" s="119" customFormat="1" ht="30" customHeight="1">
      <c r="A515" s="126">
        <v>444</v>
      </c>
      <c r="B515" s="187" t="str">
        <f>IF($A515="","",VLOOKUP($A515,アイトロール錠!$A$5:$J$500,4))</f>
        <v>メプチンエアー１０マイクロＧ吸入１００回</v>
      </c>
      <c r="C515" s="129"/>
      <c r="D515" s="139" t="str">
        <f>IF($A515="","",VLOOKUP($A515,アイトロール錠!$A$5:$J$500,6))</f>
        <v>ＢＸ</v>
      </c>
      <c r="E515" s="139">
        <f>IF($A515="","",VLOOKUP($A515,アイトロール錠!$A$5:$J$500,7))</f>
        <v>4</v>
      </c>
      <c r="F515" s="130"/>
      <c r="G515" s="131"/>
      <c r="H515" s="132"/>
    </row>
    <row r="516" spans="1:8" s="119" customFormat="1" ht="30" customHeight="1">
      <c r="A516" s="126">
        <v>445</v>
      </c>
      <c r="B516" s="187" t="str">
        <f>IF($A516="","",VLOOKUP($A516,アイトロール錠!$A$5:$J$500,4))</f>
        <v>メプチン吸入液ユニット０．３ＭＬ</v>
      </c>
      <c r="C516" s="129"/>
      <c r="D516" s="139" t="str">
        <f>IF($A516="","",VLOOKUP($A516,アイトロール錠!$A$5:$J$500,6))</f>
        <v>ＢＸ</v>
      </c>
      <c r="E516" s="139">
        <f>IF($A516="","",VLOOKUP($A516,アイトロール錠!$A$5:$J$500,7))</f>
        <v>4</v>
      </c>
      <c r="F516" s="130"/>
      <c r="G516" s="131"/>
      <c r="H516" s="132"/>
    </row>
    <row r="517" spans="1:8" s="119" customFormat="1" ht="30" customHeight="1">
      <c r="A517" s="126">
        <v>446</v>
      </c>
      <c r="B517" s="187" t="str">
        <f>IF($A517="","",VLOOKUP($A517,アイトロール錠!$A$5:$J$500,4))</f>
        <v>メペンゾラート臭化物錠７．５ＭＧ「ツルハラ」</v>
      </c>
      <c r="C517" s="129"/>
      <c r="D517" s="139" t="str">
        <f>IF($A517="","",VLOOKUP($A517,アイトロール錠!$A$5:$J$500,6))</f>
        <v>ＢＸ</v>
      </c>
      <c r="E517" s="139">
        <f>IF($A517="","",VLOOKUP($A517,アイトロール錠!$A$5:$J$500,7))</f>
        <v>4</v>
      </c>
      <c r="F517" s="130"/>
      <c r="G517" s="131"/>
      <c r="H517" s="132"/>
    </row>
    <row r="518" spans="1:8" s="119" customFormat="1" ht="30" customHeight="1">
      <c r="A518" s="126">
        <v>447</v>
      </c>
      <c r="B518" s="187" t="str">
        <f>IF($A518="","",VLOOKUP($A518,アイトロール錠!$A$5:$J$500,4))</f>
        <v>メリスロン錠６ＭＧ</v>
      </c>
      <c r="C518" s="129"/>
      <c r="D518" s="139" t="str">
        <f>IF($A518="","",VLOOKUP($A518,アイトロール錠!$A$5:$J$500,6))</f>
        <v>ＢＸ</v>
      </c>
      <c r="E518" s="139">
        <f>IF($A518="","",VLOOKUP($A518,アイトロール錠!$A$5:$J$500,7))</f>
        <v>21</v>
      </c>
      <c r="F518" s="130"/>
      <c r="G518" s="131"/>
      <c r="H518" s="132"/>
    </row>
    <row r="519" spans="1:8" s="119" customFormat="1" ht="30" customHeight="1">
      <c r="A519" s="126">
        <v>448</v>
      </c>
      <c r="B519" s="187" t="str">
        <f>IF($A519="","",VLOOKUP($A519,アイトロール錠!$A$5:$J$500,4))</f>
        <v>メルカゾール錠５ＭＧ</v>
      </c>
      <c r="C519" s="129"/>
      <c r="D519" s="139" t="str">
        <f>IF($A519="","",VLOOKUP($A519,アイトロール錠!$A$5:$J$500,6))</f>
        <v>ＢＸ</v>
      </c>
      <c r="E519" s="139">
        <f>IF($A519="","",VLOOKUP($A519,アイトロール錠!$A$5:$J$500,7))</f>
        <v>27</v>
      </c>
      <c r="F519" s="130"/>
      <c r="G519" s="131"/>
      <c r="H519" s="132"/>
    </row>
    <row r="520" spans="1:8" s="119" customFormat="1" ht="30" customHeight="1">
      <c r="A520" s="126">
        <v>449</v>
      </c>
      <c r="B520" s="187" t="str">
        <f>IF($A520="","",VLOOKUP($A520,アイトロール錠!$A$5:$J$500,4))</f>
        <v>モサプリドクエン酸塩錠２．５ＭＧ「明治」</v>
      </c>
      <c r="C520" s="129"/>
      <c r="D520" s="139" t="str">
        <f>IF($A520="","",VLOOKUP($A520,アイトロール錠!$A$5:$J$500,6))</f>
        <v>ＢＸ</v>
      </c>
      <c r="E520" s="139">
        <f>IF($A520="","",VLOOKUP($A520,アイトロール錠!$A$5:$J$500,7))</f>
        <v>32</v>
      </c>
      <c r="F520" s="130"/>
      <c r="G520" s="131"/>
      <c r="H520" s="132"/>
    </row>
    <row r="521" spans="1:8" s="119" customFormat="1" ht="30" customHeight="1">
      <c r="A521" s="126">
        <v>450</v>
      </c>
      <c r="B521" s="188" t="str">
        <f>IF($A521="","",VLOOKUP($A521,アイトロール錠!$A$5:$J$500,4))</f>
        <v>モンテルカスト錠１０ＭＧ「ＫＭ」</v>
      </c>
      <c r="C521" s="129"/>
      <c r="D521" s="140" t="str">
        <f>IF($A521="","",VLOOKUP($A521,アイトロール錠!$A$5:$J$500,6))</f>
        <v>ＢＸ</v>
      </c>
      <c r="E521" s="141">
        <f>IF($A521="","",VLOOKUP($A521,アイトロール錠!$A$5:$J$500,7))</f>
        <v>90</v>
      </c>
      <c r="F521" s="130"/>
      <c r="G521" s="131"/>
      <c r="H521" s="132"/>
    </row>
    <row r="523" spans="1:8" s="119" customFormat="1" ht="45" customHeight="1">
      <c r="A523" s="118"/>
      <c r="B523" s="383" t="s">
        <v>111</v>
      </c>
      <c r="C523" s="383"/>
      <c r="D523" s="383"/>
      <c r="E523" s="383"/>
      <c r="F523" s="383"/>
      <c r="G523" s="383"/>
      <c r="H523" s="383"/>
    </row>
    <row r="524" spans="1:8" s="121" customFormat="1" ht="18" customHeight="1">
      <c r="A524" s="120"/>
      <c r="B524" s="277"/>
      <c r="D524" s="122"/>
      <c r="E524" s="123"/>
      <c r="F524" s="124"/>
    </row>
    <row r="525" spans="1:8" s="118" customFormat="1" ht="30" customHeight="1">
      <c r="A525" s="125" t="s">
        <v>112</v>
      </c>
      <c r="B525" s="384" t="s">
        <v>113</v>
      </c>
      <c r="C525" s="385"/>
      <c r="D525" s="126" t="s">
        <v>114</v>
      </c>
      <c r="E525" s="127" t="s">
        <v>115</v>
      </c>
      <c r="F525" s="128" t="s">
        <v>116</v>
      </c>
      <c r="G525" s="125" t="s">
        <v>117</v>
      </c>
      <c r="H525" s="126" t="s">
        <v>118</v>
      </c>
    </row>
    <row r="526" spans="1:8" ht="30" customHeight="1">
      <c r="A526" s="126">
        <v>451</v>
      </c>
      <c r="B526" s="187" t="str">
        <f>IF($A526="","",VLOOKUP($A526,アイトロール錠!$A$5:$J$500,4))</f>
        <v>ヤーズフレックス配合錠</v>
      </c>
      <c r="C526" s="129"/>
      <c r="D526" s="139" t="str">
        <f>IF($A526="","",VLOOKUP($A526,アイトロール錠!$A$5:$J$500,6))</f>
        <v>ＢＸ</v>
      </c>
      <c r="E526" s="139">
        <f>IF($A526="","",VLOOKUP($A526,アイトロール錠!$A$5:$J$500,7))</f>
        <v>25</v>
      </c>
      <c r="F526" s="130"/>
      <c r="G526" s="131"/>
      <c r="H526" s="132"/>
    </row>
    <row r="527" spans="1:8" ht="30" customHeight="1">
      <c r="A527" s="126">
        <v>452</v>
      </c>
      <c r="B527" s="187" t="str">
        <f>IF($A527="","",VLOOKUP($A527,アイトロール錠!$A$5:$J$500,4))</f>
        <v>薬用炭「日医工」</v>
      </c>
      <c r="C527" s="129"/>
      <c r="D527" s="139" t="str">
        <f>IF($A527="","",VLOOKUP($A527,アイトロール錠!$A$5:$J$500,6))</f>
        <v>ＢＴ</v>
      </c>
      <c r="E527" s="139">
        <f>IF($A527="","",VLOOKUP($A527,アイトロール錠!$A$5:$J$500,7))</f>
        <v>4</v>
      </c>
      <c r="F527" s="130"/>
      <c r="G527" s="131"/>
      <c r="H527" s="132"/>
    </row>
    <row r="528" spans="1:8" ht="30" customHeight="1">
      <c r="A528" s="126">
        <v>453</v>
      </c>
      <c r="B528" s="187" t="str">
        <f>IF($A528="","",VLOOKUP($A528,アイトロール錠!$A$5:$J$500,4))</f>
        <v>ユービット錠１００ＭＧ</v>
      </c>
      <c r="C528" s="129"/>
      <c r="D528" s="139" t="str">
        <f>IF($A528="","",VLOOKUP($A528,アイトロール錠!$A$5:$J$500,6))</f>
        <v>ＢＸ</v>
      </c>
      <c r="E528" s="139">
        <f>IF($A528="","",VLOOKUP($A528,アイトロール錠!$A$5:$J$500,7))</f>
        <v>4</v>
      </c>
      <c r="F528" s="130"/>
      <c r="G528" s="131"/>
      <c r="H528" s="132"/>
    </row>
    <row r="529" spans="1:8" s="119" customFormat="1" ht="30" customHeight="1">
      <c r="A529" s="126">
        <v>454</v>
      </c>
      <c r="B529" s="187" t="str">
        <f>IF($A529="","",VLOOKUP($A529,アイトロール錠!$A$5:$J$500,4))</f>
        <v>ユベラ錠５０ＭＧ</v>
      </c>
      <c r="C529" s="129"/>
      <c r="D529" s="139" t="str">
        <f>IF($A529="","",VLOOKUP($A529,アイトロール錠!$A$5:$J$500,6))</f>
        <v>ＢＸ</v>
      </c>
      <c r="E529" s="139">
        <f>IF($A529="","",VLOOKUP($A529,アイトロール錠!$A$5:$J$500,7))</f>
        <v>37</v>
      </c>
      <c r="F529" s="130"/>
      <c r="G529" s="131"/>
      <c r="H529" s="132"/>
    </row>
    <row r="530" spans="1:8" s="119" customFormat="1" ht="30" customHeight="1">
      <c r="A530" s="126">
        <v>455</v>
      </c>
      <c r="B530" s="187" t="str">
        <f>IF($A530="","",VLOOKUP($A530,アイトロール錠!$A$5:$J$500,4))</f>
        <v>ユリノーム錠２５ＭＧ</v>
      </c>
      <c r="C530" s="129"/>
      <c r="D530" s="139" t="str">
        <f>IF($A530="","",VLOOKUP($A530,アイトロール錠!$A$5:$J$500,6))</f>
        <v>ＢＸ</v>
      </c>
      <c r="E530" s="139">
        <f>IF($A530="","",VLOOKUP($A530,アイトロール錠!$A$5:$J$500,7))</f>
        <v>82</v>
      </c>
      <c r="F530" s="130"/>
      <c r="G530" s="131"/>
      <c r="H530" s="132"/>
    </row>
    <row r="531" spans="1:8" s="119" customFormat="1" ht="30" customHeight="1">
      <c r="A531" s="126">
        <v>456</v>
      </c>
      <c r="B531" s="187" t="str">
        <f>IF($A531="","",VLOOKUP($A531,アイトロール錠!$A$5:$J$500,4))</f>
        <v>ラクテック注</v>
      </c>
      <c r="C531" s="129"/>
      <c r="D531" s="139" t="str">
        <f>IF($A531="","",VLOOKUP($A531,アイトロール錠!$A$5:$J$500,6))</f>
        <v>ＢＸ</v>
      </c>
      <c r="E531" s="139">
        <f>IF($A531="","",VLOOKUP($A531,アイトロール錠!$A$5:$J$500,7))</f>
        <v>11</v>
      </c>
      <c r="F531" s="130"/>
      <c r="G531" s="131"/>
      <c r="H531" s="132"/>
    </row>
    <row r="532" spans="1:8" s="119" customFormat="1" ht="30" customHeight="1">
      <c r="A532" s="126">
        <v>457</v>
      </c>
      <c r="B532" s="187" t="str">
        <f>IF($A532="","",VLOOKUP($A532,アイトロール錠!$A$5:$J$500,4))</f>
        <v>ラゲブリオカプセル２００ＭＧ</v>
      </c>
      <c r="C532" s="129"/>
      <c r="D532" s="139" t="str">
        <f>IF($A532="","",VLOOKUP($A532,アイトロール錠!$A$5:$J$500,6))</f>
        <v>ＢＸ</v>
      </c>
      <c r="E532" s="139">
        <f>IF($A532="","",VLOOKUP($A532,アイトロール錠!$A$5:$J$500,7))</f>
        <v>3</v>
      </c>
      <c r="F532" s="130"/>
      <c r="G532" s="131"/>
      <c r="H532" s="132"/>
    </row>
    <row r="533" spans="1:8" s="119" customFormat="1" ht="30" customHeight="1">
      <c r="A533" s="126">
        <v>458</v>
      </c>
      <c r="B533" s="187" t="str">
        <f>IF($A533="","",VLOOKUP($A533,アイトロール錠!$A$5:$J$500,4))</f>
        <v>ラシックス錠２０ＭＧ</v>
      </c>
      <c r="C533" s="129"/>
      <c r="D533" s="139" t="str">
        <f>IF($A533="","",VLOOKUP($A533,アイトロール錠!$A$5:$J$500,6))</f>
        <v>ＢＸ</v>
      </c>
      <c r="E533" s="139">
        <f>IF($A533="","",VLOOKUP($A533,アイトロール錠!$A$5:$J$500,7))</f>
        <v>5</v>
      </c>
      <c r="F533" s="130"/>
      <c r="G533" s="131"/>
      <c r="H533" s="132"/>
    </row>
    <row r="534" spans="1:8" s="119" customFormat="1" ht="30" customHeight="1">
      <c r="A534" s="126">
        <v>459</v>
      </c>
      <c r="B534" s="187" t="str">
        <f>IF($A534="","",VLOOKUP($A534,アイトロール錠!$A$5:$J$500,4))</f>
        <v>ラシックス注２０ＭＧ</v>
      </c>
      <c r="C534" s="129"/>
      <c r="D534" s="139" t="str">
        <f>IF($A534="","",VLOOKUP($A534,アイトロール錠!$A$5:$J$500,6))</f>
        <v>ＢＸ</v>
      </c>
      <c r="E534" s="139">
        <f>IF($A534="","",VLOOKUP($A534,アイトロール錠!$A$5:$J$500,7))</f>
        <v>4</v>
      </c>
      <c r="F534" s="130"/>
      <c r="G534" s="131"/>
      <c r="H534" s="132"/>
    </row>
    <row r="535" spans="1:8" s="119" customFormat="1" ht="30" customHeight="1">
      <c r="A535" s="126">
        <v>460</v>
      </c>
      <c r="B535" s="187" t="str">
        <f>IF($A535="","",VLOOKUP($A535,アイトロール錠!$A$5:$J$500,4))</f>
        <v>ラボナール注射用０．５Ｇ</v>
      </c>
      <c r="C535" s="129"/>
      <c r="D535" s="139" t="str">
        <f>IF($A535="","",VLOOKUP($A535,アイトロール錠!$A$5:$J$500,6))</f>
        <v>ＢＸ</v>
      </c>
      <c r="E535" s="139">
        <f>IF($A535="","",VLOOKUP($A535,アイトロール錠!$A$5:$J$500,7))</f>
        <v>3</v>
      </c>
      <c r="F535" s="130"/>
      <c r="G535" s="131"/>
      <c r="H535" s="132"/>
    </row>
    <row r="536" spans="1:8" s="119" customFormat="1" ht="30" customHeight="1">
      <c r="A536" s="126">
        <v>461</v>
      </c>
      <c r="B536" s="187" t="str">
        <f>IF($A536="","",VLOOKUP($A536,アイトロール錠!$A$5:$J$500,4))</f>
        <v>ラメルテオン錠８ＭＧ「武田テバ」</v>
      </c>
      <c r="C536" s="129"/>
      <c r="D536" s="139" t="str">
        <f>IF($A536="","",VLOOKUP($A536,アイトロール錠!$A$5:$J$500,6))</f>
        <v>ＢＸ</v>
      </c>
      <c r="E536" s="139">
        <f>IF($A536="","",VLOOKUP($A536,アイトロール錠!$A$5:$J$500,7))</f>
        <v>13</v>
      </c>
      <c r="F536" s="130"/>
      <c r="G536" s="131"/>
      <c r="H536" s="132"/>
    </row>
    <row r="537" spans="1:8" s="119" customFormat="1" ht="30" customHeight="1">
      <c r="A537" s="126">
        <v>462</v>
      </c>
      <c r="B537" s="187" t="str">
        <f>IF($A537="","",VLOOKUP($A537,アイトロール錠!$A$5:$J$500,4))</f>
        <v>ランソプラゾールＯＤ錠１５ＭＧ「武田テバ」</v>
      </c>
      <c r="C537" s="129"/>
      <c r="D537" s="139" t="str">
        <f>IF($A537="","",VLOOKUP($A537,アイトロール錠!$A$5:$J$500,6))</f>
        <v>ＢＸ</v>
      </c>
      <c r="E537" s="139">
        <f>IF($A537="","",VLOOKUP($A537,アイトロール錠!$A$5:$J$500,7))</f>
        <v>17</v>
      </c>
      <c r="F537" s="130"/>
      <c r="G537" s="131"/>
      <c r="H537" s="132"/>
    </row>
    <row r="538" spans="1:8" s="119" customFormat="1" ht="30" customHeight="1">
      <c r="A538" s="126">
        <v>463</v>
      </c>
      <c r="B538" s="187" t="str">
        <f>IF($A538="","",VLOOKUP($A538,アイトロール錠!$A$5:$J$500,4))</f>
        <v>リアルダ錠１２００ＭＧ</v>
      </c>
      <c r="C538" s="129"/>
      <c r="D538" s="139" t="str">
        <f>IF($A538="","",VLOOKUP($A538,アイトロール錠!$A$5:$J$500,6))</f>
        <v>ＢＸ</v>
      </c>
      <c r="E538" s="139">
        <f>IF($A538="","",VLOOKUP($A538,アイトロール錠!$A$5:$J$500,7))</f>
        <v>95</v>
      </c>
      <c r="F538" s="130"/>
      <c r="G538" s="131"/>
      <c r="H538" s="132"/>
    </row>
    <row r="539" spans="1:8" s="119" customFormat="1" ht="30" customHeight="1">
      <c r="A539" s="126">
        <v>464</v>
      </c>
      <c r="B539" s="187" t="str">
        <f>IF($A539="","",VLOOKUP($A539,アイトロール錠!$A$5:$J$500,4))</f>
        <v>リクシアナ錠６０ＭＧ</v>
      </c>
      <c r="C539" s="129"/>
      <c r="D539" s="139" t="str">
        <f>IF($A539="","",VLOOKUP($A539,アイトロール錠!$A$5:$J$500,6))</f>
        <v>ＢＸ</v>
      </c>
      <c r="E539" s="139">
        <f>IF($A539="","",VLOOKUP($A539,アイトロール錠!$A$5:$J$500,7))</f>
        <v>20</v>
      </c>
      <c r="F539" s="130"/>
      <c r="G539" s="131"/>
      <c r="H539" s="132"/>
    </row>
    <row r="540" spans="1:8" s="119" customFormat="1" ht="30" customHeight="1">
      <c r="A540" s="126">
        <v>465</v>
      </c>
      <c r="B540" s="187" t="str">
        <f>IF($A540="","",VLOOKUP($A540,アイトロール錠!$A$5:$J$500,4))</f>
        <v>リザベンカプセル１００ＭＧ</v>
      </c>
      <c r="C540" s="129"/>
      <c r="D540" s="139" t="str">
        <f>IF($A540="","",VLOOKUP($A540,アイトロール錠!$A$5:$J$500,6))</f>
        <v>ＢＸ</v>
      </c>
      <c r="E540" s="139">
        <f>IF($A540="","",VLOOKUP($A540,アイトロール錠!$A$5:$J$500,7))</f>
        <v>6</v>
      </c>
      <c r="F540" s="130"/>
      <c r="G540" s="131"/>
      <c r="H540" s="132"/>
    </row>
    <row r="541" spans="1:8" s="119" customFormat="1" ht="30" customHeight="1">
      <c r="A541" s="126">
        <v>466</v>
      </c>
      <c r="B541" s="187" t="str">
        <f>IF($A541="","",VLOOKUP($A541,アイトロール錠!$A$5:$J$500,4))</f>
        <v>リスパダール錠１ＭＧ</v>
      </c>
      <c r="C541" s="129"/>
      <c r="D541" s="139" t="str">
        <f>IF($A541="","",VLOOKUP($A541,アイトロール錠!$A$5:$J$500,6))</f>
        <v>ＢＸ</v>
      </c>
      <c r="E541" s="139">
        <f>IF($A541="","",VLOOKUP($A541,アイトロール錠!$A$5:$J$500,7))</f>
        <v>4</v>
      </c>
      <c r="F541" s="130"/>
      <c r="G541" s="131"/>
      <c r="H541" s="132"/>
    </row>
    <row r="542" spans="1:8" s="119" customFormat="1" ht="30" customHeight="1">
      <c r="A542" s="126">
        <v>467</v>
      </c>
      <c r="B542" s="187" t="str">
        <f>IF($A542="","",VLOOKUP($A542,アイトロール錠!$A$5:$J$500,4))</f>
        <v>リスペリドン錠１ＭＧ「ＮＰ」</v>
      </c>
      <c r="C542" s="129"/>
      <c r="D542" s="139" t="str">
        <f>IF($A542="","",VLOOKUP($A542,アイトロール錠!$A$5:$J$500,6))</f>
        <v>ＢＸ</v>
      </c>
      <c r="E542" s="139">
        <f>IF($A542="","",VLOOKUP($A542,アイトロール錠!$A$5:$J$500,7))</f>
        <v>4</v>
      </c>
      <c r="F542" s="130"/>
      <c r="G542" s="131"/>
      <c r="H542" s="132"/>
    </row>
    <row r="543" spans="1:8" s="119" customFormat="1" ht="30" customHeight="1">
      <c r="A543" s="126">
        <v>468</v>
      </c>
      <c r="B543" s="187" t="str">
        <f>IF($A543="","",VLOOKUP($A543,アイトロール錠!$A$5:$J$500,4))</f>
        <v>リドカインテープ１８ＭＧ「ＹＰ」</v>
      </c>
      <c r="C543" s="129"/>
      <c r="D543" s="139" t="str">
        <f>IF($A543="","",VLOOKUP($A543,アイトロール錠!$A$5:$J$500,6))</f>
        <v>ＢＸ</v>
      </c>
      <c r="E543" s="139">
        <f>IF($A543="","",VLOOKUP($A543,アイトロール錠!$A$5:$J$500,7))</f>
        <v>4</v>
      </c>
      <c r="F543" s="130"/>
      <c r="G543" s="131"/>
      <c r="H543" s="132"/>
    </row>
    <row r="544" spans="1:8" s="119" customFormat="1" ht="30" customHeight="1">
      <c r="A544" s="126">
        <v>469</v>
      </c>
      <c r="B544" s="187" t="str">
        <f>IF($A544="","",VLOOKUP($A544,アイトロール錠!$A$5:$J$500,4))</f>
        <v>リドカイン静注用２％シリンジ「テルモ」</v>
      </c>
      <c r="C544" s="129"/>
      <c r="D544" s="139" t="str">
        <f>IF($A544="","",VLOOKUP($A544,アイトロール錠!$A$5:$J$500,6))</f>
        <v>ＢＸ</v>
      </c>
      <c r="E544" s="139">
        <f>IF($A544="","",VLOOKUP($A544,アイトロール錠!$A$5:$J$500,7))</f>
        <v>4</v>
      </c>
      <c r="F544" s="130"/>
      <c r="G544" s="131"/>
      <c r="H544" s="132"/>
    </row>
    <row r="545" spans="1:8" s="119" customFormat="1" ht="30" customHeight="1">
      <c r="A545" s="126">
        <v>470</v>
      </c>
      <c r="B545" s="187" t="str">
        <f>IF($A545="","",VLOOKUP($A545,アイトロール錠!$A$5:$J$500,4))</f>
        <v>リパクレオンカプセル１５０ＭＧ</v>
      </c>
      <c r="C545" s="129"/>
      <c r="D545" s="139" t="str">
        <f>IF($A545="","",VLOOKUP($A545,アイトロール錠!$A$5:$J$500,6))</f>
        <v>ＢＸ</v>
      </c>
      <c r="E545" s="139">
        <f>IF($A545="","",VLOOKUP($A545,アイトロール錠!$A$5:$J$500,7))</f>
        <v>42</v>
      </c>
      <c r="F545" s="130"/>
      <c r="G545" s="131"/>
      <c r="H545" s="132"/>
    </row>
    <row r="546" spans="1:8" s="119" customFormat="1" ht="30" customHeight="1">
      <c r="A546" s="126">
        <v>471</v>
      </c>
      <c r="B546" s="187" t="str">
        <f>IF($A546="","",VLOOKUP($A546,アイトロール錠!$A$5:$J$500,4))</f>
        <v>リファンピシンカプセル１５０ＭＧ「サンド」</v>
      </c>
      <c r="C546" s="129"/>
      <c r="D546" s="139" t="str">
        <f>IF($A546="","",VLOOKUP($A546,アイトロール錠!$A$5:$J$500,6))</f>
        <v>ＢＸ</v>
      </c>
      <c r="E546" s="139">
        <f>IF($A546="","",VLOOKUP($A546,アイトロール錠!$A$5:$J$500,7))</f>
        <v>4</v>
      </c>
      <c r="F546" s="130"/>
      <c r="G546" s="131"/>
      <c r="H546" s="132"/>
    </row>
    <row r="547" spans="1:8" s="119" customFormat="1" ht="30" customHeight="1">
      <c r="A547" s="126">
        <v>472</v>
      </c>
      <c r="B547" s="187" t="str">
        <f>IF($A547="","",VLOOKUP($A547,アイトロール錠!$A$5:$J$500,4))</f>
        <v>リフレックス錠１５ＭＧ</v>
      </c>
      <c r="C547" s="129"/>
      <c r="D547" s="139" t="str">
        <f>IF($A547="","",VLOOKUP($A547,アイトロール錠!$A$5:$J$500,6))</f>
        <v>ＢＸ</v>
      </c>
      <c r="E547" s="139">
        <f>IF($A547="","",VLOOKUP($A547,アイトロール錠!$A$5:$J$500,7))</f>
        <v>30</v>
      </c>
      <c r="F547" s="130"/>
      <c r="G547" s="131"/>
      <c r="H547" s="132"/>
    </row>
    <row r="548" spans="1:8" s="119" customFormat="1" ht="30" customHeight="1">
      <c r="A548" s="126">
        <v>473</v>
      </c>
      <c r="B548" s="187" t="str">
        <f>IF($A548="","",VLOOKUP($A548,アイトロール錠!$A$5:$J$500,4))</f>
        <v>リベルサス錠３ＭＧ</v>
      </c>
      <c r="C548" s="129"/>
      <c r="D548" s="139" t="str">
        <f>IF($A548="","",VLOOKUP($A548,アイトロール錠!$A$5:$J$500,6))</f>
        <v>ＢＸ</v>
      </c>
      <c r="E548" s="139">
        <f>IF($A548="","",VLOOKUP($A548,アイトロール錠!$A$5:$J$500,7))</f>
        <v>3</v>
      </c>
      <c r="F548" s="130"/>
      <c r="G548" s="131"/>
      <c r="H548" s="132"/>
    </row>
    <row r="549" spans="1:8" s="119" customFormat="1" ht="30" customHeight="1">
      <c r="A549" s="126">
        <v>474</v>
      </c>
      <c r="B549" s="187" t="str">
        <f>IF($A549="","",VLOOKUP($A549,アイトロール錠!$A$5:$J$500,4))</f>
        <v>リベルサス錠７ＭＧ</v>
      </c>
      <c r="C549" s="129"/>
      <c r="D549" s="139" t="str">
        <f>IF($A549="","",VLOOKUP($A549,アイトロール錠!$A$5:$J$500,6))</f>
        <v>ＢＸ</v>
      </c>
      <c r="E549" s="139">
        <f>IF($A549="","",VLOOKUP($A549,アイトロール錠!$A$5:$J$500,7))</f>
        <v>3</v>
      </c>
      <c r="F549" s="130"/>
      <c r="G549" s="131"/>
      <c r="H549" s="132"/>
    </row>
    <row r="550" spans="1:8" s="119" customFormat="1" ht="30" customHeight="1">
      <c r="A550" s="126">
        <v>475</v>
      </c>
      <c r="B550" s="188" t="str">
        <f>IF($A550="","",VLOOKUP($A550,アイトロール錠!$A$5:$J$500,4))</f>
        <v>リベルサス錠１４ＭＧ</v>
      </c>
      <c r="C550" s="129"/>
      <c r="D550" s="140" t="str">
        <f>IF($A550="","",VLOOKUP($A550,アイトロール錠!$A$5:$J$500,6))</f>
        <v>ＢＸ</v>
      </c>
      <c r="E550" s="141">
        <f>IF($A550="","",VLOOKUP($A550,アイトロール錠!$A$5:$J$500,7))</f>
        <v>3</v>
      </c>
      <c r="F550" s="130"/>
      <c r="G550" s="131"/>
      <c r="H550" s="132"/>
    </row>
    <row r="552" spans="1:8" s="119" customFormat="1" ht="45" customHeight="1">
      <c r="A552" s="118"/>
      <c r="B552" s="383" t="s">
        <v>111</v>
      </c>
      <c r="C552" s="383"/>
      <c r="D552" s="383"/>
      <c r="E552" s="383"/>
      <c r="F552" s="383"/>
      <c r="G552" s="383"/>
      <c r="H552" s="383"/>
    </row>
    <row r="553" spans="1:8" s="121" customFormat="1" ht="18" customHeight="1">
      <c r="A553" s="120"/>
      <c r="B553" s="277"/>
      <c r="D553" s="122"/>
      <c r="E553" s="123"/>
      <c r="F553" s="124"/>
    </row>
    <row r="554" spans="1:8" s="118" customFormat="1" ht="30" customHeight="1">
      <c r="A554" s="125" t="s">
        <v>112</v>
      </c>
      <c r="B554" s="384" t="s">
        <v>113</v>
      </c>
      <c r="C554" s="385"/>
      <c r="D554" s="126" t="s">
        <v>114</v>
      </c>
      <c r="E554" s="127" t="s">
        <v>115</v>
      </c>
      <c r="F554" s="128" t="s">
        <v>116</v>
      </c>
      <c r="G554" s="125" t="s">
        <v>117</v>
      </c>
      <c r="H554" s="126" t="s">
        <v>118</v>
      </c>
    </row>
    <row r="555" spans="1:8" ht="30" customHeight="1">
      <c r="A555" s="126">
        <v>476</v>
      </c>
      <c r="B555" s="187" t="str">
        <f>IF($A555="","",VLOOKUP($A555,アイトロール錠!$A$5:$J$1000,4))</f>
        <v>リボトリール錠０．５ＭＧ</v>
      </c>
      <c r="C555" s="129"/>
      <c r="D555" s="139" t="str">
        <f>IF($A555="","",VLOOKUP($A555,アイトロール錠!$A$5:$J$1000,6))</f>
        <v>ＢＸ</v>
      </c>
      <c r="E555" s="139">
        <f>IF($A555="","",VLOOKUP($A555,アイトロール錠!$A$5:$J$1000,7))</f>
        <v>5</v>
      </c>
      <c r="F555" s="130"/>
      <c r="G555" s="131"/>
      <c r="H555" s="132"/>
    </row>
    <row r="556" spans="1:8" ht="30" customHeight="1">
      <c r="A556" s="126">
        <v>477</v>
      </c>
      <c r="B556" s="187" t="str">
        <f>IF($A556="","",VLOOKUP($A556,アイトロール錠!$A$5:$J$1000,4))</f>
        <v>リマプロストアルファデクス錠５マイクロＧ「日医工」</v>
      </c>
      <c r="C556" s="129"/>
      <c r="D556" s="139" t="str">
        <f>IF($A556="","",VLOOKUP($A556,アイトロール錠!$A$5:$J$1000,6))</f>
        <v>ＢＸ</v>
      </c>
      <c r="E556" s="139">
        <f>IF($A556="","",VLOOKUP($A556,アイトロール錠!$A$5:$J$1000,7))</f>
        <v>6</v>
      </c>
      <c r="F556" s="130"/>
      <c r="G556" s="131"/>
      <c r="H556" s="132"/>
    </row>
    <row r="557" spans="1:8" ht="30" customHeight="1">
      <c r="A557" s="126">
        <v>478</v>
      </c>
      <c r="B557" s="187" t="str">
        <f>IF($A557="","",VLOOKUP($A557,アイトロール錠!$A$5:$J$1000,4))</f>
        <v>リン酸コデイン錠５ＭＧ「ＶＴＲＳ」</v>
      </c>
      <c r="C557" s="129"/>
      <c r="D557" s="139" t="str">
        <f>IF($A557="","",VLOOKUP($A557,アイトロール錠!$A$5:$J$1000,6))</f>
        <v>ＢＸ</v>
      </c>
      <c r="E557" s="139">
        <f>IF($A557="","",VLOOKUP($A557,アイトロール錠!$A$5:$J$1000,7))</f>
        <v>13</v>
      </c>
      <c r="F557" s="130"/>
      <c r="G557" s="131"/>
      <c r="H557" s="132"/>
    </row>
    <row r="558" spans="1:8" s="119" customFormat="1" ht="30" customHeight="1">
      <c r="A558" s="126">
        <v>479</v>
      </c>
      <c r="B558" s="187" t="str">
        <f>IF($A558="","",VLOOKUP($A558,アイトロール錠!$A$5:$J$1000,4))</f>
        <v>ルパフィン錠１０ＭＧ</v>
      </c>
      <c r="C558" s="129"/>
      <c r="D558" s="139" t="str">
        <f>IF($A558="","",VLOOKUP($A558,アイトロール錠!$A$5:$J$1000,6))</f>
        <v>ＢＸ</v>
      </c>
      <c r="E558" s="139">
        <f>IF($A558="","",VLOOKUP($A558,アイトロール錠!$A$5:$J$1000,7))</f>
        <v>4</v>
      </c>
      <c r="F558" s="130"/>
      <c r="G558" s="131"/>
      <c r="H558" s="132"/>
    </row>
    <row r="559" spans="1:8" s="119" customFormat="1" ht="30" customHeight="1">
      <c r="A559" s="126">
        <v>480</v>
      </c>
      <c r="B559" s="187" t="str">
        <f>IF($A559="","",VLOOKUP($A559,アイトロール錠!$A$5:$J$1000,4))</f>
        <v>レイボー錠１００ＭＧ</v>
      </c>
      <c r="C559" s="129"/>
      <c r="D559" s="139" t="str">
        <f>IF($A559="","",VLOOKUP($A559,アイトロール錠!$A$5:$J$1000,6))</f>
        <v>ＢＸ</v>
      </c>
      <c r="E559" s="139">
        <f>IF($A559="","",VLOOKUP($A559,アイトロール錠!$A$5:$J$1000,7))</f>
        <v>4</v>
      </c>
      <c r="F559" s="130"/>
      <c r="G559" s="131"/>
      <c r="H559" s="132"/>
    </row>
    <row r="560" spans="1:8" s="119" customFormat="1" ht="30" customHeight="1">
      <c r="A560" s="126">
        <v>481</v>
      </c>
      <c r="B560" s="187" t="str">
        <f>IF($A560="","",VLOOKUP($A560,アイトロール錠!$A$5:$J$1000,4))</f>
        <v>レクサプロ錠１０ＭＧ</v>
      </c>
      <c r="C560" s="129"/>
      <c r="D560" s="139" t="str">
        <f>IF($A560="","",VLOOKUP($A560,アイトロール錠!$A$5:$J$1000,6))</f>
        <v>ＢＸ</v>
      </c>
      <c r="E560" s="139">
        <f>IF($A560="","",VLOOKUP($A560,アイトロール錠!$A$5:$J$1000,7))</f>
        <v>40</v>
      </c>
      <c r="F560" s="130"/>
      <c r="G560" s="131"/>
      <c r="H560" s="132"/>
    </row>
    <row r="561" spans="1:8" s="119" customFormat="1" ht="30" customHeight="1">
      <c r="A561" s="126">
        <v>482</v>
      </c>
      <c r="B561" s="187" t="str">
        <f>IF($A561="","",VLOOKUP($A561,アイトロール錠!$A$5:$J$1000,4))</f>
        <v>レグナイト錠３００ＭＧ</v>
      </c>
      <c r="C561" s="129"/>
      <c r="D561" s="139" t="str">
        <f>IF($A561="","",VLOOKUP($A561,アイトロール錠!$A$5:$J$1000,6))</f>
        <v>ＢＸ</v>
      </c>
      <c r="E561" s="139">
        <f>IF($A561="","",VLOOKUP($A561,アイトロール錠!$A$5:$J$1000,7))</f>
        <v>4</v>
      </c>
      <c r="F561" s="130"/>
      <c r="G561" s="131"/>
      <c r="H561" s="132"/>
    </row>
    <row r="562" spans="1:8" s="119" customFormat="1" ht="30" customHeight="1">
      <c r="A562" s="126">
        <v>483</v>
      </c>
      <c r="B562" s="187" t="str">
        <f>IF($A562="","",VLOOKUP($A562,アイトロール錠!$A$5:$J$1000,4))</f>
        <v>レスタミンコーワクリーム１％</v>
      </c>
      <c r="C562" s="129"/>
      <c r="D562" s="139" t="str">
        <f>IF($A562="","",VLOOKUP($A562,アイトロール錠!$A$5:$J$1000,6))</f>
        <v>ＢＸ</v>
      </c>
      <c r="E562" s="139">
        <f>IF($A562="","",VLOOKUP($A562,アイトロール錠!$A$5:$J$1000,7))</f>
        <v>4</v>
      </c>
      <c r="F562" s="130"/>
      <c r="G562" s="131"/>
      <c r="H562" s="132"/>
    </row>
    <row r="563" spans="1:8" s="119" customFormat="1" ht="30" customHeight="1">
      <c r="A563" s="126">
        <v>484</v>
      </c>
      <c r="B563" s="187" t="str">
        <f>IF($A563="","",VLOOKUP($A563,アイトロール錠!$A$5:$J$1000,4))</f>
        <v>レパーサ皮下注１４０ＭＧペン</v>
      </c>
      <c r="C563" s="129"/>
      <c r="D563" s="139" t="str">
        <f>IF($A563="","",VLOOKUP($A563,アイトロール錠!$A$5:$J$1000,6))</f>
        <v>ＫＴ</v>
      </c>
      <c r="E563" s="139">
        <f>IF($A563="","",VLOOKUP($A563,アイトロール錠!$A$5:$J$1000,7))</f>
        <v>20</v>
      </c>
      <c r="F563" s="130"/>
      <c r="G563" s="131"/>
      <c r="H563" s="132"/>
    </row>
    <row r="564" spans="1:8" s="119" customFormat="1" ht="30" customHeight="1">
      <c r="A564" s="126">
        <v>485</v>
      </c>
      <c r="B564" s="187" t="str">
        <f>IF($A564="","",VLOOKUP($A564,アイトロール錠!$A$5:$J$1000,4))</f>
        <v>レバミピド錠１００ＭＧ「オーツカ」</v>
      </c>
      <c r="C564" s="129"/>
      <c r="D564" s="139" t="str">
        <f>IF($A564="","",VLOOKUP($A564,アイトロール錠!$A$5:$J$1000,6))</f>
        <v>ＢＸ</v>
      </c>
      <c r="E564" s="139">
        <f>IF($A564="","",VLOOKUP($A564,アイトロール錠!$A$5:$J$1000,7))</f>
        <v>99</v>
      </c>
      <c r="F564" s="130"/>
      <c r="G564" s="131"/>
      <c r="H564" s="132"/>
    </row>
    <row r="565" spans="1:8" s="119" customFormat="1" ht="30" customHeight="1">
      <c r="A565" s="126">
        <v>486</v>
      </c>
      <c r="B565" s="187" t="str">
        <f>IF($A565="","",VLOOKUP($A565,アイトロール錠!$A$5:$J$1000,4))</f>
        <v>レボフロキサシン錠５００ＭＧ「ＤＳＥＰ」</v>
      </c>
      <c r="C565" s="129"/>
      <c r="D565" s="139" t="str">
        <f>IF($A565="","",VLOOKUP($A565,アイトロール錠!$A$5:$J$1000,6))</f>
        <v>ＢＸ</v>
      </c>
      <c r="E565" s="139">
        <f>IF($A565="","",VLOOKUP($A565,アイトロール錠!$A$5:$J$1000,7))</f>
        <v>3</v>
      </c>
      <c r="F565" s="130"/>
      <c r="G565" s="131"/>
      <c r="H565" s="132"/>
    </row>
    <row r="566" spans="1:8" s="119" customFormat="1" ht="30" customHeight="1">
      <c r="A566" s="126">
        <v>487</v>
      </c>
      <c r="B566" s="187" t="str">
        <f>IF($A566="","",VLOOKUP($A566,アイトロール錠!$A$5:$J$1000,4))</f>
        <v>レルベア２００エリプタ３０吸入用</v>
      </c>
      <c r="C566" s="129"/>
      <c r="D566" s="139" t="str">
        <f>IF($A566="","",VLOOKUP($A566,アイトロール錠!$A$5:$J$1000,6))</f>
        <v>KT</v>
      </c>
      <c r="E566" s="139">
        <f>IF($A566="","",VLOOKUP($A566,アイトロール錠!$A$5:$J$1000,7))</f>
        <v>40</v>
      </c>
      <c r="F566" s="130"/>
      <c r="G566" s="131"/>
      <c r="H566" s="132"/>
    </row>
    <row r="567" spans="1:8" s="119" customFormat="1" ht="30" customHeight="1">
      <c r="A567" s="126">
        <v>488</v>
      </c>
      <c r="B567" s="187" t="str">
        <f>IF($A567="","",VLOOKUP($A567,アイトロール錠!$A$5:$J$1000,4))</f>
        <v>レンドルミンＤ錠０．２５ＭＧ</v>
      </c>
      <c r="C567" s="129"/>
      <c r="D567" s="139" t="str">
        <f>IF($A567="","",VLOOKUP($A567,アイトロール錠!$A$5:$J$1000,6))</f>
        <v>ＢＸ</v>
      </c>
      <c r="E567" s="139">
        <f>IF($A567="","",VLOOKUP($A567,アイトロール錠!$A$5:$J$1000,7))</f>
        <v>3</v>
      </c>
      <c r="F567" s="130"/>
      <c r="G567" s="131"/>
      <c r="H567" s="132"/>
    </row>
    <row r="568" spans="1:8" s="119" customFormat="1" ht="30" customHeight="1">
      <c r="A568" s="126">
        <v>489</v>
      </c>
      <c r="B568" s="187" t="str">
        <f>IF($A568="","",VLOOKUP($A568,アイトロール錠!$A$5:$J$1000,4))</f>
        <v>ロキソプロフェンナトリウムテープ１００ＭＧ「タイホウ」</v>
      </c>
      <c r="C568" s="129"/>
      <c r="D568" s="139" t="str">
        <f>IF($A568="","",VLOOKUP($A568,アイトロール錠!$A$5:$J$1000,6))</f>
        <v>ＢＸ</v>
      </c>
      <c r="E568" s="139">
        <f>IF($A568="","",VLOOKUP($A568,アイトロール錠!$A$5:$J$1000,7))</f>
        <v>20</v>
      </c>
      <c r="F568" s="130"/>
      <c r="G568" s="131"/>
      <c r="H568" s="132"/>
    </row>
    <row r="569" spans="1:8" s="119" customFormat="1" ht="30" customHeight="1">
      <c r="A569" s="126">
        <v>490</v>
      </c>
      <c r="B569" s="187" t="str">
        <f>IF($A569="","",VLOOKUP($A569,アイトロール錠!$A$5:$J$1000,4))</f>
        <v>ロキソプロフェンナトリウム錠６０ＭＧ「クニヒロ」</v>
      </c>
      <c r="C569" s="129"/>
      <c r="D569" s="139" t="str">
        <f>IF($A569="","",VLOOKUP($A569,アイトロール錠!$A$5:$J$1000,6))</f>
        <v>ＢＸ</v>
      </c>
      <c r="E569" s="139">
        <f>IF($A569="","",VLOOKUP($A569,アイトロール錠!$A$5:$J$1000,7))</f>
        <v>93</v>
      </c>
      <c r="F569" s="130"/>
      <c r="G569" s="131"/>
      <c r="H569" s="132"/>
    </row>
    <row r="570" spans="1:8" s="119" customFormat="1" ht="30" customHeight="1">
      <c r="A570" s="126">
        <v>491</v>
      </c>
      <c r="B570" s="187" t="str">
        <f>IF($A570="","",VLOOKUP($A570,アイトロール錠!$A$5:$J$1000,4))</f>
        <v>ロキソプロフェンナトリウム錠６０ＭＧ「日医工」</v>
      </c>
      <c r="C570" s="129"/>
      <c r="D570" s="139" t="str">
        <f>IF($A570="","",VLOOKUP($A570,アイトロール錠!$A$5:$J$1000,6))</f>
        <v>ＢＸ</v>
      </c>
      <c r="E570" s="139">
        <f>IF($A570="","",VLOOKUP($A570,アイトロール錠!$A$5:$J$1000,7))</f>
        <v>65</v>
      </c>
      <c r="F570" s="130"/>
      <c r="G570" s="131"/>
      <c r="H570" s="132"/>
    </row>
    <row r="571" spans="1:8" s="119" customFormat="1" ht="30" customHeight="1">
      <c r="A571" s="126">
        <v>492</v>
      </c>
      <c r="B571" s="187" t="str">
        <f>IF($A571="","",VLOOKUP($A571,アイトロール錠!$A$5:$J$1000,4))</f>
        <v>ロクロニウム臭化物静注液５０ＭＧ／５．０ＭＬ「マルイシ」</v>
      </c>
      <c r="C571" s="129"/>
      <c r="D571" s="139" t="str">
        <f>IF($A571="","",VLOOKUP($A571,アイトロール錠!$A$5:$J$1000,6))</f>
        <v>ＢＸ</v>
      </c>
      <c r="E571" s="139">
        <f>IF($A571="","",VLOOKUP($A571,アイトロール錠!$A$5:$J$1000,7))</f>
        <v>4</v>
      </c>
      <c r="F571" s="130"/>
      <c r="G571" s="131"/>
      <c r="H571" s="132"/>
    </row>
    <row r="572" spans="1:8" s="119" customFormat="1" ht="30" customHeight="1">
      <c r="A572" s="126">
        <v>493</v>
      </c>
      <c r="B572" s="187" t="str">
        <f>IF($A572="","",VLOOKUP($A572,アイトロール錠!$A$5:$J$1000,4))</f>
        <v>ロコイド軟膏０．１％　５００Ｇ</v>
      </c>
      <c r="C572" s="129"/>
      <c r="D572" s="139" t="str">
        <f>IF($A572="","",VLOOKUP($A572,アイトロール錠!$A$5:$J$1000,6))</f>
        <v>ＢＴ</v>
      </c>
      <c r="E572" s="139">
        <f>IF($A572="","",VLOOKUP($A572,アイトロール錠!$A$5:$J$1000,7))</f>
        <v>4</v>
      </c>
      <c r="F572" s="130"/>
      <c r="G572" s="131"/>
      <c r="H572" s="132"/>
    </row>
    <row r="573" spans="1:8" s="119" customFormat="1" ht="30" customHeight="1">
      <c r="A573" s="126">
        <v>494</v>
      </c>
      <c r="B573" s="187" t="str">
        <f>IF($A573="","",VLOOKUP($A573,アイトロール錠!$A$5:$J$1000,4))</f>
        <v>ロコイド軟膏０．１％　５Ｇ</v>
      </c>
      <c r="C573" s="129"/>
      <c r="D573" s="139" t="str">
        <f>IF($A573="","",VLOOKUP($A573,アイトロール錠!$A$5:$J$1000,6))</f>
        <v>ＢＸ</v>
      </c>
      <c r="E573" s="139">
        <f>IF($A573="","",VLOOKUP($A573,アイトロール錠!$A$5:$J$1000,7))</f>
        <v>21</v>
      </c>
      <c r="F573" s="130"/>
      <c r="G573" s="131"/>
      <c r="H573" s="132"/>
    </row>
    <row r="574" spans="1:8" s="119" customFormat="1" ht="30" customHeight="1">
      <c r="A574" s="126">
        <v>495</v>
      </c>
      <c r="B574" s="187" t="str">
        <f>IF($A574="","",VLOOKUP($A574,アイトロール錠!$A$5:$J$1000,4))</f>
        <v>ロサルタンＫ錠５０ＭＧ「ⅤＴＲＳ」</v>
      </c>
      <c r="C574" s="129"/>
      <c r="D574" s="139" t="str">
        <f>IF($A574="","",VLOOKUP($A574,アイトロール錠!$A$5:$J$1000,6))</f>
        <v>ＢＸ</v>
      </c>
      <c r="E574" s="139">
        <f>IF($A574="","",VLOOKUP($A574,アイトロール錠!$A$5:$J$1000,7))</f>
        <v>3</v>
      </c>
      <c r="F574" s="130"/>
      <c r="G574" s="131"/>
      <c r="H574" s="132"/>
    </row>
    <row r="575" spans="1:8" s="119" customFormat="1" ht="30" customHeight="1">
      <c r="A575" s="126">
        <v>496</v>
      </c>
      <c r="B575" s="187" t="str">
        <f>IF($A575="","",VLOOKUP($A575,アイトロール錠!$A$5:$J$1000,4))</f>
        <v>ロサルヒド配合錠ＬＤ「日新」</v>
      </c>
      <c r="C575" s="129"/>
      <c r="D575" s="139" t="str">
        <f>IF($A575="","",VLOOKUP($A575,アイトロール錠!$A$5:$J$1000,6))</f>
        <v>ＢＸ</v>
      </c>
      <c r="E575" s="139">
        <f>IF($A575="","",VLOOKUP($A575,アイトロール錠!$A$5:$J$1000,7))</f>
        <v>5</v>
      </c>
      <c r="F575" s="130"/>
      <c r="G575" s="131"/>
      <c r="H575" s="132"/>
    </row>
    <row r="576" spans="1:8" s="119" customFormat="1" ht="30" customHeight="1">
      <c r="A576" s="126">
        <v>497</v>
      </c>
      <c r="B576" s="187" t="str">
        <f>IF($A576="","",VLOOKUP($A576,アイトロール錠!$A$5:$J$1000,4))</f>
        <v>ロスバスタチン錠２．５ＭＧ「ＤＳＥＰ」</v>
      </c>
      <c r="C576" s="129"/>
      <c r="D576" s="139" t="str">
        <f>IF($A576="","",VLOOKUP($A576,アイトロール錠!$A$5:$J$1000,6))</f>
        <v>ＢＸ</v>
      </c>
      <c r="E576" s="139">
        <f>IF($A576="","",VLOOKUP($A576,アイトロール錠!$A$5:$J$1000,7))</f>
        <v>40</v>
      </c>
      <c r="F576" s="130"/>
      <c r="G576" s="131"/>
      <c r="H576" s="132"/>
    </row>
    <row r="577" spans="1:8" s="119" customFormat="1" ht="30" customHeight="1">
      <c r="A577" s="126">
        <v>498</v>
      </c>
      <c r="B577" s="187" t="str">
        <f>IF($A577="","",VLOOKUP($A577,アイトロール錠!$A$5:$J$1000,4))</f>
        <v>ロセフィン静注用１Ｇ</v>
      </c>
      <c r="C577" s="129"/>
      <c r="D577" s="139" t="str">
        <f>IF($A577="","",VLOOKUP($A577,アイトロール錠!$A$5:$J$1000,6))</f>
        <v>ＢＸ</v>
      </c>
      <c r="E577" s="139">
        <f>IF($A577="","",VLOOKUP($A577,アイトロール錠!$A$5:$J$1000,7))</f>
        <v>5</v>
      </c>
      <c r="F577" s="130"/>
      <c r="G577" s="131"/>
      <c r="H577" s="132"/>
    </row>
    <row r="578" spans="1:8" s="119" customFormat="1" ht="30" customHeight="1">
      <c r="A578" s="126">
        <v>499</v>
      </c>
      <c r="B578" s="187" t="str">
        <f>IF($A578="","",VLOOKUP($A578,アイトロール錠!$A$5:$J$1000,4))</f>
        <v>ロゼレム錠８ＭＧ</v>
      </c>
      <c r="C578" s="129"/>
      <c r="D578" s="139" t="str">
        <f>IF($A578="","",VLOOKUP($A578,アイトロール錠!$A$5:$J$1000,6))</f>
        <v>ＢＸ</v>
      </c>
      <c r="E578" s="139">
        <f>IF($A578="","",VLOOKUP($A578,アイトロール錠!$A$5:$J$1000,7))</f>
        <v>9</v>
      </c>
      <c r="F578" s="130"/>
      <c r="G578" s="131"/>
      <c r="H578" s="132"/>
    </row>
    <row r="579" spans="1:8" s="119" customFormat="1" ht="30" customHeight="1">
      <c r="A579" s="126">
        <v>500</v>
      </c>
      <c r="B579" s="188" t="str">
        <f>IF($A579="","",VLOOKUP($A579,アイトロール錠!$A$5:$J$1000,4))</f>
        <v>ロピオン静注５０ＭＧ</v>
      </c>
      <c r="C579" s="129"/>
      <c r="D579" s="140" t="str">
        <f>IF($A579="","",VLOOKUP($A579,アイトロール錠!$A$5:$J$1000,6))</f>
        <v>ＢＸ</v>
      </c>
      <c r="E579" s="140">
        <f>IF($A579="","",VLOOKUP($A579,アイトロール錠!$A$5:$J$1000,7))</f>
        <v>4</v>
      </c>
      <c r="F579" s="130"/>
      <c r="G579" s="131"/>
      <c r="H579" s="132"/>
    </row>
    <row r="581" spans="1:8" s="119" customFormat="1" ht="45" customHeight="1">
      <c r="A581" s="118"/>
      <c r="B581" s="383" t="s">
        <v>111</v>
      </c>
      <c r="C581" s="383"/>
      <c r="D581" s="383"/>
      <c r="E581" s="383"/>
      <c r="F581" s="383"/>
      <c r="G581" s="383"/>
      <c r="H581" s="383"/>
    </row>
    <row r="582" spans="1:8" s="121" customFormat="1" ht="18" customHeight="1">
      <c r="A582" s="120"/>
      <c r="B582" s="277"/>
      <c r="D582" s="122"/>
      <c r="E582" s="123"/>
      <c r="F582" s="124"/>
    </row>
    <row r="583" spans="1:8" s="118" customFormat="1" ht="30" customHeight="1">
      <c r="A583" s="125" t="s">
        <v>112</v>
      </c>
      <c r="B583" s="384" t="s">
        <v>113</v>
      </c>
      <c r="C583" s="385"/>
      <c r="D583" s="126" t="s">
        <v>114</v>
      </c>
      <c r="E583" s="127" t="s">
        <v>115</v>
      </c>
      <c r="F583" s="128" t="s">
        <v>116</v>
      </c>
      <c r="G583" s="125" t="s">
        <v>117</v>
      </c>
      <c r="H583" s="126" t="s">
        <v>118</v>
      </c>
    </row>
    <row r="584" spans="1:8" ht="30" customHeight="1">
      <c r="A584" s="126">
        <v>501</v>
      </c>
      <c r="B584" s="188" t="str">
        <f>IF($A584="","",VLOOKUP($A584,アイトロール錠!$A$5:$J$1000,4))</f>
        <v>ロフラゼプ酸エチル錠１ＭＧ「サワイ」</v>
      </c>
      <c r="C584" s="129"/>
      <c r="D584" s="140" t="str">
        <f>IF($A584="","",VLOOKUP($A584,アイトロール錠!$A$5:$J$1000,6))</f>
        <v>ＢＸ</v>
      </c>
      <c r="E584" s="140">
        <f>IF($A584="","",VLOOKUP($A584,アイトロール錠!$A$5:$J$1000,7))</f>
        <v>9</v>
      </c>
      <c r="F584" s="130"/>
      <c r="G584" s="131"/>
      <c r="H584" s="132"/>
    </row>
    <row r="585" spans="1:8" ht="30" customHeight="1">
      <c r="A585" s="126">
        <v>502</v>
      </c>
      <c r="B585" s="188" t="str">
        <f>IF($A585="","",VLOOKUP($A585,アイトロール錠!$A$5:$J$1000,4))</f>
        <v>ロペミンカプセル１ＭＧ</v>
      </c>
      <c r="C585" s="129"/>
      <c r="D585" s="140" t="str">
        <f>IF($A585="","",VLOOKUP($A585,アイトロール錠!$A$5:$J$1000,6))</f>
        <v>ＢＸ</v>
      </c>
      <c r="E585" s="140">
        <f>IF($A585="","",VLOOKUP($A585,アイトロール錠!$A$5:$J$1000,7))</f>
        <v>4</v>
      </c>
      <c r="F585" s="130"/>
      <c r="G585" s="131"/>
      <c r="H585" s="132"/>
    </row>
    <row r="586" spans="1:8" ht="30" customHeight="1">
      <c r="A586" s="126">
        <v>503</v>
      </c>
      <c r="B586" s="188" t="str">
        <f>IF($A586="","",VLOOKUP($A586,アイトロール錠!$A$5:$J$1000,4))</f>
        <v>ロラゼパム錠０．５ＭＧ「サワイ」</v>
      </c>
      <c r="C586" s="129"/>
      <c r="D586" s="140" t="str">
        <f>IF($A586="","",VLOOKUP($A586,アイトロール錠!$A$5:$J$1000,6))</f>
        <v>ＢＸ</v>
      </c>
      <c r="E586" s="140">
        <f>IF($A586="","",VLOOKUP($A586,アイトロール錠!$A$5:$J$1000,7))</f>
        <v>4</v>
      </c>
      <c r="F586" s="130"/>
      <c r="G586" s="131"/>
      <c r="H586" s="132"/>
    </row>
    <row r="587" spans="1:8" s="119" customFormat="1" ht="30" customHeight="1">
      <c r="A587" s="126">
        <v>504</v>
      </c>
      <c r="B587" s="188" t="str">
        <f>IF($A587="","",VLOOKUP($A587,アイトロール錠!$A$5:$J$1000,4))</f>
        <v>ロラタジン錠１０ＭＧ「ＶＴＲＳ」</v>
      </c>
      <c r="C587" s="129"/>
      <c r="D587" s="140" t="str">
        <f>IF($A587="","",VLOOKUP($A587,アイトロール錠!$A$5:$J$1000,6))</f>
        <v>ＢＸ</v>
      </c>
      <c r="E587" s="140">
        <f>IF($A587="","",VLOOKUP($A587,アイトロール錠!$A$5:$J$1000,7))</f>
        <v>35</v>
      </c>
      <c r="F587" s="130"/>
      <c r="G587" s="131"/>
      <c r="H587" s="132"/>
    </row>
    <row r="588" spans="1:8" s="119" customFormat="1" ht="30" customHeight="1">
      <c r="A588" s="126">
        <v>505</v>
      </c>
      <c r="B588" s="188" t="str">
        <f>IF($A588="","",VLOOKUP($A588,アイトロール錠!$A$5:$J$1000,4))</f>
        <v>ワーファリン錠０．５ＭＧ</v>
      </c>
      <c r="C588" s="129"/>
      <c r="D588" s="140" t="str">
        <f>IF($A588="","",VLOOKUP($A588,アイトロール錠!$A$5:$J$1000,6))</f>
        <v>ＢＸ</v>
      </c>
      <c r="E588" s="140">
        <f>IF($A588="","",VLOOKUP($A588,アイトロール錠!$A$5:$J$1000,7))</f>
        <v>9</v>
      </c>
      <c r="F588" s="130"/>
      <c r="G588" s="131"/>
      <c r="H588" s="132"/>
    </row>
    <row r="589" spans="1:8" s="119" customFormat="1" ht="30" customHeight="1">
      <c r="A589" s="126">
        <v>506</v>
      </c>
      <c r="B589" s="188" t="str">
        <f>IF($A589="","",VLOOKUP($A589,アイトロール錠!$A$5:$J$1000,4))</f>
        <v>ワーファリン錠１ＭＧ</v>
      </c>
      <c r="C589" s="129"/>
      <c r="D589" s="140" t="str">
        <f>IF($A589="","",VLOOKUP($A589,アイトロール錠!$A$5:$J$1000,6))</f>
        <v>ＢＸ</v>
      </c>
      <c r="E589" s="140">
        <f>IF($A589="","",VLOOKUP($A589,アイトロール錠!$A$5:$J$1000,7))</f>
        <v>22</v>
      </c>
      <c r="F589" s="130"/>
      <c r="G589" s="131"/>
      <c r="H589" s="132"/>
    </row>
    <row r="590" spans="1:8" s="119" customFormat="1" ht="30" customHeight="1">
      <c r="A590" s="126">
        <v>507</v>
      </c>
      <c r="B590" s="188" t="str">
        <f>IF($A590="","",VLOOKUP($A590,アイトロール錠!$A$5:$J$1000,4))</f>
        <v>ワーファリン錠５ＭＧ</v>
      </c>
      <c r="C590" s="129"/>
      <c r="D590" s="140" t="str">
        <f>IF($A590="","",VLOOKUP($A590,アイトロール錠!$A$5:$J$1000,6))</f>
        <v>ＢＸ</v>
      </c>
      <c r="E590" s="140">
        <f>IF($A590="","",VLOOKUP($A590,アイトロール錠!$A$5:$J$1000,7))</f>
        <v>7</v>
      </c>
      <c r="F590" s="130"/>
      <c r="G590" s="131"/>
      <c r="H590" s="132"/>
    </row>
    <row r="591" spans="1:8" s="119" customFormat="1" ht="30" customHeight="1">
      <c r="A591" s="126">
        <v>508</v>
      </c>
      <c r="B591" s="188" t="str">
        <f>IF($A591="","",VLOOKUP($A591,アイトロール錠!$A$5:$J$1000,4))</f>
        <v>ワゴスチグミン注０．５ＭＧ</v>
      </c>
      <c r="C591" s="129"/>
      <c r="D591" s="140" t="str">
        <f>IF($A591="","",VLOOKUP($A591,アイトロール錠!$A$5:$J$1000,6))</f>
        <v>ＢＸ</v>
      </c>
      <c r="E591" s="140">
        <f>IF($A591="","",VLOOKUP($A591,アイトロール錠!$A$5:$J$1000,7))</f>
        <v>4</v>
      </c>
      <c r="F591" s="130"/>
      <c r="G591" s="131"/>
      <c r="H591" s="132"/>
    </row>
    <row r="592" spans="1:8" s="119" customFormat="1" ht="30" customHeight="1">
      <c r="A592" s="126">
        <v>509</v>
      </c>
      <c r="B592" s="188" t="str">
        <f>IF($A592="","",VLOOKUP($A592,アイトロール錠!$A$5:$J$1000,4))</f>
        <v>ワソラン錠４０ＭＧ</v>
      </c>
      <c r="C592" s="129"/>
      <c r="D592" s="140" t="str">
        <f>IF($A592="","",VLOOKUP($A592,アイトロール錠!$A$5:$J$1000,6))</f>
        <v>ＢＸ</v>
      </c>
      <c r="E592" s="140">
        <f>IF($A592="","",VLOOKUP($A592,アイトロール錠!$A$5:$J$1000,7))</f>
        <v>25</v>
      </c>
      <c r="F592" s="130"/>
      <c r="G592" s="131"/>
      <c r="H592" s="132"/>
    </row>
    <row r="593" spans="1:8" s="119" customFormat="1" ht="30" customHeight="1">
      <c r="A593" s="126">
        <v>510</v>
      </c>
      <c r="B593" s="188" t="str">
        <f>IF($A593="","",VLOOKUP($A593,アイトロール錠!$A$5:$J$1000,4))</f>
        <v>ワソラン静注５ＭＧ</v>
      </c>
      <c r="C593" s="129"/>
      <c r="D593" s="140" t="str">
        <f>IF($A593="","",VLOOKUP($A593,アイトロール錠!$A$5:$J$1000,6))</f>
        <v>ＢＸ</v>
      </c>
      <c r="E593" s="140">
        <f>IF($A593="","",VLOOKUP($A593,アイトロール錠!$A$5:$J$1000,7))</f>
        <v>4</v>
      </c>
      <c r="F593" s="130"/>
      <c r="G593" s="131"/>
      <c r="H593" s="132"/>
    </row>
    <row r="594" spans="1:8" s="119" customFormat="1" ht="30" customHeight="1">
      <c r="A594" s="126"/>
      <c r="B594" s="188" t="str">
        <f>IF($A594="","",VLOOKUP($A594,アイトロール錠!$A$5:$J$1000,4))</f>
        <v/>
      </c>
      <c r="C594" s="129"/>
      <c r="D594" s="140" t="str">
        <f>IF($A594="","",VLOOKUP($A594,アイトロール錠!$A$5:$J$1000,6))</f>
        <v/>
      </c>
      <c r="E594" s="140" t="str">
        <f>IF($A594="","",VLOOKUP($A594,アイトロール錠!$A$5:$J$1000,7))</f>
        <v/>
      </c>
      <c r="F594" s="130"/>
      <c r="G594" s="131"/>
      <c r="H594" s="132"/>
    </row>
    <row r="595" spans="1:8" s="119" customFormat="1" ht="30" customHeight="1">
      <c r="A595" s="126"/>
      <c r="B595" s="188" t="str">
        <f>IF($A595="","",VLOOKUP($A595,アイトロール錠!$A$5:$J$1000,4))</f>
        <v/>
      </c>
      <c r="C595" s="129"/>
      <c r="D595" s="140" t="str">
        <f>IF($A595="","",VLOOKUP($A595,アイトロール錠!$A$5:$J$1000,6))</f>
        <v/>
      </c>
      <c r="E595" s="140" t="str">
        <f>IF($A595="","",VLOOKUP($A595,アイトロール錠!$A$5:$J$1000,7))</f>
        <v/>
      </c>
      <c r="F595" s="130"/>
      <c r="G595" s="131"/>
      <c r="H595" s="132"/>
    </row>
    <row r="596" spans="1:8" s="119" customFormat="1" ht="30" customHeight="1">
      <c r="A596" s="126"/>
      <c r="B596" s="188" t="str">
        <f>IF($A596="","",VLOOKUP($A596,アイトロール錠!$A$5:$J$1000,4))</f>
        <v/>
      </c>
      <c r="C596" s="129"/>
      <c r="D596" s="140" t="str">
        <f>IF($A596="","",VLOOKUP($A596,アイトロール錠!$A$5:$J$1000,6))</f>
        <v/>
      </c>
      <c r="E596" s="140" t="str">
        <f>IF($A596="","",VLOOKUP($A596,アイトロール錠!$A$5:$J$1000,7))</f>
        <v/>
      </c>
      <c r="F596" s="130"/>
      <c r="G596" s="131"/>
      <c r="H596" s="132"/>
    </row>
    <row r="597" spans="1:8" s="119" customFormat="1" ht="30" customHeight="1">
      <c r="A597" s="126"/>
      <c r="B597" s="188" t="str">
        <f>IF($A597="","",VLOOKUP($A597,アイトロール錠!$A$5:$J$1000,4))</f>
        <v/>
      </c>
      <c r="C597" s="129"/>
      <c r="D597" s="140" t="str">
        <f>IF($A597="","",VLOOKUP($A597,アイトロール錠!$A$5:$J$1000,6))</f>
        <v/>
      </c>
      <c r="E597" s="140" t="str">
        <f>IF($A597="","",VLOOKUP($A597,アイトロール錠!$A$5:$J$1000,7))</f>
        <v/>
      </c>
      <c r="F597" s="130"/>
      <c r="G597" s="131"/>
      <c r="H597" s="132"/>
    </row>
    <row r="598" spans="1:8" s="119" customFormat="1" ht="30" customHeight="1">
      <c r="A598" s="126"/>
      <c r="B598" s="188" t="str">
        <f>IF($A598="","",VLOOKUP($A598,アイトロール錠!$A$5:$J$1000,4))</f>
        <v/>
      </c>
      <c r="C598" s="129"/>
      <c r="D598" s="140" t="str">
        <f>IF($A598="","",VLOOKUP($A598,アイトロール錠!$A$5:$J$1000,6))</f>
        <v/>
      </c>
      <c r="E598" s="140" t="str">
        <f>IF($A598="","",VLOOKUP($A598,アイトロール錠!$A$5:$J$1000,7))</f>
        <v/>
      </c>
      <c r="F598" s="130"/>
      <c r="G598" s="131"/>
      <c r="H598" s="132"/>
    </row>
    <row r="599" spans="1:8" s="119" customFormat="1" ht="30" customHeight="1">
      <c r="A599" s="126"/>
      <c r="B599" s="188" t="str">
        <f>IF($A599="","",VLOOKUP($A599,アイトロール錠!$A$5:$J$1000,4))</f>
        <v/>
      </c>
      <c r="C599" s="129"/>
      <c r="D599" s="140" t="str">
        <f>IF($A599="","",VLOOKUP($A599,アイトロール錠!$A$5:$J$1000,6))</f>
        <v/>
      </c>
      <c r="E599" s="140" t="str">
        <f>IF($A599="","",VLOOKUP($A599,アイトロール錠!$A$5:$J$1000,7))</f>
        <v/>
      </c>
      <c r="F599" s="130"/>
      <c r="G599" s="131"/>
      <c r="H599" s="132"/>
    </row>
    <row r="600" spans="1:8" s="119" customFormat="1" ht="30" customHeight="1">
      <c r="A600" s="126"/>
      <c r="B600" s="188" t="str">
        <f>IF($A600="","",VLOOKUP($A600,アイトロール錠!$A$5:$J$1000,4))</f>
        <v/>
      </c>
      <c r="C600" s="129"/>
      <c r="D600" s="140" t="str">
        <f>IF($A600="","",VLOOKUP($A600,アイトロール錠!$A$5:$J$1000,6))</f>
        <v/>
      </c>
      <c r="E600" s="140" t="str">
        <f>IF($A600="","",VLOOKUP($A600,アイトロール錠!$A$5:$J$1000,7))</f>
        <v/>
      </c>
      <c r="F600" s="130"/>
      <c r="G600" s="131"/>
      <c r="H600" s="132"/>
    </row>
    <row r="601" spans="1:8" s="119" customFormat="1" ht="30" customHeight="1">
      <c r="A601" s="126"/>
      <c r="B601" s="188" t="str">
        <f>IF($A601="","",VLOOKUP($A601,アイトロール錠!$A$5:$J$1000,4))</f>
        <v/>
      </c>
      <c r="C601" s="129"/>
      <c r="D601" s="140" t="str">
        <f>IF($A601="","",VLOOKUP($A601,アイトロール錠!$A$5:$J$1000,6))</f>
        <v/>
      </c>
      <c r="E601" s="140" t="str">
        <f>IF($A601="","",VLOOKUP($A601,アイトロール錠!$A$5:$J$1000,7))</f>
        <v/>
      </c>
      <c r="F601" s="130"/>
      <c r="G601" s="131"/>
      <c r="H601" s="132"/>
    </row>
    <row r="602" spans="1:8" s="119" customFormat="1" ht="30" customHeight="1">
      <c r="A602" s="126"/>
      <c r="B602" s="188" t="str">
        <f>IF($A602="","",VLOOKUP($A602,アイトロール錠!$A$5:$J$1000,4))</f>
        <v/>
      </c>
      <c r="C602" s="129"/>
      <c r="D602" s="140" t="str">
        <f>IF($A602="","",VLOOKUP($A602,アイトロール錠!$A$5:$J$1000,6))</f>
        <v/>
      </c>
      <c r="E602" s="140" t="str">
        <f>IF($A602="","",VLOOKUP($A602,アイトロール錠!$A$5:$J$1000,7))</f>
        <v/>
      </c>
      <c r="F602" s="130"/>
      <c r="G602" s="131"/>
      <c r="H602" s="132"/>
    </row>
    <row r="603" spans="1:8" s="119" customFormat="1" ht="30" customHeight="1">
      <c r="A603" s="126"/>
      <c r="B603" s="188" t="str">
        <f>IF($A603="","",VLOOKUP($A603,アイトロール錠!$A$5:$J$1000,4))</f>
        <v/>
      </c>
      <c r="C603" s="129"/>
      <c r="D603" s="140" t="str">
        <f>IF($A603="","",VLOOKUP($A603,アイトロール錠!$A$5:$J$1000,6))</f>
        <v/>
      </c>
      <c r="E603" s="140" t="str">
        <f>IF($A603="","",VLOOKUP($A603,アイトロール錠!$A$5:$J$1000,7))</f>
        <v/>
      </c>
      <c r="F603" s="130"/>
      <c r="G603" s="131"/>
      <c r="H603" s="132"/>
    </row>
    <row r="604" spans="1:8" s="119" customFormat="1" ht="30" customHeight="1">
      <c r="A604" s="126"/>
      <c r="B604" s="188" t="str">
        <f>IF($A604="","",VLOOKUP($A604,アイトロール錠!$A$5:$J$1000,4))</f>
        <v/>
      </c>
      <c r="C604" s="129"/>
      <c r="D604" s="140" t="str">
        <f>IF($A604="","",VLOOKUP($A604,アイトロール錠!$A$5:$J$1000,6))</f>
        <v/>
      </c>
      <c r="E604" s="140" t="str">
        <f>IF($A604="","",VLOOKUP($A604,アイトロール錠!$A$5:$J$1000,7))</f>
        <v/>
      </c>
      <c r="F604" s="130"/>
      <c r="G604" s="131"/>
      <c r="H604" s="132"/>
    </row>
    <row r="605" spans="1:8" s="119" customFormat="1" ht="30" customHeight="1">
      <c r="A605" s="126"/>
      <c r="B605" s="188" t="str">
        <f>IF($A605="","",VLOOKUP($A605,アイトロール錠!$A$5:$J$1000,4))</f>
        <v/>
      </c>
      <c r="C605" s="129"/>
      <c r="D605" s="140" t="str">
        <f>IF($A605="","",VLOOKUP($A605,アイトロール錠!$A$5:$J$1000,6))</f>
        <v/>
      </c>
      <c r="E605" s="140" t="str">
        <f>IF($A605="","",VLOOKUP($A605,アイトロール錠!$A$5:$J$1000,7))</f>
        <v/>
      </c>
      <c r="F605" s="130"/>
      <c r="G605" s="131"/>
      <c r="H605" s="132"/>
    </row>
    <row r="606" spans="1:8" s="119" customFormat="1" ht="30" customHeight="1">
      <c r="A606" s="126"/>
      <c r="B606" s="188" t="str">
        <f>IF($A606="","",VLOOKUP($A606,アイトロール錠!$A$5:$J$1000,4))</f>
        <v/>
      </c>
      <c r="C606" s="129"/>
      <c r="D606" s="140" t="str">
        <f>IF($A606="","",VLOOKUP($A606,アイトロール錠!$A$5:$J$1000,6))</f>
        <v/>
      </c>
      <c r="E606" s="140" t="str">
        <f>IF($A606="","",VLOOKUP($A606,アイトロール錠!$A$5:$J$1000,7))</f>
        <v/>
      </c>
      <c r="F606" s="130"/>
      <c r="G606" s="131"/>
      <c r="H606" s="132"/>
    </row>
    <row r="607" spans="1:8" s="119" customFormat="1" ht="30" customHeight="1">
      <c r="A607" s="126"/>
      <c r="B607" s="188" t="str">
        <f>IF($A607="","",VLOOKUP($A607,アイトロール錠!$A$5:$J$1000,4))</f>
        <v/>
      </c>
      <c r="C607" s="129"/>
      <c r="D607" s="140" t="str">
        <f>IF($A607="","",VLOOKUP($A607,アイトロール錠!$A$5:$J$1000,6))</f>
        <v/>
      </c>
      <c r="E607" s="140" t="str">
        <f>IF($A607="","",VLOOKUP($A607,アイトロール錠!$A$5:$J$1000,7))</f>
        <v/>
      </c>
      <c r="F607" s="130"/>
      <c r="G607" s="131"/>
      <c r="H607" s="132"/>
    </row>
    <row r="608" spans="1:8" s="119" customFormat="1" ht="30" customHeight="1">
      <c r="A608" s="126"/>
      <c r="B608" s="188" t="str">
        <f>IF($A608="","",VLOOKUP($A608,アイトロール錠!$A$5:$J$1000,4))</f>
        <v/>
      </c>
      <c r="C608" s="129"/>
      <c r="D608" s="140" t="str">
        <f>IF($A608="","",VLOOKUP($A608,アイトロール錠!$A$5:$J$1000,6))</f>
        <v/>
      </c>
      <c r="E608" s="140" t="str">
        <f>IF($A608="","",VLOOKUP($A608,アイトロール錠!$A$5:$J$1000,7))</f>
        <v/>
      </c>
      <c r="F608" s="130"/>
      <c r="G608" s="131"/>
      <c r="H608" s="132"/>
    </row>
  </sheetData>
  <mergeCells count="42">
    <mergeCell ref="B523:H523"/>
    <mergeCell ref="B525:C525"/>
    <mergeCell ref="B436:H436"/>
    <mergeCell ref="B438:C438"/>
    <mergeCell ref="B465:H465"/>
    <mergeCell ref="B467:C467"/>
    <mergeCell ref="B494:H494"/>
    <mergeCell ref="B496:C496"/>
    <mergeCell ref="B233:H233"/>
    <mergeCell ref="B409:C409"/>
    <mergeCell ref="B262:H262"/>
    <mergeCell ref="B264:C264"/>
    <mergeCell ref="B291:H291"/>
    <mergeCell ref="B293:C293"/>
    <mergeCell ref="B320:H320"/>
    <mergeCell ref="B322:C322"/>
    <mergeCell ref="B349:H349"/>
    <mergeCell ref="B351:C351"/>
    <mergeCell ref="B378:H378"/>
    <mergeCell ref="B380:C380"/>
    <mergeCell ref="B407:H407"/>
    <mergeCell ref="B1:H1"/>
    <mergeCell ref="B3:C3"/>
    <mergeCell ref="B30:H30"/>
    <mergeCell ref="B32:C32"/>
    <mergeCell ref="B59:H59"/>
    <mergeCell ref="B552:H552"/>
    <mergeCell ref="B554:C554"/>
    <mergeCell ref="B581:H581"/>
    <mergeCell ref="B583:C583"/>
    <mergeCell ref="B61:C61"/>
    <mergeCell ref="B235:C235"/>
    <mergeCell ref="B88:H88"/>
    <mergeCell ref="B90:C90"/>
    <mergeCell ref="B117:H117"/>
    <mergeCell ref="B119:C119"/>
    <mergeCell ref="B146:H146"/>
    <mergeCell ref="B148:C148"/>
    <mergeCell ref="B175:H175"/>
    <mergeCell ref="B177:C177"/>
    <mergeCell ref="B204:H204"/>
    <mergeCell ref="B206:C206"/>
  </mergeCells>
  <phoneticPr fontId="5"/>
  <printOptions horizontalCentered="1" verticalCentered="1"/>
  <pageMargins left="0.19685039370078741" right="0.19685039370078741" top="0.59055118110236227" bottom="0.19685039370078741"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B96B-B66E-4EF8-8F09-B9AF6F7A0442}">
  <dimension ref="A1:M50"/>
  <sheetViews>
    <sheetView showZeros="0" view="pageBreakPreview" topLeftCell="A19" zoomScaleNormal="100" zoomScaleSheetLayoutView="100" workbookViewId="0">
      <selection activeCell="F30" sqref="F30"/>
    </sheetView>
  </sheetViews>
  <sheetFormatPr defaultRowHeight="13.5"/>
  <cols>
    <col min="1" max="1" width="5.5" style="31" bestFit="1" customWidth="1"/>
    <col min="2" max="2" width="3.125" style="31" customWidth="1"/>
    <col min="3" max="3" width="17.125" style="283" customWidth="1"/>
    <col min="4" max="4" width="30.625" style="283" customWidth="1"/>
    <col min="5" max="5" width="10.625" style="31" customWidth="1"/>
    <col min="6" max="6" width="40.625" style="31" customWidth="1"/>
    <col min="7" max="7" width="5.625" style="52" customWidth="1"/>
    <col min="8" max="8" width="7.625" style="31" customWidth="1"/>
    <col min="9" max="9" width="11.625" style="50" bestFit="1" customWidth="1"/>
    <col min="10" max="10" width="16.125" style="50" customWidth="1"/>
    <col min="11" max="11" width="12.625" style="31" customWidth="1"/>
    <col min="12" max="16384" width="9" style="31"/>
  </cols>
  <sheetData>
    <row r="1" spans="1:13" ht="24">
      <c r="A1" s="386" t="s">
        <v>23</v>
      </c>
      <c r="B1" s="386"/>
      <c r="C1" s="386"/>
      <c r="D1" s="386"/>
      <c r="E1" s="386"/>
      <c r="F1" s="386"/>
      <c r="G1" s="386"/>
      <c r="H1" s="386"/>
      <c r="I1" s="386"/>
      <c r="J1" s="386"/>
      <c r="K1" s="386"/>
    </row>
    <row r="2" spans="1:13" s="33" customFormat="1" ht="13.5" customHeight="1">
      <c r="A2" s="86"/>
      <c r="B2" s="310"/>
      <c r="C2" s="279"/>
      <c r="D2" s="279"/>
      <c r="E2" s="86"/>
      <c r="F2" s="86"/>
      <c r="G2" s="86"/>
      <c r="H2" s="86"/>
      <c r="I2" s="86"/>
      <c r="J2" s="387" t="s">
        <v>24</v>
      </c>
      <c r="K2" s="387"/>
    </row>
    <row r="3" spans="1:13" s="33" customFormat="1" ht="5.0999999999999996" customHeight="1">
      <c r="A3" s="34"/>
      <c r="B3" s="34"/>
      <c r="C3" s="280"/>
      <c r="D3" s="280"/>
      <c r="E3" s="34"/>
      <c r="F3" s="34"/>
      <c r="G3" s="34"/>
      <c r="H3" s="34"/>
      <c r="I3" s="34"/>
      <c r="J3" s="34"/>
      <c r="K3" s="35"/>
    </row>
    <row r="4" spans="1:13" ht="30" customHeight="1">
      <c r="A4" s="36" t="s">
        <v>25</v>
      </c>
      <c r="B4" s="433" t="s">
        <v>26</v>
      </c>
      <c r="C4" s="434"/>
      <c r="D4" s="433" t="s">
        <v>27</v>
      </c>
      <c r="E4" s="434"/>
      <c r="F4" s="38" t="s">
        <v>9</v>
      </c>
      <c r="G4" s="37" t="s">
        <v>7</v>
      </c>
      <c r="H4" s="37" t="s">
        <v>8</v>
      </c>
      <c r="I4" s="39" t="s">
        <v>3</v>
      </c>
      <c r="J4" s="40" t="s">
        <v>4</v>
      </c>
      <c r="K4" s="41" t="s">
        <v>28</v>
      </c>
      <c r="M4" s="83" t="s">
        <v>97</v>
      </c>
    </row>
    <row r="5" spans="1:13" ht="27.95" customHeight="1">
      <c r="A5" s="42">
        <v>1</v>
      </c>
      <c r="B5" s="344" t="str">
        <f>IF($A5="","",VLOOKUP($A5,アイトロール錠!$A$5:$L$1000,2))</f>
        <v>LL</v>
      </c>
      <c r="C5" s="314">
        <f>IF($A5="","",VLOOKUP($A5,アイトロール錠!$A$5:$L$1000,3))</f>
        <v>14987142291219</v>
      </c>
      <c r="D5" s="300" t="str">
        <f>IF($A5="","",VLOOKUP($A5,アイトロール錠!$A$5:$L$1000,8))</f>
        <v>20mg/錠 PTP 10錠×10</v>
      </c>
      <c r="E5" s="306" t="str">
        <f>IF($A5="","",VLOOKUP($A5,アイトロール錠!$A$5:$L$1000,9))</f>
        <v>トーアエイヨー</v>
      </c>
      <c r="F5" s="165" t="str">
        <f>IF($A5="","",VLOOKUP($A5,アイトロール錠!$A$5:$L$1000,4))</f>
        <v>アイトロール錠２０ＭＧ</v>
      </c>
      <c r="G5" s="44" t="str">
        <f>IF($A5="","",VLOOKUP($A5,アイトロール錠!$A$5:$L$1000,6))</f>
        <v>ＢＸ</v>
      </c>
      <c r="H5" s="151">
        <f>IF($A5="","",VLOOKUP($A5,アイトロール錠!$A$5:$L$1000,12))</f>
        <v>0</v>
      </c>
      <c r="I5" s="151">
        <f>IF($A5="","",VLOOKUP($A5,アイトロール錠!$A$5:$L$1000,11))</f>
        <v>1</v>
      </c>
      <c r="J5" s="46">
        <f>IFERROR(INT(H5*I5),"")</f>
        <v>0</v>
      </c>
      <c r="K5" s="42"/>
      <c r="M5" s="83" t="s">
        <v>98</v>
      </c>
    </row>
    <row r="6" spans="1:13" ht="27.95" customHeight="1">
      <c r="A6" s="42">
        <v>5</v>
      </c>
      <c r="B6" s="344" t="str">
        <f>IF($A6="","",VLOOKUP($A6,アイトロール錠!$A$5:$L$1000,2))</f>
        <v>LL</v>
      </c>
      <c r="C6" s="314">
        <f>IF($A6="","",VLOOKUP($A6,アイトロール錠!$A$5:$L$1000,3))</f>
        <v>14987057236428</v>
      </c>
      <c r="D6" s="300" t="str">
        <f>IF($A6="","",VLOOKUP($A6,アイトロール錠!$A$5:$L$1000,8))</f>
        <v>600万国際単位×1瓶 10mL(溶)付</v>
      </c>
      <c r="E6" s="306" t="str">
        <f>IF($A6="","",VLOOKUP($A6,アイトロール錠!$A$5:$L$1000,9))</f>
        <v>協和キリン</v>
      </c>
      <c r="F6" s="165" t="str">
        <f>IF($A6="","",VLOOKUP($A6,アイトロール錠!$A$5:$L$1000,4))</f>
        <v>アクチバシン注６００万</v>
      </c>
      <c r="G6" s="44" t="str">
        <f>IF($A6="","",VLOOKUP($A6,アイトロール錠!$A$5:$L$1000,6))</f>
        <v>ＢＸ</v>
      </c>
      <c r="H6" s="151">
        <f>IF($A6="","",VLOOKUP($A6,アイトロール錠!$A$5:$L$1000,12))</f>
        <v>0</v>
      </c>
      <c r="I6" s="151">
        <f>IF($A6="","",VLOOKUP($A6,アイトロール錠!$A$5:$L$1000,11))</f>
        <v>5</v>
      </c>
      <c r="J6" s="46">
        <f t="shared" ref="J6:J24" si="0">IFERROR(INT(H6*I6),"")</f>
        <v>0</v>
      </c>
      <c r="K6" s="42"/>
      <c r="M6" s="83" t="s">
        <v>94</v>
      </c>
    </row>
    <row r="7" spans="1:13" ht="27.95" customHeight="1">
      <c r="A7" s="42"/>
      <c r="B7" s="344" t="str">
        <f>IF($A7="","",VLOOKUP($A7,アイトロール錠!$A$5:$L$1000,2))</f>
        <v/>
      </c>
      <c r="C7" s="314" t="str">
        <f>IF($A7="","",VLOOKUP($A7,アイトロール錠!$A$5:$L$1000,3))</f>
        <v/>
      </c>
      <c r="D7" s="300" t="str">
        <f>IF($A7="","",VLOOKUP($A7,アイトロール錠!$A$5:$L$1000,8))</f>
        <v/>
      </c>
      <c r="E7" s="306" t="str">
        <f>IF($A7="","",VLOOKUP($A7,アイトロール錠!$A$5:$L$1000,9))</f>
        <v/>
      </c>
      <c r="F7" s="165" t="str">
        <f>IF($A7="","",VLOOKUP($A7,アイトロール錠!$A$5:$L$1000,4))</f>
        <v/>
      </c>
      <c r="G7" s="44" t="str">
        <f>IF($A7="","",VLOOKUP($A7,アイトロール錠!$A$5:$L$1000,6))</f>
        <v/>
      </c>
      <c r="H7" s="151" t="str">
        <f>IF($A7="","",VLOOKUP($A7,アイトロール錠!$A$5:$L$1000,12))</f>
        <v/>
      </c>
      <c r="I7" s="151" t="str">
        <f>IF($A7="","",VLOOKUP($A7,アイトロール錠!$A$5:$L$1000,11))</f>
        <v/>
      </c>
      <c r="J7" s="46" t="str">
        <f t="shared" si="0"/>
        <v/>
      </c>
      <c r="K7" s="42"/>
      <c r="M7" s="83" t="s">
        <v>131</v>
      </c>
    </row>
    <row r="8" spans="1:13" ht="27.95" customHeight="1">
      <c r="A8" s="42"/>
      <c r="B8" s="344" t="str">
        <f>IF($A8="","",VLOOKUP($A8,アイトロール錠!$A$5:$L$1000,2))</f>
        <v/>
      </c>
      <c r="C8" s="314" t="str">
        <f>IF($A8="","",VLOOKUP($A8,アイトロール錠!$A$5:$L$1000,3))</f>
        <v/>
      </c>
      <c r="D8" s="300" t="str">
        <f>IF($A8="","",VLOOKUP($A8,アイトロール錠!$A$5:$L$1000,8))</f>
        <v/>
      </c>
      <c r="E8" s="306" t="str">
        <f>IF($A8="","",VLOOKUP($A8,アイトロール錠!$A$5:$L$1000,9))</f>
        <v/>
      </c>
      <c r="F8" s="165" t="str">
        <f>IF($A8="","",VLOOKUP($A8,アイトロール錠!$A$5:$L$1000,4))</f>
        <v/>
      </c>
      <c r="G8" s="44" t="str">
        <f>IF($A8="","",VLOOKUP($A8,アイトロール錠!$A$5:$L$1000,6))</f>
        <v/>
      </c>
      <c r="H8" s="151" t="str">
        <f>IF($A8="","",VLOOKUP($A8,アイトロール錠!$A$5:$L$1000,12))</f>
        <v/>
      </c>
      <c r="I8" s="151" t="str">
        <f>IF($A8="","",VLOOKUP($A8,アイトロール錠!$A$5:$L$1000,11))</f>
        <v/>
      </c>
      <c r="J8" s="46" t="str">
        <f t="shared" si="0"/>
        <v/>
      </c>
      <c r="K8" s="42"/>
      <c r="M8" s="83" t="s">
        <v>150</v>
      </c>
    </row>
    <row r="9" spans="1:13" ht="27.95" customHeight="1">
      <c r="A9" s="42"/>
      <c r="B9" s="344" t="str">
        <f>IF($A9="","",VLOOKUP($A9,アイトロール錠!$A$5:$L$1000,2))</f>
        <v/>
      </c>
      <c r="C9" s="314" t="str">
        <f>IF($A9="","",VLOOKUP($A9,アイトロール錠!$A$5:$L$1000,3))</f>
        <v/>
      </c>
      <c r="D9" s="300" t="str">
        <f>IF($A9="","",VLOOKUP($A9,アイトロール錠!$A$5:$L$1000,8))</f>
        <v/>
      </c>
      <c r="E9" s="306" t="str">
        <f>IF($A9="","",VLOOKUP($A9,アイトロール錠!$A$5:$L$1000,9))</f>
        <v/>
      </c>
      <c r="F9" s="165" t="str">
        <f>IF($A9="","",VLOOKUP($A9,アイトロール錠!$A$5:$L$1000,4))</f>
        <v/>
      </c>
      <c r="G9" s="44" t="str">
        <f>IF($A9="","",VLOOKUP($A9,アイトロール錠!$A$5:$L$1000,6))</f>
        <v/>
      </c>
      <c r="H9" s="151" t="str">
        <f>IF($A9="","",VLOOKUP($A9,アイトロール錠!$A$5:$L$1000,12))</f>
        <v/>
      </c>
      <c r="I9" s="151" t="str">
        <f>IF($A9="","",VLOOKUP($A9,アイトロール錠!$A$5:$L$1000,11))</f>
        <v/>
      </c>
      <c r="J9" s="46" t="str">
        <f t="shared" si="0"/>
        <v/>
      </c>
      <c r="K9" s="42"/>
      <c r="M9" s="83" t="s">
        <v>95</v>
      </c>
    </row>
    <row r="10" spans="1:13" ht="27.95" customHeight="1">
      <c r="A10" s="42"/>
      <c r="B10" s="344" t="str">
        <f>IF($A10="","",VLOOKUP($A10,アイトロール錠!$A$5:$L$1000,2))</f>
        <v/>
      </c>
      <c r="C10" s="314" t="str">
        <f>IF($A10="","",VLOOKUP($A10,アイトロール錠!$A$5:$L$1000,3))</f>
        <v/>
      </c>
      <c r="D10" s="300" t="str">
        <f>IF($A10="","",VLOOKUP($A10,アイトロール錠!$A$5:$L$1000,8))</f>
        <v/>
      </c>
      <c r="E10" s="306" t="str">
        <f>IF($A10="","",VLOOKUP($A10,アイトロール錠!$A$5:$L$1000,9))</f>
        <v/>
      </c>
      <c r="F10" s="165" t="str">
        <f>IF($A10="","",VLOOKUP($A10,アイトロール錠!$A$5:$L$1000,4))</f>
        <v/>
      </c>
      <c r="G10" s="44" t="str">
        <f>IF($A10="","",VLOOKUP($A10,アイトロール錠!$A$5:$L$1000,6))</f>
        <v/>
      </c>
      <c r="H10" s="151" t="str">
        <f>IF($A10="","",VLOOKUP($A10,アイトロール錠!$A$5:$L$1000,12))</f>
        <v/>
      </c>
      <c r="I10" s="151" t="str">
        <f>IF($A10="","",VLOOKUP($A10,アイトロール錠!$A$5:$L$1000,11))</f>
        <v/>
      </c>
      <c r="J10" s="46" t="str">
        <f t="shared" si="0"/>
        <v/>
      </c>
      <c r="K10" s="42"/>
      <c r="M10" s="83" t="s">
        <v>127</v>
      </c>
    </row>
    <row r="11" spans="1:13" ht="27.95" customHeight="1">
      <c r="A11" s="42"/>
      <c r="B11" s="344" t="str">
        <f>IF($A11="","",VLOOKUP($A11,アイトロール錠!$A$5:$L$1000,2))</f>
        <v/>
      </c>
      <c r="C11" s="314" t="str">
        <f>IF($A11="","",VLOOKUP($A11,アイトロール錠!$A$5:$L$1000,3))</f>
        <v/>
      </c>
      <c r="D11" s="300" t="str">
        <f>IF($A11="","",VLOOKUP($A11,アイトロール錠!$A$5:$L$1000,8))</f>
        <v/>
      </c>
      <c r="E11" s="306" t="str">
        <f>IF($A11="","",VLOOKUP($A11,アイトロール錠!$A$5:$L$1000,9))</f>
        <v/>
      </c>
      <c r="F11" s="165" t="str">
        <f>IF($A11="","",VLOOKUP($A11,アイトロール錠!$A$5:$L$1000,4))</f>
        <v/>
      </c>
      <c r="G11" s="44" t="str">
        <f>IF($A11="","",VLOOKUP($A11,アイトロール錠!$A$5:$L$1000,6))</f>
        <v/>
      </c>
      <c r="H11" s="151" t="str">
        <f>IF($A11="","",VLOOKUP($A11,アイトロール錠!$A$5:$L$1000,12))</f>
        <v/>
      </c>
      <c r="I11" s="151" t="str">
        <f>IF($A11="","",VLOOKUP($A11,アイトロール錠!$A$5:$L$1000,11))</f>
        <v/>
      </c>
      <c r="J11" s="46" t="str">
        <f t="shared" si="0"/>
        <v/>
      </c>
      <c r="K11" s="42"/>
      <c r="M11" s="83" t="s">
        <v>143</v>
      </c>
    </row>
    <row r="12" spans="1:13" ht="27.95" customHeight="1">
      <c r="A12" s="42"/>
      <c r="B12" s="344" t="str">
        <f>IF($A12="","",VLOOKUP($A12,アイトロール錠!$A$5:$L$1000,2))</f>
        <v/>
      </c>
      <c r="C12" s="314" t="str">
        <f>IF($A12="","",VLOOKUP($A12,アイトロール錠!$A$5:$L$1000,3))</f>
        <v/>
      </c>
      <c r="D12" s="300" t="str">
        <f>IF($A12="","",VLOOKUP($A12,アイトロール錠!$A$5:$L$1000,8))</f>
        <v/>
      </c>
      <c r="E12" s="306" t="str">
        <f>IF($A12="","",VLOOKUP($A12,アイトロール錠!$A$5:$L$1000,9))</f>
        <v/>
      </c>
      <c r="F12" s="165" t="str">
        <f>IF($A12="","",VLOOKUP($A12,アイトロール錠!$A$5:$L$1000,4))</f>
        <v/>
      </c>
      <c r="G12" s="44" t="str">
        <f>IF($A12="","",VLOOKUP($A12,アイトロール錠!$A$5:$L$1000,6))</f>
        <v/>
      </c>
      <c r="H12" s="151" t="str">
        <f>IF($A12="","",VLOOKUP($A12,アイトロール錠!$A$5:$L$1000,12))</f>
        <v/>
      </c>
      <c r="I12" s="151" t="str">
        <f>IF($A12="","",VLOOKUP($A12,アイトロール錠!$A$5:$L$1000,11))</f>
        <v/>
      </c>
      <c r="J12" s="46" t="str">
        <f t="shared" si="0"/>
        <v/>
      </c>
      <c r="K12" s="42"/>
      <c r="M12" s="83"/>
    </row>
    <row r="13" spans="1:13" ht="27.95" customHeight="1">
      <c r="A13" s="42"/>
      <c r="B13" s="344" t="str">
        <f>IF($A13="","",VLOOKUP($A13,アイトロール錠!$A$5:$L$1000,2))</f>
        <v/>
      </c>
      <c r="C13" s="314" t="str">
        <f>IF($A13="","",VLOOKUP($A13,アイトロール錠!$A$5:$L$1000,3))</f>
        <v/>
      </c>
      <c r="D13" s="300" t="str">
        <f>IF($A13="","",VLOOKUP($A13,アイトロール錠!$A$5:$L$1000,8))</f>
        <v/>
      </c>
      <c r="E13" s="306" t="str">
        <f>IF($A13="","",VLOOKUP($A13,アイトロール錠!$A$5:$L$1000,9))</f>
        <v/>
      </c>
      <c r="F13" s="165" t="str">
        <f>IF($A13="","",VLOOKUP($A13,アイトロール錠!$A$5:$L$1000,4))</f>
        <v/>
      </c>
      <c r="G13" s="44" t="str">
        <f>IF($A13="","",VLOOKUP($A13,アイトロール錠!$A$5:$L$1000,6))</f>
        <v/>
      </c>
      <c r="H13" s="151" t="str">
        <f>IF($A13="","",VLOOKUP($A13,アイトロール錠!$A$5:$L$1000,12))</f>
        <v/>
      </c>
      <c r="I13" s="151" t="str">
        <f>IF($A13="","",VLOOKUP($A13,アイトロール錠!$A$5:$L$1000,11))</f>
        <v/>
      </c>
      <c r="J13" s="46" t="str">
        <f t="shared" si="0"/>
        <v/>
      </c>
      <c r="K13" s="42"/>
    </row>
    <row r="14" spans="1:13" ht="27.95" customHeight="1">
      <c r="A14" s="42"/>
      <c r="B14" s="344" t="str">
        <f>IF($A14="","",VLOOKUP($A14,アイトロール錠!$A$5:$L$1000,2))</f>
        <v/>
      </c>
      <c r="C14" s="314" t="str">
        <f>IF($A14="","",VLOOKUP($A14,アイトロール錠!$A$5:$L$1000,3))</f>
        <v/>
      </c>
      <c r="D14" s="300" t="str">
        <f>IF($A14="","",VLOOKUP($A14,アイトロール錠!$A$5:$L$1000,8))</f>
        <v/>
      </c>
      <c r="E14" s="306" t="str">
        <f>IF($A14="","",VLOOKUP($A14,アイトロール錠!$A$5:$L$1000,9))</f>
        <v/>
      </c>
      <c r="F14" s="165" t="str">
        <f>IF($A14="","",VLOOKUP($A14,アイトロール錠!$A$5:$L$1000,4))</f>
        <v/>
      </c>
      <c r="G14" s="44" t="str">
        <f>IF($A14="","",VLOOKUP($A14,アイトロール錠!$A$5:$L$1000,6))</f>
        <v/>
      </c>
      <c r="H14" s="151" t="str">
        <f>IF($A14="","",VLOOKUP($A14,アイトロール錠!$A$5:$L$1000,12))</f>
        <v/>
      </c>
      <c r="I14" s="151" t="str">
        <f>IF($A14="","",VLOOKUP($A14,アイトロール錠!$A$5:$L$1000,11))</f>
        <v/>
      </c>
      <c r="J14" s="46" t="str">
        <f t="shared" si="0"/>
        <v/>
      </c>
      <c r="K14" s="42"/>
    </row>
    <row r="15" spans="1:13" ht="27.95" customHeight="1">
      <c r="A15" s="42"/>
      <c r="B15" s="344" t="str">
        <f>IF($A15="","",VLOOKUP($A15,アイトロール錠!$A$5:$L$1000,2))</f>
        <v/>
      </c>
      <c r="C15" s="314" t="str">
        <f>IF($A15="","",VLOOKUP($A15,アイトロール錠!$A$5:$L$1000,3))</f>
        <v/>
      </c>
      <c r="D15" s="300" t="str">
        <f>IF($A15="","",VLOOKUP($A15,アイトロール錠!$A$5:$L$1000,8))</f>
        <v/>
      </c>
      <c r="E15" s="306" t="str">
        <f>IF($A15="","",VLOOKUP($A15,アイトロール錠!$A$5:$L$1000,9))</f>
        <v/>
      </c>
      <c r="F15" s="165" t="str">
        <f>IF($A15="","",VLOOKUP($A15,アイトロール錠!$A$5:$L$1000,4))</f>
        <v/>
      </c>
      <c r="G15" s="44" t="str">
        <f>IF($A15="","",VLOOKUP($A15,アイトロール錠!$A$5:$L$1000,6))</f>
        <v/>
      </c>
      <c r="H15" s="151" t="str">
        <f>IF($A15="","",VLOOKUP($A15,アイトロール錠!$A$5:$L$1000,12))</f>
        <v/>
      </c>
      <c r="I15" s="151" t="str">
        <f>IF($A15="","",VLOOKUP($A15,アイトロール錠!$A$5:$L$1000,11))</f>
        <v/>
      </c>
      <c r="J15" s="46" t="str">
        <f t="shared" si="0"/>
        <v/>
      </c>
      <c r="K15" s="42"/>
    </row>
    <row r="16" spans="1:13" ht="27.95" customHeight="1">
      <c r="A16" s="42"/>
      <c r="B16" s="344" t="str">
        <f>IF($A16="","",VLOOKUP($A16,アイトロール錠!$A$5:$L$1000,2))</f>
        <v/>
      </c>
      <c r="C16" s="314" t="str">
        <f>IF($A16="","",VLOOKUP($A16,アイトロール錠!$A$5:$L$1000,3))</f>
        <v/>
      </c>
      <c r="D16" s="300" t="str">
        <f>IF($A16="","",VLOOKUP($A16,アイトロール錠!$A$5:$L$1000,8))</f>
        <v/>
      </c>
      <c r="E16" s="306" t="str">
        <f>IF($A16="","",VLOOKUP($A16,アイトロール錠!$A$5:$L$1000,9))</f>
        <v/>
      </c>
      <c r="F16" s="165" t="str">
        <f>IF($A16="","",VLOOKUP($A16,アイトロール錠!$A$5:$L$1000,4))</f>
        <v/>
      </c>
      <c r="G16" s="44" t="str">
        <f>IF($A16="","",VLOOKUP($A16,アイトロール錠!$A$5:$L$1000,6))</f>
        <v/>
      </c>
      <c r="H16" s="151" t="str">
        <f>IF($A16="","",VLOOKUP($A16,アイトロール錠!$A$5:$L$1000,12))</f>
        <v/>
      </c>
      <c r="I16" s="151" t="str">
        <f>IF($A16="","",VLOOKUP($A16,アイトロール錠!$A$5:$L$1000,11))</f>
        <v/>
      </c>
      <c r="J16" s="46" t="str">
        <f t="shared" si="0"/>
        <v/>
      </c>
      <c r="K16" s="42"/>
    </row>
    <row r="17" spans="1:13" ht="27.95" customHeight="1">
      <c r="A17" s="42"/>
      <c r="B17" s="344" t="str">
        <f>IF($A17="","",VLOOKUP($A17,アイトロール錠!$A$5:$L$1000,2))</f>
        <v/>
      </c>
      <c r="C17" s="314" t="str">
        <f>IF($A17="","",VLOOKUP($A17,アイトロール錠!$A$5:$L$1000,3))</f>
        <v/>
      </c>
      <c r="D17" s="300" t="str">
        <f>IF($A17="","",VLOOKUP($A17,アイトロール錠!$A$5:$L$1000,8))</f>
        <v/>
      </c>
      <c r="E17" s="306" t="str">
        <f>IF($A17="","",VLOOKUP($A17,アイトロール錠!$A$5:$L$1000,9))</f>
        <v/>
      </c>
      <c r="F17" s="165" t="str">
        <f>IF($A17="","",VLOOKUP($A17,アイトロール錠!$A$5:$L$1000,4))</f>
        <v/>
      </c>
      <c r="G17" s="44" t="str">
        <f>IF($A17="","",VLOOKUP($A17,アイトロール錠!$A$5:$L$1000,6))</f>
        <v/>
      </c>
      <c r="H17" s="151" t="str">
        <f>IF($A17="","",VLOOKUP($A17,アイトロール錠!$A$5:$L$1000,12))</f>
        <v/>
      </c>
      <c r="I17" s="151" t="str">
        <f>IF($A17="","",VLOOKUP($A17,アイトロール錠!$A$5:$L$1000,11))</f>
        <v/>
      </c>
      <c r="J17" s="46" t="str">
        <f t="shared" si="0"/>
        <v/>
      </c>
      <c r="K17" s="42"/>
    </row>
    <row r="18" spans="1:13" ht="27.95" customHeight="1">
      <c r="A18" s="42"/>
      <c r="B18" s="344" t="str">
        <f>IF($A18="","",VLOOKUP($A18,アイトロール錠!$A$5:$L$1000,2))</f>
        <v/>
      </c>
      <c r="C18" s="314" t="str">
        <f>IF($A18="","",VLOOKUP($A18,アイトロール錠!$A$5:$L$1000,3))</f>
        <v/>
      </c>
      <c r="D18" s="300" t="str">
        <f>IF($A18="","",VLOOKUP($A18,アイトロール錠!$A$5:$L$1000,8))</f>
        <v/>
      </c>
      <c r="E18" s="306" t="str">
        <f>IF($A18="","",VLOOKUP($A18,アイトロール錠!$A$5:$L$1000,9))</f>
        <v/>
      </c>
      <c r="F18" s="165" t="str">
        <f>IF($A18="","",VLOOKUP($A18,アイトロール錠!$A$5:$L$1000,4))</f>
        <v/>
      </c>
      <c r="G18" s="44" t="str">
        <f>IF($A18="","",VLOOKUP($A18,アイトロール錠!$A$5:$L$1000,6))</f>
        <v/>
      </c>
      <c r="H18" s="151" t="str">
        <f>IF($A18="","",VLOOKUP($A18,アイトロール錠!$A$5:$L$1000,12))</f>
        <v/>
      </c>
      <c r="I18" s="151" t="str">
        <f>IF($A18="","",VLOOKUP($A18,アイトロール錠!$A$5:$L$1000,11))</f>
        <v/>
      </c>
      <c r="J18" s="46" t="str">
        <f t="shared" si="0"/>
        <v/>
      </c>
      <c r="K18" s="42"/>
    </row>
    <row r="19" spans="1:13" ht="27.95" customHeight="1">
      <c r="A19" s="42"/>
      <c r="B19" s="344" t="str">
        <f>IF($A19="","",VLOOKUP($A19,アイトロール錠!$A$5:$L$1000,2))</f>
        <v/>
      </c>
      <c r="C19" s="314" t="str">
        <f>IF($A19="","",VLOOKUP($A19,アイトロール錠!$A$5:$L$1000,3))</f>
        <v/>
      </c>
      <c r="D19" s="300" t="str">
        <f>IF($A19="","",VLOOKUP($A19,アイトロール錠!$A$5:$L$1000,8))</f>
        <v/>
      </c>
      <c r="E19" s="306" t="str">
        <f>IF($A19="","",VLOOKUP($A19,アイトロール錠!$A$5:$L$1000,9))</f>
        <v/>
      </c>
      <c r="F19" s="165" t="str">
        <f>IF($A19="","",VLOOKUP($A19,アイトロール錠!$A$5:$L$1000,4))</f>
        <v/>
      </c>
      <c r="G19" s="44" t="str">
        <f>IF($A19="","",VLOOKUP($A19,アイトロール錠!$A$5:$L$1000,6))</f>
        <v/>
      </c>
      <c r="H19" s="151" t="str">
        <f>IF($A19="","",VLOOKUP($A19,アイトロール錠!$A$5:$L$1000,12))</f>
        <v/>
      </c>
      <c r="I19" s="151" t="str">
        <f>IF($A19="","",VLOOKUP($A19,アイトロール錠!$A$5:$L$1000,11))</f>
        <v/>
      </c>
      <c r="J19" s="46" t="str">
        <f t="shared" si="0"/>
        <v/>
      </c>
      <c r="K19" s="42"/>
    </row>
    <row r="20" spans="1:13" ht="27.95" customHeight="1">
      <c r="A20" s="42"/>
      <c r="B20" s="344" t="str">
        <f>IF($A20="","",VLOOKUP($A20,アイトロール錠!$A$5:$L$1000,2))</f>
        <v/>
      </c>
      <c r="C20" s="314" t="str">
        <f>IF($A20="","",VLOOKUP($A20,アイトロール錠!$A$5:$L$1000,3))</f>
        <v/>
      </c>
      <c r="D20" s="300" t="str">
        <f>IF($A20="","",VLOOKUP($A20,アイトロール錠!$A$5:$L$1000,8))</f>
        <v/>
      </c>
      <c r="E20" s="306" t="str">
        <f>IF($A20="","",VLOOKUP($A20,アイトロール錠!$A$5:$L$1000,9))</f>
        <v/>
      </c>
      <c r="F20" s="165" t="str">
        <f>IF($A20="","",VLOOKUP($A20,アイトロール錠!$A$5:$L$1000,4))</f>
        <v/>
      </c>
      <c r="G20" s="44" t="str">
        <f>IF($A20="","",VLOOKUP($A20,アイトロール錠!$A$5:$L$1000,6))</f>
        <v/>
      </c>
      <c r="H20" s="151" t="str">
        <f>IF($A20="","",VLOOKUP($A20,アイトロール錠!$A$5:$L$1000,12))</f>
        <v/>
      </c>
      <c r="I20" s="151" t="str">
        <f>IF($A20="","",VLOOKUP($A20,アイトロール錠!$A$5:$L$1000,11))</f>
        <v/>
      </c>
      <c r="J20" s="46" t="str">
        <f t="shared" si="0"/>
        <v/>
      </c>
      <c r="K20" s="42"/>
    </row>
    <row r="21" spans="1:13" ht="27.95" customHeight="1">
      <c r="A21" s="42"/>
      <c r="B21" s="344" t="str">
        <f>IF($A21="","",VLOOKUP($A21,アイトロール錠!$A$5:$L$1000,2))</f>
        <v/>
      </c>
      <c r="C21" s="314" t="str">
        <f>IF($A21="","",VLOOKUP($A21,アイトロール錠!$A$5:$L$1000,3))</f>
        <v/>
      </c>
      <c r="D21" s="300" t="str">
        <f>IF($A21="","",VLOOKUP($A21,アイトロール錠!$A$5:$L$1000,8))</f>
        <v/>
      </c>
      <c r="E21" s="306" t="str">
        <f>IF($A21="","",VLOOKUP($A21,アイトロール錠!$A$5:$L$1000,9))</f>
        <v/>
      </c>
      <c r="F21" s="165" t="str">
        <f>IF($A21="","",VLOOKUP($A21,アイトロール錠!$A$5:$L$1000,4))</f>
        <v/>
      </c>
      <c r="G21" s="44" t="str">
        <f>IF($A21="","",VLOOKUP($A21,アイトロール錠!$A$5:$L$1000,6))</f>
        <v/>
      </c>
      <c r="H21" s="151" t="str">
        <f>IF($A21="","",VLOOKUP($A21,アイトロール錠!$A$5:$L$1000,12))</f>
        <v/>
      </c>
      <c r="I21" s="151" t="str">
        <f>IF($A21="","",VLOOKUP($A21,アイトロール錠!$A$5:$L$1000,11))</f>
        <v/>
      </c>
      <c r="J21" s="46" t="str">
        <f t="shared" si="0"/>
        <v/>
      </c>
      <c r="K21" s="42"/>
    </row>
    <row r="22" spans="1:13" ht="27.95" customHeight="1">
      <c r="A22" s="42"/>
      <c r="B22" s="344" t="str">
        <f>IF($A22="","",VLOOKUP($A22,アイトロール錠!$A$5:$L$1000,2))</f>
        <v/>
      </c>
      <c r="C22" s="314" t="str">
        <f>IF($A22="","",VLOOKUP($A22,アイトロール錠!$A$5:$L$1000,3))</f>
        <v/>
      </c>
      <c r="D22" s="300" t="str">
        <f>IF($A22="","",VLOOKUP($A22,アイトロール錠!$A$5:$L$1000,8))</f>
        <v/>
      </c>
      <c r="E22" s="306" t="str">
        <f>IF($A22="","",VLOOKUP($A22,アイトロール錠!$A$5:$L$1000,9))</f>
        <v/>
      </c>
      <c r="F22" s="165" t="str">
        <f>IF($A22="","",VLOOKUP($A22,アイトロール錠!$A$5:$L$1000,4))</f>
        <v/>
      </c>
      <c r="G22" s="44" t="str">
        <f>IF($A22="","",VLOOKUP($A22,アイトロール錠!$A$5:$L$1000,6))</f>
        <v/>
      </c>
      <c r="H22" s="151" t="str">
        <f>IF($A22="","",VLOOKUP($A22,アイトロール錠!$A$5:$L$1000,12))</f>
        <v/>
      </c>
      <c r="I22" s="151" t="str">
        <f>IF($A22="","",VLOOKUP($A22,アイトロール錠!$A$5:$L$1000,11))</f>
        <v/>
      </c>
      <c r="J22" s="46" t="str">
        <f t="shared" si="0"/>
        <v/>
      </c>
      <c r="K22" s="42"/>
    </row>
    <row r="23" spans="1:13" ht="27.95" customHeight="1">
      <c r="A23" s="42"/>
      <c r="B23" s="344" t="str">
        <f>IF($A23="","",VLOOKUP($A23,アイトロール錠!$A$5:$L$1000,2))</f>
        <v/>
      </c>
      <c r="C23" s="314" t="str">
        <f>IF($A23="","",VLOOKUP($A23,アイトロール錠!$A$5:$L$1000,3))</f>
        <v/>
      </c>
      <c r="D23" s="300" t="str">
        <f>IF($A23="","",VLOOKUP($A23,アイトロール錠!$A$5:$L$1000,8))</f>
        <v/>
      </c>
      <c r="E23" s="306" t="str">
        <f>IF($A23="","",VLOOKUP($A23,アイトロール錠!$A$5:$L$1000,9))</f>
        <v/>
      </c>
      <c r="F23" s="165" t="str">
        <f>IF($A23="","",VLOOKUP($A23,アイトロール錠!$A$5:$L$1000,4))</f>
        <v/>
      </c>
      <c r="G23" s="44" t="str">
        <f>IF($A23="","",VLOOKUP($A23,アイトロール錠!$A$5:$L$1000,6))</f>
        <v/>
      </c>
      <c r="H23" s="151" t="str">
        <f>IF($A23="","",VLOOKUP($A23,アイトロール錠!$A$5:$L$1000,12))</f>
        <v/>
      </c>
      <c r="I23" s="151" t="str">
        <f>IF($A23="","",VLOOKUP($A23,アイトロール錠!$A$5:$L$1000,11))</f>
        <v/>
      </c>
      <c r="J23" s="46" t="str">
        <f t="shared" si="0"/>
        <v/>
      </c>
      <c r="K23" s="42"/>
    </row>
    <row r="24" spans="1:13" ht="27.95" customHeight="1">
      <c r="A24" s="42"/>
      <c r="B24" s="344" t="str">
        <f>IF($A24="","",VLOOKUP($A24,アイトロール錠!$A$5:$L$1000,2))</f>
        <v/>
      </c>
      <c r="C24" s="314" t="str">
        <f>IF($A24="","",VLOOKUP($A24,アイトロール錠!$A$5:$L$1000,3))</f>
        <v/>
      </c>
      <c r="D24" s="300" t="str">
        <f>IF($A24="","",VLOOKUP($A24,アイトロール錠!$A$5:$L$1000,8))</f>
        <v/>
      </c>
      <c r="E24" s="306" t="str">
        <f>IF($A24="","",VLOOKUP($A24,アイトロール錠!$A$5:$L$1000,9))</f>
        <v/>
      </c>
      <c r="F24" s="165" t="str">
        <f>IF($A24="","",VLOOKUP($A24,アイトロール錠!$A$5:$L$1000,4))</f>
        <v/>
      </c>
      <c r="G24" s="44" t="str">
        <f>IF($A24="","",VLOOKUP($A24,アイトロール錠!$A$5:$L$1000,6))</f>
        <v/>
      </c>
      <c r="H24" s="151" t="str">
        <f>IF($A24="","",VLOOKUP($A24,アイトロール錠!$A$5:$L$1000,12))</f>
        <v/>
      </c>
      <c r="I24" s="151" t="str">
        <f>IF($A24="","",VLOOKUP($A24,アイトロール錠!$A$5:$L$1000,11))</f>
        <v/>
      </c>
      <c r="J24" s="46" t="str">
        <f t="shared" si="0"/>
        <v/>
      </c>
      <c r="K24" s="42"/>
    </row>
    <row r="25" spans="1:13" ht="27.95" customHeight="1">
      <c r="A25" s="37"/>
      <c r="B25" s="312"/>
      <c r="C25" s="358"/>
      <c r="D25" s="301"/>
      <c r="E25" s="308"/>
      <c r="F25" s="47" t="s">
        <v>96</v>
      </c>
      <c r="G25" s="51"/>
      <c r="H25" s="48"/>
      <c r="I25" s="49"/>
      <c r="J25" s="53">
        <f>SUM(J5:J24)</f>
        <v>0</v>
      </c>
      <c r="K25" s="42"/>
    </row>
    <row r="26" spans="1:13" ht="24">
      <c r="A26" s="386" t="s">
        <v>23</v>
      </c>
      <c r="B26" s="386"/>
      <c r="C26" s="386"/>
      <c r="D26" s="386"/>
      <c r="E26" s="386"/>
      <c r="F26" s="386"/>
      <c r="G26" s="386"/>
      <c r="H26" s="386"/>
      <c r="I26" s="386"/>
      <c r="J26" s="386"/>
      <c r="K26" s="386"/>
    </row>
    <row r="27" spans="1:13" s="33" customFormat="1" ht="13.5" customHeight="1">
      <c r="A27" s="86"/>
      <c r="B27" s="310"/>
      <c r="C27" s="279"/>
      <c r="D27" s="279"/>
      <c r="E27" s="86"/>
      <c r="F27" s="86"/>
      <c r="G27" s="86"/>
      <c r="H27" s="86"/>
      <c r="I27" s="86"/>
      <c r="J27" s="387" t="s">
        <v>24</v>
      </c>
      <c r="K27" s="387"/>
    </row>
    <row r="28" spans="1:13" s="33" customFormat="1" ht="5.0999999999999996" customHeight="1">
      <c r="A28" s="34"/>
      <c r="B28" s="34"/>
      <c r="C28" s="280"/>
      <c r="D28" s="280"/>
      <c r="E28" s="34"/>
      <c r="F28" s="34"/>
      <c r="G28" s="34"/>
      <c r="H28" s="34"/>
      <c r="I28" s="34"/>
      <c r="J28" s="34"/>
      <c r="K28" s="35"/>
    </row>
    <row r="29" spans="1:13" ht="30" customHeight="1">
      <c r="A29" s="36" t="s">
        <v>25</v>
      </c>
      <c r="B29" s="433" t="s">
        <v>26</v>
      </c>
      <c r="C29" s="434"/>
      <c r="D29" s="433" t="s">
        <v>27</v>
      </c>
      <c r="E29" s="434"/>
      <c r="F29" s="38" t="s">
        <v>9</v>
      </c>
      <c r="G29" s="37" t="s">
        <v>7</v>
      </c>
      <c r="H29" s="37" t="s">
        <v>8</v>
      </c>
      <c r="I29" s="39" t="s">
        <v>3</v>
      </c>
      <c r="J29" s="40" t="s">
        <v>4</v>
      </c>
      <c r="K29" s="41" t="s">
        <v>28</v>
      </c>
      <c r="M29" s="83" t="s">
        <v>97</v>
      </c>
    </row>
    <row r="30" spans="1:13" ht="27.95" customHeight="1">
      <c r="A30" s="42"/>
      <c r="B30" s="344" t="str">
        <f>IF($A30="","",VLOOKUP($A30,アイトロール錠!$A$5:$L$1000,2))</f>
        <v/>
      </c>
      <c r="C30" s="314" t="str">
        <f>IF($A30="","",VLOOKUP($A30,アイトロール錠!$A$5:$L$1000,3))</f>
        <v/>
      </c>
      <c r="D30" s="300" t="str">
        <f>IF($A30="","",VLOOKUP($A30,アイトロール錠!$A$5:$L$1000,8))</f>
        <v/>
      </c>
      <c r="E30" s="306" t="str">
        <f>IF($A30="","",VLOOKUP($A30,アイトロール錠!$A$5:$L$1000,9))</f>
        <v/>
      </c>
      <c r="F30" s="165" t="str">
        <f>IF($A30="","",VLOOKUP($A30,アイトロール錠!$A$5:$L$1000,4))</f>
        <v/>
      </c>
      <c r="G30" s="44" t="str">
        <f>IF($A30="","",VLOOKUP($A30,アイトロール錠!$A$5:$L$1000,6))</f>
        <v/>
      </c>
      <c r="H30" s="151" t="str">
        <f>IF($A30="","",VLOOKUP($A30,アイトロール錠!$A$5:$L$1000,12))</f>
        <v/>
      </c>
      <c r="I30" s="151" t="str">
        <f>IF($A30="","",VLOOKUP($A30,アイトロール錠!$A$5:$L$1000,11))</f>
        <v/>
      </c>
      <c r="J30" s="46" t="str">
        <f t="shared" ref="J30:J48" si="1">IFERROR(INT(H30*I30),"")</f>
        <v/>
      </c>
      <c r="K30" s="42"/>
    </row>
    <row r="31" spans="1:13" ht="27.95" customHeight="1">
      <c r="A31" s="42"/>
      <c r="B31" s="344" t="str">
        <f>IF($A31="","",VLOOKUP($A31,アイトロール錠!$A$5:$L$1000,2))</f>
        <v/>
      </c>
      <c r="C31" s="314" t="str">
        <f>IF($A31="","",VLOOKUP($A31,アイトロール錠!$A$5:$L$1000,3))</f>
        <v/>
      </c>
      <c r="D31" s="300" t="str">
        <f>IF($A31="","",VLOOKUP($A31,アイトロール錠!$A$5:$L$1000,8))</f>
        <v/>
      </c>
      <c r="E31" s="306" t="str">
        <f>IF($A31="","",VLOOKUP($A31,アイトロール錠!$A$5:$L$1000,9))</f>
        <v/>
      </c>
      <c r="F31" s="165" t="str">
        <f>IF($A31="","",VLOOKUP($A31,アイトロール錠!$A$5:$L$1000,4))</f>
        <v/>
      </c>
      <c r="G31" s="44" t="str">
        <f>IF($A31="","",VLOOKUP($A31,アイトロール錠!$A$5:$L$1000,6))</f>
        <v/>
      </c>
      <c r="H31" s="151" t="str">
        <f>IF($A31="","",VLOOKUP($A31,アイトロール錠!$A$5:$L$1000,12))</f>
        <v/>
      </c>
      <c r="I31" s="151" t="str">
        <f>IF($A31="","",VLOOKUP($A31,アイトロール錠!$A$5:$L$1000,11))</f>
        <v/>
      </c>
      <c r="J31" s="46" t="str">
        <f t="shared" si="1"/>
        <v/>
      </c>
      <c r="K31" s="42"/>
    </row>
    <row r="32" spans="1:13" ht="27.95" customHeight="1">
      <c r="A32" s="42"/>
      <c r="B32" s="344" t="str">
        <f>IF($A32="","",VLOOKUP($A32,アイトロール錠!$A$5:$L$1000,2))</f>
        <v/>
      </c>
      <c r="C32" s="314" t="str">
        <f>IF($A32="","",VLOOKUP($A32,アイトロール錠!$A$5:$L$1000,3))</f>
        <v/>
      </c>
      <c r="D32" s="300" t="str">
        <f>IF($A32="","",VLOOKUP($A32,アイトロール錠!$A$5:$L$1000,8))</f>
        <v/>
      </c>
      <c r="E32" s="306" t="str">
        <f>IF($A32="","",VLOOKUP($A32,アイトロール錠!$A$5:$L$1000,9))</f>
        <v/>
      </c>
      <c r="F32" s="165" t="str">
        <f>IF($A32="","",VLOOKUP($A32,アイトロール錠!$A$5:$L$1000,4))</f>
        <v/>
      </c>
      <c r="G32" s="44" t="str">
        <f>IF($A32="","",VLOOKUP($A32,アイトロール錠!$A$5:$L$1000,6))</f>
        <v/>
      </c>
      <c r="H32" s="151" t="str">
        <f>IF($A32="","",VLOOKUP($A32,アイトロール錠!$A$5:$L$1000,12))</f>
        <v/>
      </c>
      <c r="I32" s="151" t="str">
        <f>IF($A32="","",VLOOKUP($A32,アイトロール錠!$A$5:$L$1000,11))</f>
        <v/>
      </c>
      <c r="J32" s="46" t="str">
        <f t="shared" si="1"/>
        <v/>
      </c>
      <c r="K32" s="42"/>
    </row>
    <row r="33" spans="1:11" ht="27.95" customHeight="1">
      <c r="A33" s="42"/>
      <c r="B33" s="344" t="str">
        <f>IF($A33="","",VLOOKUP($A33,アイトロール錠!$A$5:$L$1000,2))</f>
        <v/>
      </c>
      <c r="C33" s="314" t="str">
        <f>IF($A33="","",VLOOKUP($A33,アイトロール錠!$A$5:$L$1000,3))</f>
        <v/>
      </c>
      <c r="D33" s="300" t="str">
        <f>IF($A33="","",VLOOKUP($A33,アイトロール錠!$A$5:$L$1000,8))</f>
        <v/>
      </c>
      <c r="E33" s="306" t="str">
        <f>IF($A33="","",VLOOKUP($A33,アイトロール錠!$A$5:$L$1000,9))</f>
        <v/>
      </c>
      <c r="F33" s="165" t="str">
        <f>IF($A33="","",VLOOKUP($A33,アイトロール錠!$A$5:$L$1000,4))</f>
        <v/>
      </c>
      <c r="G33" s="44" t="str">
        <f>IF($A33="","",VLOOKUP($A33,アイトロール錠!$A$5:$L$1000,6))</f>
        <v/>
      </c>
      <c r="H33" s="151" t="str">
        <f>IF($A33="","",VLOOKUP($A33,アイトロール錠!$A$5:$L$1000,12))</f>
        <v/>
      </c>
      <c r="I33" s="151" t="str">
        <f>IF($A33="","",VLOOKUP($A33,アイトロール錠!$A$5:$L$1000,11))</f>
        <v/>
      </c>
      <c r="J33" s="46" t="str">
        <f t="shared" si="1"/>
        <v/>
      </c>
      <c r="K33" s="42"/>
    </row>
    <row r="34" spans="1:11" ht="27.95" customHeight="1">
      <c r="A34" s="42"/>
      <c r="B34" s="344" t="str">
        <f>IF($A34="","",VLOOKUP($A34,アイトロール錠!$A$5:$L$1000,2))</f>
        <v/>
      </c>
      <c r="C34" s="314" t="str">
        <f>IF($A34="","",VLOOKUP($A34,アイトロール錠!$A$5:$L$1000,3))</f>
        <v/>
      </c>
      <c r="D34" s="300" t="str">
        <f>IF($A34="","",VLOOKUP($A34,アイトロール錠!$A$5:$L$1000,8))</f>
        <v/>
      </c>
      <c r="E34" s="306" t="str">
        <f>IF($A34="","",VLOOKUP($A34,アイトロール錠!$A$5:$L$1000,9))</f>
        <v/>
      </c>
      <c r="F34" s="165" t="str">
        <f>IF($A34="","",VLOOKUP($A34,アイトロール錠!$A$5:$L$1000,4))</f>
        <v/>
      </c>
      <c r="G34" s="44" t="str">
        <f>IF($A34="","",VLOOKUP($A34,アイトロール錠!$A$5:$L$1000,6))</f>
        <v/>
      </c>
      <c r="H34" s="151" t="str">
        <f>IF($A34="","",VLOOKUP($A34,アイトロール錠!$A$5:$L$1000,12))</f>
        <v/>
      </c>
      <c r="I34" s="151" t="str">
        <f>IF($A34="","",VLOOKUP($A34,アイトロール錠!$A$5:$L$1000,11))</f>
        <v/>
      </c>
      <c r="J34" s="46" t="str">
        <f t="shared" si="1"/>
        <v/>
      </c>
      <c r="K34" s="42"/>
    </row>
    <row r="35" spans="1:11" ht="27.95" customHeight="1">
      <c r="A35" s="42"/>
      <c r="B35" s="344" t="str">
        <f>IF($A35="","",VLOOKUP($A35,アイトロール錠!$A$5:$L$1000,2))</f>
        <v/>
      </c>
      <c r="C35" s="314" t="str">
        <f>IF($A35="","",VLOOKUP($A35,アイトロール錠!$A$5:$L$1000,3))</f>
        <v/>
      </c>
      <c r="D35" s="300" t="str">
        <f>IF($A35="","",VLOOKUP($A35,アイトロール錠!$A$5:$L$1000,8))</f>
        <v/>
      </c>
      <c r="E35" s="306" t="str">
        <f>IF($A35="","",VLOOKUP($A35,アイトロール錠!$A$5:$L$1000,9))</f>
        <v/>
      </c>
      <c r="F35" s="165" t="str">
        <f>IF($A35="","",VLOOKUP($A35,アイトロール錠!$A$5:$L$1000,4))</f>
        <v/>
      </c>
      <c r="G35" s="44" t="str">
        <f>IF($A35="","",VLOOKUP($A35,アイトロール錠!$A$5:$L$1000,6))</f>
        <v/>
      </c>
      <c r="H35" s="151" t="str">
        <f>IF($A35="","",VLOOKUP($A35,アイトロール錠!$A$5:$L$1000,12))</f>
        <v/>
      </c>
      <c r="I35" s="151" t="str">
        <f>IF($A35="","",VLOOKUP($A35,アイトロール錠!$A$5:$L$1000,11))</f>
        <v/>
      </c>
      <c r="J35" s="46" t="str">
        <f t="shared" si="1"/>
        <v/>
      </c>
      <c r="K35" s="42"/>
    </row>
    <row r="36" spans="1:11" ht="27.95" customHeight="1">
      <c r="A36" s="42"/>
      <c r="B36" s="344" t="str">
        <f>IF($A36="","",VLOOKUP($A36,アイトロール錠!$A$5:$L$1000,2))</f>
        <v/>
      </c>
      <c r="C36" s="314" t="str">
        <f>IF($A36="","",VLOOKUP($A36,アイトロール錠!$A$5:$L$1000,3))</f>
        <v/>
      </c>
      <c r="D36" s="300" t="str">
        <f>IF($A36="","",VLOOKUP($A36,アイトロール錠!$A$5:$L$1000,8))</f>
        <v/>
      </c>
      <c r="E36" s="306" t="str">
        <f>IF($A36="","",VLOOKUP($A36,アイトロール錠!$A$5:$L$1000,9))</f>
        <v/>
      </c>
      <c r="F36" s="165" t="str">
        <f>IF($A36="","",VLOOKUP($A36,アイトロール錠!$A$5:$L$1000,4))</f>
        <v/>
      </c>
      <c r="G36" s="44" t="str">
        <f>IF($A36="","",VLOOKUP($A36,アイトロール錠!$A$5:$L$1000,6))</f>
        <v/>
      </c>
      <c r="H36" s="151" t="str">
        <f>IF($A36="","",VLOOKUP($A36,アイトロール錠!$A$5:$L$1000,12))</f>
        <v/>
      </c>
      <c r="I36" s="151" t="str">
        <f>IF($A36="","",VLOOKUP($A36,アイトロール錠!$A$5:$L$1000,11))</f>
        <v/>
      </c>
      <c r="J36" s="46" t="str">
        <f t="shared" si="1"/>
        <v/>
      </c>
      <c r="K36" s="42"/>
    </row>
    <row r="37" spans="1:11" ht="27.95" customHeight="1">
      <c r="A37" s="42"/>
      <c r="B37" s="344" t="str">
        <f>IF($A37="","",VLOOKUP($A37,アイトロール錠!$A$5:$L$1000,2))</f>
        <v/>
      </c>
      <c r="C37" s="314" t="str">
        <f>IF($A37="","",VLOOKUP($A37,アイトロール錠!$A$5:$L$1000,3))</f>
        <v/>
      </c>
      <c r="D37" s="300" t="str">
        <f>IF($A37="","",VLOOKUP($A37,アイトロール錠!$A$5:$L$1000,8))</f>
        <v/>
      </c>
      <c r="E37" s="306" t="str">
        <f>IF($A37="","",VLOOKUP($A37,アイトロール錠!$A$5:$L$1000,9))</f>
        <v/>
      </c>
      <c r="F37" s="165" t="str">
        <f>IF($A37="","",VLOOKUP($A37,アイトロール錠!$A$5:$L$1000,4))</f>
        <v/>
      </c>
      <c r="G37" s="44" t="str">
        <f>IF($A37="","",VLOOKUP($A37,アイトロール錠!$A$5:$L$1000,6))</f>
        <v/>
      </c>
      <c r="H37" s="151" t="str">
        <f>IF($A37="","",VLOOKUP($A37,アイトロール錠!$A$5:$L$1000,12))</f>
        <v/>
      </c>
      <c r="I37" s="151" t="str">
        <f>IF($A37="","",VLOOKUP($A37,アイトロール錠!$A$5:$L$1000,11))</f>
        <v/>
      </c>
      <c r="J37" s="46" t="str">
        <f t="shared" si="1"/>
        <v/>
      </c>
      <c r="K37" s="42"/>
    </row>
    <row r="38" spans="1:11" ht="27.95" customHeight="1">
      <c r="A38" s="42"/>
      <c r="B38" s="344" t="str">
        <f>IF($A38="","",VLOOKUP($A38,アイトロール錠!$A$5:$L$1000,2))</f>
        <v/>
      </c>
      <c r="C38" s="314" t="str">
        <f>IF($A38="","",VLOOKUP($A38,アイトロール錠!$A$5:$L$1000,3))</f>
        <v/>
      </c>
      <c r="D38" s="300" t="str">
        <f>IF($A38="","",VLOOKUP($A38,アイトロール錠!$A$5:$L$1000,8))</f>
        <v/>
      </c>
      <c r="E38" s="306" t="str">
        <f>IF($A38="","",VLOOKUP($A38,アイトロール錠!$A$5:$L$1000,9))</f>
        <v/>
      </c>
      <c r="F38" s="165" t="str">
        <f>IF($A38="","",VLOOKUP($A38,アイトロール錠!$A$5:$L$1000,4))</f>
        <v/>
      </c>
      <c r="G38" s="44" t="str">
        <f>IF($A38="","",VLOOKUP($A38,アイトロール錠!$A$5:$L$1000,6))</f>
        <v/>
      </c>
      <c r="H38" s="151" t="str">
        <f>IF($A38="","",VLOOKUP($A38,アイトロール錠!$A$5:$L$1000,12))</f>
        <v/>
      </c>
      <c r="I38" s="151" t="str">
        <f>IF($A38="","",VLOOKUP($A38,アイトロール錠!$A$5:$L$1000,11))</f>
        <v/>
      </c>
      <c r="J38" s="46" t="str">
        <f t="shared" si="1"/>
        <v/>
      </c>
      <c r="K38" s="42"/>
    </row>
    <row r="39" spans="1:11" ht="27.95" customHeight="1">
      <c r="A39" s="42"/>
      <c r="B39" s="344" t="str">
        <f>IF($A39="","",VLOOKUP($A39,アイトロール錠!$A$5:$L$1000,2))</f>
        <v/>
      </c>
      <c r="C39" s="314" t="str">
        <f>IF($A39="","",VLOOKUP($A39,アイトロール錠!$A$5:$L$1000,3))</f>
        <v/>
      </c>
      <c r="D39" s="300" t="str">
        <f>IF($A39="","",VLOOKUP($A39,アイトロール錠!$A$5:$L$1000,8))</f>
        <v/>
      </c>
      <c r="E39" s="306" t="str">
        <f>IF($A39="","",VLOOKUP($A39,アイトロール錠!$A$5:$L$1000,9))</f>
        <v/>
      </c>
      <c r="F39" s="165" t="str">
        <f>IF($A39="","",VLOOKUP($A39,アイトロール錠!$A$5:$L$1000,4))</f>
        <v/>
      </c>
      <c r="G39" s="44" t="str">
        <f>IF($A39="","",VLOOKUP($A39,アイトロール錠!$A$5:$L$1000,6))</f>
        <v/>
      </c>
      <c r="H39" s="151" t="str">
        <f>IF($A39="","",VLOOKUP($A39,アイトロール錠!$A$5:$L$1000,12))</f>
        <v/>
      </c>
      <c r="I39" s="151" t="str">
        <f>IF($A39="","",VLOOKUP($A39,アイトロール錠!$A$5:$L$1000,11))</f>
        <v/>
      </c>
      <c r="J39" s="46" t="str">
        <f t="shared" si="1"/>
        <v/>
      </c>
      <c r="K39" s="42"/>
    </row>
    <row r="40" spans="1:11" ht="27.95" customHeight="1">
      <c r="A40" s="42"/>
      <c r="B40" s="344" t="str">
        <f>IF($A40="","",VLOOKUP($A40,アイトロール錠!$A$5:$L$1000,2))</f>
        <v/>
      </c>
      <c r="C40" s="314" t="str">
        <f>IF($A40="","",VLOOKUP($A40,アイトロール錠!$A$5:$L$1000,3))</f>
        <v/>
      </c>
      <c r="D40" s="300" t="str">
        <f>IF($A40="","",VLOOKUP($A40,アイトロール錠!$A$5:$L$1000,8))</f>
        <v/>
      </c>
      <c r="E40" s="306" t="str">
        <f>IF($A40="","",VLOOKUP($A40,アイトロール錠!$A$5:$L$1000,9))</f>
        <v/>
      </c>
      <c r="F40" s="165" t="str">
        <f>IF($A40="","",VLOOKUP($A40,アイトロール錠!$A$5:$L$1000,4))</f>
        <v/>
      </c>
      <c r="G40" s="44" t="str">
        <f>IF($A40="","",VLOOKUP($A40,アイトロール錠!$A$5:$L$1000,6))</f>
        <v/>
      </c>
      <c r="H40" s="151" t="str">
        <f>IF($A40="","",VLOOKUP($A40,アイトロール錠!$A$5:$L$1000,12))</f>
        <v/>
      </c>
      <c r="I40" s="151" t="str">
        <f>IF($A40="","",VLOOKUP($A40,アイトロール錠!$A$5:$L$1000,11))</f>
        <v/>
      </c>
      <c r="J40" s="46" t="str">
        <f t="shared" si="1"/>
        <v/>
      </c>
      <c r="K40" s="42"/>
    </row>
    <row r="41" spans="1:11" ht="27.95" customHeight="1">
      <c r="A41" s="42"/>
      <c r="B41" s="344" t="str">
        <f>IF($A41="","",VLOOKUP($A41,アイトロール錠!$A$5:$L$1000,2))</f>
        <v/>
      </c>
      <c r="C41" s="314" t="str">
        <f>IF($A41="","",VLOOKUP($A41,アイトロール錠!$A$5:$L$1000,3))</f>
        <v/>
      </c>
      <c r="D41" s="300" t="str">
        <f>IF($A41="","",VLOOKUP($A41,アイトロール錠!$A$5:$L$1000,8))</f>
        <v/>
      </c>
      <c r="E41" s="306" t="str">
        <f>IF($A41="","",VLOOKUP($A41,アイトロール錠!$A$5:$L$1000,9))</f>
        <v/>
      </c>
      <c r="F41" s="165" t="str">
        <f>IF($A41="","",VLOOKUP($A41,アイトロール錠!$A$5:$L$1000,4))</f>
        <v/>
      </c>
      <c r="G41" s="44" t="str">
        <f>IF($A41="","",VLOOKUP($A41,アイトロール錠!$A$5:$L$1000,6))</f>
        <v/>
      </c>
      <c r="H41" s="151" t="str">
        <f>IF($A41="","",VLOOKUP($A41,アイトロール錠!$A$5:$L$1000,12))</f>
        <v/>
      </c>
      <c r="I41" s="151" t="str">
        <f>IF($A41="","",VLOOKUP($A41,アイトロール錠!$A$5:$L$1000,11))</f>
        <v/>
      </c>
      <c r="J41" s="46" t="str">
        <f t="shared" si="1"/>
        <v/>
      </c>
      <c r="K41" s="42"/>
    </row>
    <row r="42" spans="1:11" ht="27.95" customHeight="1">
      <c r="A42" s="42"/>
      <c r="B42" s="344" t="str">
        <f>IF($A42="","",VLOOKUP($A42,アイトロール錠!$A$5:$L$1000,2))</f>
        <v/>
      </c>
      <c r="C42" s="314" t="str">
        <f>IF($A42="","",VLOOKUP($A42,アイトロール錠!$A$5:$L$1000,3))</f>
        <v/>
      </c>
      <c r="D42" s="300" t="str">
        <f>IF($A42="","",VLOOKUP($A42,アイトロール錠!$A$5:$L$1000,8))</f>
        <v/>
      </c>
      <c r="E42" s="306" t="str">
        <f>IF($A42="","",VLOOKUP($A42,アイトロール錠!$A$5:$L$1000,9))</f>
        <v/>
      </c>
      <c r="F42" s="165" t="str">
        <f>IF($A42="","",VLOOKUP($A42,アイトロール錠!$A$5:$L$1000,4))</f>
        <v/>
      </c>
      <c r="G42" s="44" t="str">
        <f>IF($A42="","",VLOOKUP($A42,アイトロール錠!$A$5:$L$1000,6))</f>
        <v/>
      </c>
      <c r="H42" s="151" t="str">
        <f>IF($A42="","",VLOOKUP($A42,アイトロール錠!$A$5:$L$1000,12))</f>
        <v/>
      </c>
      <c r="I42" s="151" t="str">
        <f>IF($A42="","",VLOOKUP($A42,アイトロール錠!$A$5:$L$1000,11))</f>
        <v/>
      </c>
      <c r="J42" s="46" t="str">
        <f t="shared" si="1"/>
        <v/>
      </c>
      <c r="K42" s="42"/>
    </row>
    <row r="43" spans="1:11" ht="27.95" customHeight="1">
      <c r="A43" s="42"/>
      <c r="B43" s="344" t="str">
        <f>IF($A43="","",VLOOKUP($A43,アイトロール錠!$A$5:$L$1000,2))</f>
        <v/>
      </c>
      <c r="C43" s="314" t="str">
        <f>IF($A43="","",VLOOKUP($A43,アイトロール錠!$A$5:$L$1000,3))</f>
        <v/>
      </c>
      <c r="D43" s="300" t="str">
        <f>IF($A43="","",VLOOKUP($A43,アイトロール錠!$A$5:$L$1000,8))</f>
        <v/>
      </c>
      <c r="E43" s="306" t="str">
        <f>IF($A43="","",VLOOKUP($A43,アイトロール錠!$A$5:$L$1000,9))</f>
        <v/>
      </c>
      <c r="F43" s="165" t="str">
        <f>IF($A43="","",VLOOKUP($A43,アイトロール錠!$A$5:$L$1000,4))</f>
        <v/>
      </c>
      <c r="G43" s="44" t="str">
        <f>IF($A43="","",VLOOKUP($A43,アイトロール錠!$A$5:$L$1000,6))</f>
        <v/>
      </c>
      <c r="H43" s="151" t="str">
        <f>IF($A43="","",VLOOKUP($A43,アイトロール錠!$A$5:$L$1000,12))</f>
        <v/>
      </c>
      <c r="I43" s="151" t="str">
        <f>IF($A43="","",VLOOKUP($A43,アイトロール錠!$A$5:$L$1000,11))</f>
        <v/>
      </c>
      <c r="J43" s="46" t="str">
        <f t="shared" si="1"/>
        <v/>
      </c>
      <c r="K43" s="42"/>
    </row>
    <row r="44" spans="1:11" ht="27.95" customHeight="1">
      <c r="A44" s="42"/>
      <c r="B44" s="344" t="str">
        <f>IF($A44="","",VLOOKUP($A44,アイトロール錠!$A$5:$L$1000,2))</f>
        <v/>
      </c>
      <c r="C44" s="314" t="str">
        <f>IF($A44="","",VLOOKUP($A44,アイトロール錠!$A$5:$L$1000,3))</f>
        <v/>
      </c>
      <c r="D44" s="300" t="str">
        <f>IF($A44="","",VLOOKUP($A44,アイトロール錠!$A$5:$L$1000,8))</f>
        <v/>
      </c>
      <c r="E44" s="306" t="str">
        <f>IF($A44="","",VLOOKUP($A44,アイトロール錠!$A$5:$L$1000,9))</f>
        <v/>
      </c>
      <c r="F44" s="165" t="str">
        <f>IF($A44="","",VLOOKUP($A44,アイトロール錠!$A$5:$L$1000,4))</f>
        <v/>
      </c>
      <c r="G44" s="44" t="str">
        <f>IF($A44="","",VLOOKUP($A44,アイトロール錠!$A$5:$L$1000,6))</f>
        <v/>
      </c>
      <c r="H44" s="151" t="str">
        <f>IF($A44="","",VLOOKUP($A44,アイトロール錠!$A$5:$L$1000,12))</f>
        <v/>
      </c>
      <c r="I44" s="151" t="str">
        <f>IF($A44="","",VLOOKUP($A44,アイトロール錠!$A$5:$L$1000,11))</f>
        <v/>
      </c>
      <c r="J44" s="46" t="str">
        <f t="shared" si="1"/>
        <v/>
      </c>
      <c r="K44" s="42"/>
    </row>
    <row r="45" spans="1:11" ht="27.95" customHeight="1">
      <c r="A45" s="42"/>
      <c r="B45" s="344" t="str">
        <f>IF($A45="","",VLOOKUP($A45,アイトロール錠!$A$5:$L$1000,2))</f>
        <v/>
      </c>
      <c r="C45" s="314" t="str">
        <f>IF($A45="","",VLOOKUP($A45,アイトロール錠!$A$5:$L$1000,3))</f>
        <v/>
      </c>
      <c r="D45" s="300" t="str">
        <f>IF($A45="","",VLOOKUP($A45,アイトロール錠!$A$5:$L$1000,8))</f>
        <v/>
      </c>
      <c r="E45" s="306" t="str">
        <f>IF($A45="","",VLOOKUP($A45,アイトロール錠!$A$5:$L$1000,9))</f>
        <v/>
      </c>
      <c r="F45" s="165" t="str">
        <f>IF($A45="","",VLOOKUP($A45,アイトロール錠!$A$5:$L$1000,4))</f>
        <v/>
      </c>
      <c r="G45" s="44" t="str">
        <f>IF($A45="","",VLOOKUP($A45,アイトロール錠!$A$5:$L$1000,6))</f>
        <v/>
      </c>
      <c r="H45" s="151" t="str">
        <f>IF($A45="","",VLOOKUP($A45,アイトロール錠!$A$5:$L$1000,12))</f>
        <v/>
      </c>
      <c r="I45" s="151" t="str">
        <f>IF($A45="","",VLOOKUP($A45,アイトロール錠!$A$5:$L$1000,11))</f>
        <v/>
      </c>
      <c r="J45" s="46" t="str">
        <f t="shared" si="1"/>
        <v/>
      </c>
      <c r="K45" s="42"/>
    </row>
    <row r="46" spans="1:11" ht="27.95" customHeight="1">
      <c r="A46" s="42"/>
      <c r="B46" s="344" t="str">
        <f>IF($A46="","",VLOOKUP($A46,アイトロール錠!$A$5:$L$1000,2))</f>
        <v/>
      </c>
      <c r="C46" s="314" t="str">
        <f>IF($A46="","",VLOOKUP($A46,アイトロール錠!$A$5:$L$1000,3))</f>
        <v/>
      </c>
      <c r="D46" s="300" t="str">
        <f>IF($A46="","",VLOOKUP($A46,アイトロール錠!$A$5:$L$1000,8))</f>
        <v/>
      </c>
      <c r="E46" s="306" t="str">
        <f>IF($A46="","",VLOOKUP($A46,アイトロール錠!$A$5:$L$1000,9))</f>
        <v/>
      </c>
      <c r="F46" s="165" t="str">
        <f>IF($A46="","",VLOOKUP($A46,アイトロール錠!$A$5:$L$1000,4))</f>
        <v/>
      </c>
      <c r="G46" s="44" t="str">
        <f>IF($A46="","",VLOOKUP($A46,アイトロール錠!$A$5:$L$1000,6))</f>
        <v/>
      </c>
      <c r="H46" s="151" t="str">
        <f>IF($A46="","",VLOOKUP($A46,アイトロール錠!$A$5:$L$1000,12))</f>
        <v/>
      </c>
      <c r="I46" s="151" t="str">
        <f>IF($A46="","",VLOOKUP($A46,アイトロール錠!$A$5:$L$1000,11))</f>
        <v/>
      </c>
      <c r="J46" s="46" t="str">
        <f t="shared" si="1"/>
        <v/>
      </c>
      <c r="K46" s="42"/>
    </row>
    <row r="47" spans="1:11" ht="27.95" customHeight="1">
      <c r="A47" s="42"/>
      <c r="B47" s="344" t="str">
        <f>IF($A47="","",VLOOKUP($A47,アイトロール錠!$A$5:$L$1000,2))</f>
        <v/>
      </c>
      <c r="C47" s="314" t="str">
        <f>IF($A47="","",VLOOKUP($A47,アイトロール錠!$A$5:$L$1000,3))</f>
        <v/>
      </c>
      <c r="D47" s="300" t="str">
        <f>IF($A47="","",VLOOKUP($A47,アイトロール錠!$A$5:$L$1000,8))</f>
        <v/>
      </c>
      <c r="E47" s="306" t="str">
        <f>IF($A47="","",VLOOKUP($A47,アイトロール錠!$A$5:$L$1000,9))</f>
        <v/>
      </c>
      <c r="F47" s="165" t="str">
        <f>IF($A47="","",VLOOKUP($A47,アイトロール錠!$A$5:$L$1000,4))</f>
        <v/>
      </c>
      <c r="G47" s="44" t="str">
        <f>IF($A47="","",VLOOKUP($A47,アイトロール錠!$A$5:$L$1000,6))</f>
        <v/>
      </c>
      <c r="H47" s="151" t="str">
        <f>IF($A47="","",VLOOKUP($A47,アイトロール錠!$A$5:$L$1000,12))</f>
        <v/>
      </c>
      <c r="I47" s="151" t="str">
        <f>IF($A47="","",VLOOKUP($A47,アイトロール錠!$A$5:$L$1000,11))</f>
        <v/>
      </c>
      <c r="J47" s="46" t="str">
        <f t="shared" si="1"/>
        <v/>
      </c>
      <c r="K47" s="42"/>
    </row>
    <row r="48" spans="1:11" ht="27.95" customHeight="1">
      <c r="A48" s="42"/>
      <c r="B48" s="344" t="str">
        <f>IF($A48="","",VLOOKUP($A48,アイトロール錠!$A$5:$L$1000,2))</f>
        <v/>
      </c>
      <c r="C48" s="314" t="str">
        <f>IF($A48="","",VLOOKUP($A48,アイトロール錠!$A$5:$L$1000,3))</f>
        <v/>
      </c>
      <c r="D48" s="300" t="str">
        <f>IF($A48="","",VLOOKUP($A48,アイトロール錠!$A$5:$L$1000,8))</f>
        <v/>
      </c>
      <c r="E48" s="306" t="str">
        <f>IF($A48="","",VLOOKUP($A48,アイトロール錠!$A$5:$L$1000,9))</f>
        <v/>
      </c>
      <c r="F48" s="165" t="str">
        <f>IF($A48="","",VLOOKUP($A48,アイトロール錠!$A$5:$L$1000,4))</f>
        <v/>
      </c>
      <c r="G48" s="44" t="str">
        <f>IF($A48="","",VLOOKUP($A48,アイトロール錠!$A$5:$L$1000,6))</f>
        <v/>
      </c>
      <c r="H48" s="151" t="str">
        <f>IF($A48="","",VLOOKUP($A48,アイトロール錠!$A$5:$L$1000,12))</f>
        <v/>
      </c>
      <c r="I48" s="151" t="str">
        <f>IF($A48="","",VLOOKUP($A48,アイトロール錠!$A$5:$L$1000,11))</f>
        <v/>
      </c>
      <c r="J48" s="46" t="str">
        <f t="shared" si="1"/>
        <v/>
      </c>
      <c r="K48" s="42"/>
    </row>
    <row r="49" spans="1:11" ht="27.95" customHeight="1">
      <c r="A49" s="42"/>
      <c r="B49" s="304"/>
      <c r="C49" s="359"/>
      <c r="D49" s="302"/>
      <c r="E49" s="307"/>
      <c r="F49" s="47" t="s">
        <v>96</v>
      </c>
      <c r="G49" s="44"/>
      <c r="H49" s="43"/>
      <c r="I49" s="45"/>
      <c r="J49" s="46">
        <f>SUM(J30:J48)</f>
        <v>0</v>
      </c>
      <c r="K49" s="42"/>
    </row>
    <row r="50" spans="1:11" ht="27.95" customHeight="1">
      <c r="A50" s="37"/>
      <c r="B50" s="312"/>
      <c r="C50" s="358"/>
      <c r="D50" s="301"/>
      <c r="E50" s="299"/>
      <c r="F50" s="47" t="s">
        <v>29</v>
      </c>
      <c r="G50" s="51"/>
      <c r="H50" s="48"/>
      <c r="I50" s="49"/>
      <c r="J50" s="85">
        <f>J49+J25</f>
        <v>0</v>
      </c>
      <c r="K50" s="42"/>
    </row>
  </sheetData>
  <mergeCells count="8">
    <mergeCell ref="D29:E29"/>
    <mergeCell ref="A1:K1"/>
    <mergeCell ref="J2:K2"/>
    <mergeCell ref="A26:K26"/>
    <mergeCell ref="J27:K27"/>
    <mergeCell ref="D4:E4"/>
    <mergeCell ref="B4:C4"/>
    <mergeCell ref="B29:C29"/>
  </mergeCells>
  <phoneticPr fontId="5"/>
  <pageMargins left="0.59055118110236227" right="0.59055118110236227" top="0.78740157480314965" bottom="0.19685039370078741" header="0.51181102362204722" footer="0.23622047244094491"/>
  <pageSetup paperSize="9" scale="8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3A71-2343-463B-AA90-2B3991FD47E4}">
  <dimension ref="A1:U74"/>
  <sheetViews>
    <sheetView showZeros="0" view="pageBreakPreview" zoomScaleNormal="100" zoomScaleSheetLayoutView="100" workbookViewId="0">
      <selection activeCell="E12" sqref="E12"/>
    </sheetView>
  </sheetViews>
  <sheetFormatPr defaultRowHeight="13.5"/>
  <cols>
    <col min="1" max="1" width="9" style="31"/>
    <col min="2" max="3" width="1.625" style="31" customWidth="1"/>
    <col min="4" max="4" width="24.875" style="52" customWidth="1"/>
    <col min="5" max="5" width="6.5" style="31" customWidth="1"/>
    <col min="6" max="6" width="9.125" style="31" customWidth="1"/>
    <col min="7" max="7" width="11.25" style="31" customWidth="1"/>
    <col min="8" max="8" width="13.25" style="31" customWidth="1"/>
    <col min="9" max="19" width="1.625" style="31" customWidth="1"/>
    <col min="20" max="16384" width="9" style="31"/>
  </cols>
  <sheetData>
    <row r="1" spans="1:21" s="33" customFormat="1" ht="8.1" customHeight="1">
      <c r="C1" s="107"/>
      <c r="D1" s="107"/>
      <c r="E1" s="391" t="s">
        <v>106</v>
      </c>
      <c r="F1" s="391"/>
      <c r="G1" s="391"/>
    </row>
    <row r="2" spans="1:21" s="33" customFormat="1" ht="8.1" customHeight="1">
      <c r="C2" s="107"/>
      <c r="D2" s="107"/>
      <c r="E2" s="391"/>
      <c r="F2" s="391"/>
      <c r="G2" s="391"/>
    </row>
    <row r="3" spans="1:21" ht="8.1" customHeight="1">
      <c r="B3" s="33"/>
      <c r="C3" s="108"/>
      <c r="D3" s="109"/>
      <c r="E3" s="391"/>
      <c r="F3" s="391"/>
      <c r="G3" s="391"/>
    </row>
    <row r="4" spans="1:21" ht="8.1" customHeight="1">
      <c r="B4" s="33"/>
      <c r="C4" s="108"/>
      <c r="D4" s="109"/>
      <c r="E4" s="392"/>
      <c r="F4" s="392"/>
      <c r="G4" s="392"/>
    </row>
    <row r="5" spans="1:21" ht="8.1" customHeight="1">
      <c r="B5" s="33"/>
      <c r="C5" s="108"/>
      <c r="D5" s="388" t="s">
        <v>107</v>
      </c>
      <c r="E5" s="388" t="s">
        <v>7</v>
      </c>
      <c r="F5" s="388" t="s">
        <v>8</v>
      </c>
      <c r="G5" s="388" t="s">
        <v>3</v>
      </c>
      <c r="H5" s="388" t="s">
        <v>4</v>
      </c>
      <c r="I5" s="388" t="s">
        <v>108</v>
      </c>
      <c r="J5" s="396"/>
      <c r="K5" s="396"/>
      <c r="L5" s="396"/>
      <c r="M5" s="396"/>
      <c r="N5" s="396"/>
      <c r="O5" s="396"/>
      <c r="P5" s="396"/>
      <c r="Q5" s="397"/>
    </row>
    <row r="6" spans="1:21" ht="8.1" customHeight="1">
      <c r="B6" s="33"/>
      <c r="C6" s="108"/>
      <c r="D6" s="389"/>
      <c r="E6" s="389"/>
      <c r="F6" s="389"/>
      <c r="G6" s="389"/>
      <c r="H6" s="389"/>
      <c r="I6" s="389"/>
      <c r="J6" s="398"/>
      <c r="K6" s="398"/>
      <c r="L6" s="398"/>
      <c r="M6" s="398"/>
      <c r="N6" s="398"/>
      <c r="O6" s="398"/>
      <c r="P6" s="398"/>
      <c r="Q6" s="399"/>
    </row>
    <row r="7" spans="1:21" ht="8.1" customHeight="1">
      <c r="B7" s="33"/>
      <c r="C7" s="108"/>
      <c r="D7" s="389"/>
      <c r="E7" s="389"/>
      <c r="F7" s="389"/>
      <c r="G7" s="389"/>
      <c r="H7" s="389"/>
      <c r="I7" s="389"/>
      <c r="J7" s="398"/>
      <c r="K7" s="398"/>
      <c r="L7" s="398"/>
      <c r="M7" s="398"/>
      <c r="N7" s="398"/>
      <c r="O7" s="398"/>
      <c r="P7" s="398"/>
      <c r="Q7" s="399"/>
    </row>
    <row r="8" spans="1:21" ht="8.1" customHeight="1">
      <c r="B8" s="33"/>
      <c r="C8" s="108"/>
      <c r="D8" s="390"/>
      <c r="E8" s="390"/>
      <c r="F8" s="390"/>
      <c r="G8" s="390"/>
      <c r="H8" s="390"/>
      <c r="I8" s="390"/>
      <c r="J8" s="400"/>
      <c r="K8" s="400"/>
      <c r="L8" s="400"/>
      <c r="M8" s="400"/>
      <c r="N8" s="400"/>
      <c r="O8" s="400"/>
      <c r="P8" s="400"/>
      <c r="Q8" s="401"/>
    </row>
    <row r="9" spans="1:21" ht="30" customHeight="1">
      <c r="A9" s="31">
        <v>1</v>
      </c>
      <c r="B9" s="33"/>
      <c r="C9" s="108"/>
      <c r="D9" s="185" t="str">
        <f>IF($A9="","",VLOOKUP($A9,アイトロール錠!$A$5:$L$1000,4))</f>
        <v>アイトロール錠２０ＭＧ</v>
      </c>
      <c r="E9" s="143" t="str">
        <f>IF($A9="","",VLOOKUP($A9,アイトロール錠!$A$5:$L$1000,6))</f>
        <v>ＢＸ</v>
      </c>
      <c r="F9" s="156">
        <f>IF($A9="","",VLOOKUP($A9,アイトロール錠!$A$5:$L$1000,12))</f>
        <v>0</v>
      </c>
      <c r="G9" s="156">
        <f>IF($A9="","",VLOOKUP($A9,アイトロール錠!$A$5:$L$1000,11))</f>
        <v>1</v>
      </c>
      <c r="H9" s="112">
        <f>IFERROR(ROUNDDOWN(G9*F9,0),"")</f>
        <v>0</v>
      </c>
      <c r="I9" s="393"/>
      <c r="J9" s="394"/>
      <c r="K9" s="394"/>
      <c r="L9" s="394"/>
      <c r="M9" s="394"/>
      <c r="N9" s="394"/>
      <c r="O9" s="394"/>
      <c r="P9" s="394"/>
      <c r="Q9" s="395"/>
      <c r="R9" s="402" t="s">
        <v>109</v>
      </c>
      <c r="S9" s="403"/>
      <c r="U9" s="83" t="s">
        <v>123</v>
      </c>
    </row>
    <row r="10" spans="1:21" ht="30" customHeight="1">
      <c r="B10" s="33"/>
      <c r="C10" s="113"/>
      <c r="D10" s="185" t="str">
        <f>IF($A10="","",VLOOKUP($A10,アイトロール錠!$A$5:$L$1000,4))</f>
        <v/>
      </c>
      <c r="E10" s="143" t="str">
        <f>IF($A10="","",VLOOKUP($A10,アイトロール錠!$A$5:$L$1000,6))</f>
        <v/>
      </c>
      <c r="F10" s="156" t="str">
        <f>IF($A10="","",VLOOKUP($A10,アイトロール錠!$A$5:$L$1000,12))</f>
        <v/>
      </c>
      <c r="G10" s="156" t="str">
        <f>IF($A10="","",VLOOKUP($A10,アイトロール錠!$A$5:$L$1000,11))</f>
        <v/>
      </c>
      <c r="H10" s="112" t="str">
        <f t="shared" ref="H10:H28" si="0">IFERROR(ROUNDDOWN(G10*F10,0),"")</f>
        <v/>
      </c>
      <c r="I10" s="393"/>
      <c r="J10" s="394"/>
      <c r="K10" s="394"/>
      <c r="L10" s="394"/>
      <c r="M10" s="394"/>
      <c r="N10" s="394"/>
      <c r="O10" s="394"/>
      <c r="P10" s="394"/>
      <c r="Q10" s="395"/>
      <c r="R10" s="402"/>
      <c r="S10" s="403"/>
      <c r="U10" s="83" t="s">
        <v>125</v>
      </c>
    </row>
    <row r="11" spans="1:21" ht="30" customHeight="1">
      <c r="B11" s="33"/>
      <c r="C11" s="114"/>
      <c r="D11" s="185" t="str">
        <f>IF($A11="","",VLOOKUP($A11,アイトロール錠!$A$5:$L$1000,4))</f>
        <v/>
      </c>
      <c r="E11" s="143" t="str">
        <f>IF($A11="","",VLOOKUP($A11,アイトロール錠!$A$5:$L$1000,6))</f>
        <v/>
      </c>
      <c r="F11" s="156" t="str">
        <f>IF($A11="","",VLOOKUP($A11,アイトロール錠!$A$5:$L$1000,12))</f>
        <v/>
      </c>
      <c r="G11" s="156" t="str">
        <f>IF($A11="","",VLOOKUP($A11,アイトロール錠!$A$5:$L$1000,11))</f>
        <v/>
      </c>
      <c r="H11" s="112" t="str">
        <f t="shared" si="0"/>
        <v/>
      </c>
      <c r="I11" s="393"/>
      <c r="J11" s="394"/>
      <c r="K11" s="394"/>
      <c r="L11" s="394"/>
      <c r="M11" s="394"/>
      <c r="N11" s="394"/>
      <c r="O11" s="394"/>
      <c r="P11" s="394"/>
      <c r="Q11" s="395"/>
      <c r="R11" s="402"/>
      <c r="S11" s="403"/>
      <c r="U11" s="83" t="s">
        <v>124</v>
      </c>
    </row>
    <row r="12" spans="1:21" ht="30" customHeight="1">
      <c r="B12" s="33"/>
      <c r="C12" s="114"/>
      <c r="D12" s="185" t="str">
        <f>IF($A12="","",VLOOKUP($A12,アイトロール錠!$A$5:$L$1000,4))</f>
        <v/>
      </c>
      <c r="E12" s="143" t="str">
        <f>IF($A12="","",VLOOKUP($A12,アイトロール錠!$A$5:$L$1000,6))</f>
        <v/>
      </c>
      <c r="F12" s="156" t="str">
        <f>IF($A12="","",VLOOKUP($A12,アイトロール錠!$A$5:$L$1000,12))</f>
        <v/>
      </c>
      <c r="G12" s="156" t="str">
        <f>IF($A12="","",VLOOKUP($A12,アイトロール錠!$A$5:$L$1000,11))</f>
        <v/>
      </c>
      <c r="H12" s="112" t="str">
        <f t="shared" si="0"/>
        <v/>
      </c>
      <c r="I12" s="393"/>
      <c r="J12" s="394"/>
      <c r="K12" s="394"/>
      <c r="L12" s="394"/>
      <c r="M12" s="394"/>
      <c r="N12" s="394"/>
      <c r="O12" s="394"/>
      <c r="P12" s="394"/>
      <c r="Q12" s="395"/>
      <c r="R12" s="402"/>
      <c r="S12" s="403"/>
      <c r="U12" s="83" t="s">
        <v>131</v>
      </c>
    </row>
    <row r="13" spans="1:21" ht="30" customHeight="1">
      <c r="B13" s="33"/>
      <c r="C13" s="114"/>
      <c r="D13" s="185" t="str">
        <f>IF($A13="","",VLOOKUP($A13,アイトロール錠!$A$5:$L$1000,4))</f>
        <v/>
      </c>
      <c r="E13" s="143" t="str">
        <f>IF($A13="","",VLOOKUP($A13,アイトロール錠!$A$5:$L$1000,6))</f>
        <v/>
      </c>
      <c r="F13" s="156" t="str">
        <f>IF($A13="","",VLOOKUP($A13,アイトロール錠!$A$5:$L$1000,12))</f>
        <v/>
      </c>
      <c r="G13" s="156" t="str">
        <f>IF($A13="","",VLOOKUP($A13,アイトロール錠!$A$5:$L$1000,11))</f>
        <v/>
      </c>
      <c r="H13" s="112" t="str">
        <f t="shared" si="0"/>
        <v/>
      </c>
      <c r="I13" s="393"/>
      <c r="J13" s="394"/>
      <c r="K13" s="394"/>
      <c r="L13" s="394"/>
      <c r="M13" s="394"/>
      <c r="N13" s="394"/>
      <c r="O13" s="394"/>
      <c r="P13" s="394"/>
      <c r="Q13" s="395"/>
      <c r="R13" s="402"/>
      <c r="S13" s="403"/>
      <c r="U13" s="83" t="s">
        <v>150</v>
      </c>
    </row>
    <row r="14" spans="1:21" ht="30" customHeight="1">
      <c r="C14" s="114"/>
      <c r="D14" s="185" t="str">
        <f>IF($A14="","",VLOOKUP($A14,アイトロール錠!$A$5:$L$1000,4))</f>
        <v/>
      </c>
      <c r="E14" s="143" t="str">
        <f>IF($A14="","",VLOOKUP($A14,アイトロール錠!$A$5:$L$1000,6))</f>
        <v/>
      </c>
      <c r="F14" s="156" t="str">
        <f>IF($A14="","",VLOOKUP($A14,アイトロール錠!$A$5:$L$1000,12))</f>
        <v/>
      </c>
      <c r="G14" s="156" t="str">
        <f>IF($A14="","",VLOOKUP($A14,アイトロール錠!$A$5:$L$1000,11))</f>
        <v/>
      </c>
      <c r="H14" s="112" t="str">
        <f t="shared" si="0"/>
        <v/>
      </c>
      <c r="I14" s="393"/>
      <c r="J14" s="394"/>
      <c r="K14" s="394"/>
      <c r="L14" s="394"/>
      <c r="M14" s="394"/>
      <c r="N14" s="394"/>
      <c r="O14" s="394"/>
      <c r="P14" s="394"/>
      <c r="Q14" s="395"/>
      <c r="R14" s="402"/>
      <c r="S14" s="403"/>
      <c r="U14" s="83" t="s">
        <v>95</v>
      </c>
    </row>
    <row r="15" spans="1:21" ht="30" customHeight="1">
      <c r="B15" s="33"/>
      <c r="C15" s="114"/>
      <c r="D15" s="185" t="str">
        <f>IF($A15="","",VLOOKUP($A15,アイトロール錠!$A$5:$L$1000,4))</f>
        <v/>
      </c>
      <c r="E15" s="143" t="str">
        <f>IF($A15="","",VLOOKUP($A15,アイトロール錠!$A$5:$L$1000,6))</f>
        <v/>
      </c>
      <c r="F15" s="156" t="str">
        <f>IF($A15="","",VLOOKUP($A15,アイトロール錠!$A$5:$L$1000,12))</f>
        <v/>
      </c>
      <c r="G15" s="156" t="str">
        <f>IF($A15="","",VLOOKUP($A15,アイトロール錠!$A$5:$L$1000,11))</f>
        <v/>
      </c>
      <c r="H15" s="112" t="str">
        <f t="shared" si="0"/>
        <v/>
      </c>
      <c r="I15" s="393"/>
      <c r="J15" s="394"/>
      <c r="K15" s="394"/>
      <c r="L15" s="394"/>
      <c r="M15" s="394"/>
      <c r="N15" s="394"/>
      <c r="O15" s="394"/>
      <c r="P15" s="394"/>
      <c r="Q15" s="395"/>
      <c r="R15" s="402"/>
      <c r="S15" s="403"/>
      <c r="U15" s="83" t="s">
        <v>127</v>
      </c>
    </row>
    <row r="16" spans="1:21" ht="30" customHeight="1">
      <c r="B16" s="33"/>
      <c r="C16" s="114"/>
      <c r="D16" s="185" t="str">
        <f>IF($A16="","",VLOOKUP($A16,アイトロール錠!$A$5:$L$1000,4))</f>
        <v/>
      </c>
      <c r="E16" s="143" t="str">
        <f>IF($A16="","",VLOOKUP($A16,アイトロール錠!$A$5:$L$1000,6))</f>
        <v/>
      </c>
      <c r="F16" s="156" t="str">
        <f>IF($A16="","",VLOOKUP($A16,アイトロール錠!$A$5:$L$1000,12))</f>
        <v/>
      </c>
      <c r="G16" s="156" t="str">
        <f>IF($A16="","",VLOOKUP($A16,アイトロール錠!$A$5:$L$1000,11))</f>
        <v/>
      </c>
      <c r="H16" s="112" t="str">
        <f t="shared" si="0"/>
        <v/>
      </c>
      <c r="I16" s="393"/>
      <c r="J16" s="394"/>
      <c r="K16" s="394"/>
      <c r="L16" s="394"/>
      <c r="M16" s="394"/>
      <c r="N16" s="394"/>
      <c r="O16" s="394"/>
      <c r="P16" s="394"/>
      <c r="Q16" s="395"/>
      <c r="R16" s="402"/>
      <c r="S16" s="403"/>
      <c r="U16" s="83" t="s">
        <v>143</v>
      </c>
    </row>
    <row r="17" spans="2:21" ht="30" customHeight="1">
      <c r="B17" s="33"/>
      <c r="C17" s="114"/>
      <c r="D17" s="185" t="str">
        <f>IF($A17="","",VLOOKUP($A17,アイトロール錠!$A$5:$L$1000,4))</f>
        <v/>
      </c>
      <c r="E17" s="143" t="str">
        <f>IF($A17="","",VLOOKUP($A17,アイトロール錠!$A$5:$L$1000,6))</f>
        <v/>
      </c>
      <c r="F17" s="156" t="str">
        <f>IF($A17="","",VLOOKUP($A17,アイトロール錠!$A$5:$L$1000,12))</f>
        <v/>
      </c>
      <c r="G17" s="156" t="str">
        <f>IF($A17="","",VLOOKUP($A17,アイトロール錠!$A$5:$L$1000,11))</f>
        <v/>
      </c>
      <c r="H17" s="112" t="str">
        <f t="shared" si="0"/>
        <v/>
      </c>
      <c r="I17" s="393"/>
      <c r="J17" s="394"/>
      <c r="K17" s="394"/>
      <c r="L17" s="394"/>
      <c r="M17" s="394"/>
      <c r="N17" s="394"/>
      <c r="O17" s="394"/>
      <c r="P17" s="394"/>
      <c r="Q17" s="395"/>
      <c r="R17" s="402"/>
      <c r="S17" s="403"/>
      <c r="U17" s="83"/>
    </row>
    <row r="18" spans="2:21" ht="30" customHeight="1">
      <c r="B18" s="33"/>
      <c r="C18" s="114"/>
      <c r="D18" s="185" t="str">
        <f>IF($A18="","",VLOOKUP($A18,アイトロール錠!$A$5:$L$1000,4))</f>
        <v/>
      </c>
      <c r="E18" s="143" t="str">
        <f>IF($A18="","",VLOOKUP($A18,アイトロール錠!$A$5:$L$1000,6))</f>
        <v/>
      </c>
      <c r="F18" s="156" t="str">
        <f>IF($A18="","",VLOOKUP($A18,アイトロール錠!$A$5:$L$1000,12))</f>
        <v/>
      </c>
      <c r="G18" s="156" t="str">
        <f>IF($A18="","",VLOOKUP($A18,アイトロール錠!$A$5:$L$1000,11))</f>
        <v/>
      </c>
      <c r="H18" s="112" t="str">
        <f t="shared" si="0"/>
        <v/>
      </c>
      <c r="I18" s="393"/>
      <c r="J18" s="394"/>
      <c r="K18" s="394"/>
      <c r="L18" s="394"/>
      <c r="M18" s="394"/>
      <c r="N18" s="394"/>
      <c r="O18" s="394"/>
      <c r="P18" s="394"/>
      <c r="Q18" s="395"/>
      <c r="R18" s="402"/>
      <c r="S18" s="403"/>
    </row>
    <row r="19" spans="2:21" ht="30" customHeight="1">
      <c r="B19" s="33"/>
      <c r="C19" s="114"/>
      <c r="D19" s="185" t="str">
        <f>IF($A19="","",VLOOKUP($A19,アイトロール錠!$A$5:$L$1000,4))</f>
        <v/>
      </c>
      <c r="E19" s="143" t="str">
        <f>IF($A19="","",VLOOKUP($A19,アイトロール錠!$A$5:$L$1000,6))</f>
        <v/>
      </c>
      <c r="F19" s="156" t="str">
        <f>IF($A19="","",VLOOKUP($A19,アイトロール錠!$A$5:$L$1000,12))</f>
        <v/>
      </c>
      <c r="G19" s="156" t="str">
        <f>IF($A19="","",VLOOKUP($A19,アイトロール錠!$A$5:$L$1000,11))</f>
        <v/>
      </c>
      <c r="H19" s="112" t="str">
        <f t="shared" si="0"/>
        <v/>
      </c>
      <c r="I19" s="393"/>
      <c r="J19" s="394"/>
      <c r="K19" s="394"/>
      <c r="L19" s="394"/>
      <c r="M19" s="394"/>
      <c r="N19" s="394"/>
      <c r="O19" s="394"/>
      <c r="P19" s="394"/>
      <c r="Q19" s="395"/>
      <c r="R19" s="402"/>
      <c r="S19" s="403"/>
    </row>
    <row r="20" spans="2:21" ht="30" customHeight="1">
      <c r="B20" s="33"/>
      <c r="C20" s="114"/>
      <c r="D20" s="185" t="str">
        <f>IF($A20="","",VLOOKUP($A20,アイトロール錠!$A$5:$L$1000,4))</f>
        <v/>
      </c>
      <c r="E20" s="143" t="str">
        <f>IF($A20="","",VLOOKUP($A20,アイトロール錠!$A$5:$L$1000,6))</f>
        <v/>
      </c>
      <c r="F20" s="156" t="str">
        <f>IF($A20="","",VLOOKUP($A20,アイトロール錠!$A$5:$L$1000,12))</f>
        <v/>
      </c>
      <c r="G20" s="156" t="str">
        <f>IF($A20="","",VLOOKUP($A20,アイトロール錠!$A$5:$L$1000,11))</f>
        <v/>
      </c>
      <c r="H20" s="112" t="str">
        <f t="shared" si="0"/>
        <v/>
      </c>
      <c r="I20" s="393"/>
      <c r="J20" s="394"/>
      <c r="K20" s="394"/>
      <c r="L20" s="394"/>
      <c r="M20" s="394"/>
      <c r="N20" s="394"/>
      <c r="O20" s="394"/>
      <c r="P20" s="394"/>
      <c r="Q20" s="395"/>
      <c r="R20" s="402"/>
      <c r="S20" s="403"/>
    </row>
    <row r="21" spans="2:21" ht="30" customHeight="1">
      <c r="B21" s="33"/>
      <c r="C21" s="115"/>
      <c r="D21" s="185" t="str">
        <f>IF($A21="","",VLOOKUP($A21,アイトロール錠!$A$5:$L$1000,4))</f>
        <v/>
      </c>
      <c r="E21" s="143" t="str">
        <f>IF($A21="","",VLOOKUP($A21,アイトロール錠!$A$5:$L$1000,6))</f>
        <v/>
      </c>
      <c r="F21" s="156" t="str">
        <f>IF($A21="","",VLOOKUP($A21,アイトロール錠!$A$5:$L$1000,12))</f>
        <v/>
      </c>
      <c r="G21" s="156" t="str">
        <f>IF($A21="","",VLOOKUP($A21,アイトロール錠!$A$5:$L$1000,11))</f>
        <v/>
      </c>
      <c r="H21" s="112" t="str">
        <f t="shared" si="0"/>
        <v/>
      </c>
      <c r="I21" s="393"/>
      <c r="J21" s="394"/>
      <c r="K21" s="394"/>
      <c r="L21" s="394"/>
      <c r="M21" s="394"/>
      <c r="N21" s="394"/>
      <c r="O21" s="394"/>
      <c r="P21" s="394"/>
      <c r="Q21" s="395"/>
      <c r="R21" s="402"/>
      <c r="S21" s="403"/>
    </row>
    <row r="22" spans="2:21" ht="30" customHeight="1">
      <c r="B22" s="33"/>
      <c r="C22" s="116"/>
      <c r="D22" s="185" t="str">
        <f>IF($A22="","",VLOOKUP($A22,アイトロール錠!$A$5:$L$1000,4))</f>
        <v/>
      </c>
      <c r="E22" s="143" t="str">
        <f>IF($A22="","",VLOOKUP($A22,アイトロール錠!$A$5:$L$1000,6))</f>
        <v/>
      </c>
      <c r="F22" s="156" t="str">
        <f>IF($A22="","",VLOOKUP($A22,アイトロール錠!$A$5:$L$1000,12))</f>
        <v/>
      </c>
      <c r="G22" s="156" t="str">
        <f>IF($A22="","",VLOOKUP($A22,アイトロール錠!$A$5:$L$1000,11))</f>
        <v/>
      </c>
      <c r="H22" s="112" t="str">
        <f t="shared" si="0"/>
        <v/>
      </c>
      <c r="I22" s="393"/>
      <c r="J22" s="394"/>
      <c r="K22" s="394"/>
      <c r="L22" s="394"/>
      <c r="M22" s="394"/>
      <c r="N22" s="394"/>
      <c r="O22" s="394"/>
      <c r="P22" s="394"/>
      <c r="Q22" s="395"/>
      <c r="R22" s="402"/>
      <c r="S22" s="403"/>
    </row>
    <row r="23" spans="2:21" ht="30" customHeight="1">
      <c r="B23" s="33"/>
      <c r="C23" s="33"/>
      <c r="D23" s="185" t="str">
        <f>IF($A23="","",VLOOKUP($A23,アイトロール錠!$A$5:$L$1000,4))</f>
        <v/>
      </c>
      <c r="E23" s="143" t="str">
        <f>IF($A23="","",VLOOKUP($A23,アイトロール錠!$A$5:$L$1000,6))</f>
        <v/>
      </c>
      <c r="F23" s="156" t="str">
        <f>IF($A23="","",VLOOKUP($A23,アイトロール錠!$A$5:$L$1000,12))</f>
        <v/>
      </c>
      <c r="G23" s="156" t="str">
        <f>IF($A23="","",VLOOKUP($A23,アイトロール錠!$A$5:$L$1000,11))</f>
        <v/>
      </c>
      <c r="H23" s="112" t="str">
        <f t="shared" si="0"/>
        <v/>
      </c>
      <c r="I23" s="393"/>
      <c r="J23" s="394"/>
      <c r="K23" s="394"/>
      <c r="L23" s="394"/>
      <c r="M23" s="394"/>
      <c r="N23" s="394"/>
      <c r="O23" s="394"/>
      <c r="P23" s="394"/>
      <c r="Q23" s="395"/>
      <c r="R23" s="402"/>
      <c r="S23" s="403"/>
    </row>
    <row r="24" spans="2:21" ht="30" customHeight="1">
      <c r="B24" s="33"/>
      <c r="C24" s="33"/>
      <c r="D24" s="185" t="str">
        <f>IF($A24="","",VLOOKUP($A24,アイトロール錠!$A$5:$L$1000,4))</f>
        <v/>
      </c>
      <c r="E24" s="143" t="str">
        <f>IF($A24="","",VLOOKUP($A24,アイトロール錠!$A$5:$L$1000,6))</f>
        <v/>
      </c>
      <c r="F24" s="156" t="str">
        <f>IF($A24="","",VLOOKUP($A24,アイトロール錠!$A$5:$L$1000,12))</f>
        <v/>
      </c>
      <c r="G24" s="156" t="str">
        <f>IF($A24="","",VLOOKUP($A24,アイトロール錠!$A$5:$L$1000,11))</f>
        <v/>
      </c>
      <c r="H24" s="112" t="str">
        <f t="shared" si="0"/>
        <v/>
      </c>
      <c r="I24" s="393"/>
      <c r="J24" s="394"/>
      <c r="K24" s="394"/>
      <c r="L24" s="394"/>
      <c r="M24" s="394"/>
      <c r="N24" s="394"/>
      <c r="O24" s="394"/>
      <c r="P24" s="394"/>
      <c r="Q24" s="395"/>
      <c r="R24" s="402"/>
      <c r="S24" s="403"/>
    </row>
    <row r="25" spans="2:21" ht="30" customHeight="1">
      <c r="B25" s="33"/>
      <c r="C25" s="33"/>
      <c r="D25" s="185" t="str">
        <f>IF($A25="","",VLOOKUP($A25,アイトロール錠!$A$5:$L$1000,4))</f>
        <v/>
      </c>
      <c r="E25" s="143" t="str">
        <f>IF($A25="","",VLOOKUP($A25,アイトロール錠!$A$5:$L$1000,6))</f>
        <v/>
      </c>
      <c r="F25" s="156" t="str">
        <f>IF($A25="","",VLOOKUP($A25,アイトロール錠!$A$5:$L$1000,12))</f>
        <v/>
      </c>
      <c r="G25" s="156" t="str">
        <f>IF($A25="","",VLOOKUP($A25,アイトロール錠!$A$5:$L$1000,11))</f>
        <v/>
      </c>
      <c r="H25" s="112" t="str">
        <f t="shared" si="0"/>
        <v/>
      </c>
      <c r="I25" s="393"/>
      <c r="J25" s="394"/>
      <c r="K25" s="394"/>
      <c r="L25" s="394"/>
      <c r="M25" s="394"/>
      <c r="N25" s="394"/>
      <c r="O25" s="394"/>
      <c r="P25" s="394"/>
      <c r="Q25" s="395"/>
      <c r="R25" s="402"/>
      <c r="S25" s="403"/>
    </row>
    <row r="26" spans="2:21" ht="30" customHeight="1">
      <c r="B26" s="33"/>
      <c r="C26" s="33"/>
      <c r="D26" s="185" t="str">
        <f>IF($A26="","",VLOOKUP($A26,アイトロール錠!$A$5:$L$1000,4))</f>
        <v/>
      </c>
      <c r="E26" s="143" t="str">
        <f>IF($A26="","",VLOOKUP($A26,アイトロール錠!$A$5:$L$1000,6))</f>
        <v/>
      </c>
      <c r="F26" s="156" t="str">
        <f>IF($A26="","",VLOOKUP($A26,アイトロール錠!$A$5:$L$1000,12))</f>
        <v/>
      </c>
      <c r="G26" s="156" t="str">
        <f>IF($A26="","",VLOOKUP($A26,アイトロール錠!$A$5:$L$1000,11))</f>
        <v/>
      </c>
      <c r="H26" s="112" t="str">
        <f t="shared" si="0"/>
        <v/>
      </c>
      <c r="I26" s="393"/>
      <c r="J26" s="394"/>
      <c r="K26" s="394"/>
      <c r="L26" s="394"/>
      <c r="M26" s="394"/>
      <c r="N26" s="394"/>
      <c r="O26" s="394"/>
      <c r="P26" s="394"/>
      <c r="Q26" s="395"/>
      <c r="R26" s="402"/>
      <c r="S26" s="403"/>
    </row>
    <row r="27" spans="2:21" ht="30" customHeight="1">
      <c r="B27" s="33"/>
      <c r="C27" s="33"/>
      <c r="D27" s="185" t="str">
        <f>IF($A27="","",VLOOKUP($A27,アイトロール錠!$A$5:$L$1000,4))</f>
        <v/>
      </c>
      <c r="E27" s="143" t="str">
        <f>IF($A27="","",VLOOKUP($A27,アイトロール錠!$A$5:$L$1000,6))</f>
        <v/>
      </c>
      <c r="F27" s="156" t="str">
        <f>IF($A27="","",VLOOKUP($A27,アイトロール錠!$A$5:$L$1000,12))</f>
        <v/>
      </c>
      <c r="G27" s="156" t="str">
        <f>IF($A27="","",VLOOKUP($A27,アイトロール錠!$A$5:$L$1000,11))</f>
        <v/>
      </c>
      <c r="H27" s="112" t="str">
        <f t="shared" si="0"/>
        <v/>
      </c>
      <c r="I27" s="393"/>
      <c r="J27" s="394"/>
      <c r="K27" s="394"/>
      <c r="L27" s="394"/>
      <c r="M27" s="394"/>
      <c r="N27" s="394"/>
      <c r="O27" s="394"/>
      <c r="P27" s="394"/>
      <c r="Q27" s="395"/>
      <c r="R27" s="402"/>
      <c r="S27" s="403"/>
    </row>
    <row r="28" spans="2:21" ht="30" customHeight="1">
      <c r="B28" s="33"/>
      <c r="C28" s="33"/>
      <c r="D28" s="185" t="str">
        <f>IF($A28="","",VLOOKUP($A28,アイトロール錠!$A$5:$L$1000,4))</f>
        <v/>
      </c>
      <c r="E28" s="143" t="str">
        <f>IF($A28="","",VLOOKUP($A28,アイトロール錠!$A$5:$L$1000,6))</f>
        <v/>
      </c>
      <c r="F28" s="156" t="str">
        <f>IF($A28="","",VLOOKUP($A28,アイトロール錠!$A$5:$L$1000,12))</f>
        <v/>
      </c>
      <c r="G28" s="156" t="str">
        <f>IF($A28="","",VLOOKUP($A28,アイトロール錠!$A$5:$L$1000,11))</f>
        <v/>
      </c>
      <c r="H28" s="112" t="str">
        <f t="shared" si="0"/>
        <v/>
      </c>
      <c r="I28" s="393"/>
      <c r="J28" s="394"/>
      <c r="K28" s="394"/>
      <c r="L28" s="394"/>
      <c r="M28" s="394"/>
      <c r="N28" s="394"/>
      <c r="O28" s="394"/>
      <c r="P28" s="394"/>
      <c r="Q28" s="395"/>
    </row>
    <row r="29" spans="2:21" ht="8.1" customHeight="1">
      <c r="B29" s="33"/>
      <c r="C29" s="33"/>
      <c r="D29" s="410" t="s">
        <v>121</v>
      </c>
      <c r="E29" s="404"/>
      <c r="F29" s="418"/>
      <c r="G29" s="418"/>
      <c r="H29" s="420">
        <f>SUM(H9:H28)</f>
        <v>0</v>
      </c>
      <c r="I29" s="404"/>
      <c r="J29" s="405"/>
      <c r="K29" s="405"/>
      <c r="L29" s="405"/>
      <c r="M29" s="405"/>
      <c r="N29" s="405"/>
      <c r="O29" s="405"/>
      <c r="P29" s="405"/>
      <c r="Q29" s="406"/>
    </row>
    <row r="30" spans="2:21" ht="8.1" customHeight="1">
      <c r="B30" s="33"/>
      <c r="C30" s="33"/>
      <c r="D30" s="411"/>
      <c r="E30" s="407"/>
      <c r="F30" s="419"/>
      <c r="G30" s="419"/>
      <c r="H30" s="419"/>
      <c r="I30" s="407"/>
      <c r="J30" s="408"/>
      <c r="K30" s="408"/>
      <c r="L30" s="408"/>
      <c r="M30" s="408"/>
      <c r="N30" s="408"/>
      <c r="O30" s="408"/>
      <c r="P30" s="408"/>
      <c r="Q30" s="409"/>
    </row>
    <row r="31" spans="2:21" ht="8.1" customHeight="1">
      <c r="B31" s="33"/>
      <c r="C31" s="33"/>
      <c r="D31" s="411"/>
      <c r="E31" s="407"/>
      <c r="F31" s="419"/>
      <c r="G31" s="419"/>
      <c r="H31" s="419"/>
      <c r="I31" s="407"/>
      <c r="J31" s="408"/>
      <c r="K31" s="408"/>
      <c r="L31" s="408"/>
      <c r="M31" s="408"/>
      <c r="N31" s="408"/>
      <c r="O31" s="408"/>
      <c r="P31" s="408"/>
      <c r="Q31" s="409"/>
    </row>
    <row r="32" spans="2:21" ht="8.1" customHeight="1">
      <c r="B32" s="33"/>
      <c r="C32" s="33"/>
      <c r="D32" s="411"/>
      <c r="E32" s="407"/>
      <c r="F32" s="419"/>
      <c r="G32" s="419"/>
      <c r="H32" s="421"/>
      <c r="I32" s="407"/>
      <c r="J32" s="408"/>
      <c r="K32" s="408"/>
      <c r="L32" s="408"/>
      <c r="M32" s="408"/>
      <c r="N32" s="408"/>
      <c r="O32" s="408"/>
      <c r="P32" s="408"/>
      <c r="Q32" s="409"/>
    </row>
    <row r="33" spans="2:19" ht="8.1" customHeight="1">
      <c r="B33" s="33"/>
      <c r="C33" s="33"/>
      <c r="D33" s="416" t="s">
        <v>110</v>
      </c>
      <c r="E33" s="416"/>
      <c r="F33" s="416"/>
      <c r="G33" s="416"/>
      <c r="H33" s="416"/>
      <c r="I33" s="416"/>
      <c r="J33" s="416"/>
      <c r="K33" s="416"/>
      <c r="L33" s="416"/>
      <c r="M33" s="416"/>
      <c r="N33" s="416"/>
      <c r="O33" s="416"/>
      <c r="P33" s="416"/>
      <c r="Q33" s="416"/>
      <c r="R33" s="117"/>
    </row>
    <row r="34" spans="2:19" ht="8.1" customHeight="1">
      <c r="B34" s="33"/>
      <c r="C34" s="33"/>
      <c r="D34" s="417"/>
      <c r="E34" s="417"/>
      <c r="F34" s="417"/>
      <c r="G34" s="417"/>
      <c r="H34" s="417"/>
      <c r="I34" s="417"/>
      <c r="J34" s="417"/>
      <c r="K34" s="417"/>
      <c r="L34" s="417"/>
      <c r="M34" s="417"/>
      <c r="N34" s="417"/>
      <c r="O34" s="417"/>
      <c r="P34" s="417"/>
      <c r="Q34" s="417"/>
      <c r="R34" s="117"/>
    </row>
    <row r="35" spans="2:19" ht="8.1" customHeight="1">
      <c r="B35" s="33"/>
      <c r="C35" s="33"/>
      <c r="D35" s="417"/>
      <c r="E35" s="417"/>
      <c r="F35" s="417"/>
      <c r="G35" s="417"/>
      <c r="H35" s="417"/>
      <c r="I35" s="417"/>
      <c r="J35" s="417"/>
      <c r="K35" s="417"/>
      <c r="L35" s="417"/>
      <c r="M35" s="417"/>
      <c r="N35" s="417"/>
      <c r="O35" s="417"/>
      <c r="P35" s="417"/>
      <c r="Q35" s="417"/>
      <c r="R35" s="117"/>
    </row>
    <row r="36" spans="2:19" ht="8.1" customHeight="1">
      <c r="B36" s="33"/>
      <c r="C36" s="33"/>
      <c r="D36" s="417"/>
      <c r="E36" s="417"/>
      <c r="F36" s="417"/>
      <c r="G36" s="417"/>
      <c r="H36" s="417"/>
      <c r="I36" s="417"/>
      <c r="J36" s="417"/>
      <c r="K36" s="417"/>
      <c r="L36" s="417"/>
      <c r="M36" s="417"/>
      <c r="N36" s="417"/>
      <c r="O36" s="417"/>
      <c r="P36" s="417"/>
      <c r="Q36" s="417"/>
      <c r="R36" s="117"/>
    </row>
    <row r="37" spans="2:19" ht="8.1" customHeight="1">
      <c r="B37" s="33"/>
      <c r="C37" s="33"/>
      <c r="D37" s="417"/>
      <c r="E37" s="417"/>
      <c r="F37" s="417"/>
      <c r="G37" s="417"/>
      <c r="H37" s="417"/>
      <c r="I37" s="417"/>
      <c r="J37" s="417"/>
      <c r="K37" s="417"/>
      <c r="L37" s="417"/>
      <c r="M37" s="417"/>
      <c r="N37" s="417"/>
      <c r="O37" s="417"/>
      <c r="P37" s="417"/>
      <c r="Q37" s="417"/>
      <c r="R37" s="117"/>
    </row>
    <row r="38" spans="2:19" s="33" customFormat="1" ht="8.1" customHeight="1">
      <c r="C38" s="107"/>
      <c r="D38" s="107"/>
      <c r="E38" s="391" t="s">
        <v>106</v>
      </c>
      <c r="F38" s="391"/>
      <c r="G38" s="391"/>
    </row>
    <row r="39" spans="2:19" s="33" customFormat="1" ht="8.1" customHeight="1">
      <c r="C39" s="107"/>
      <c r="D39" s="107"/>
      <c r="E39" s="391"/>
      <c r="F39" s="391"/>
      <c r="G39" s="391"/>
    </row>
    <row r="40" spans="2:19" ht="8.1" customHeight="1">
      <c r="B40" s="33"/>
      <c r="C40" s="108"/>
      <c r="D40" s="109"/>
      <c r="E40" s="391"/>
      <c r="F40" s="391"/>
      <c r="G40" s="391"/>
    </row>
    <row r="41" spans="2:19" ht="8.1" customHeight="1">
      <c r="B41" s="33"/>
      <c r="C41" s="108"/>
      <c r="D41" s="109"/>
      <c r="E41" s="392"/>
      <c r="F41" s="392"/>
      <c r="G41" s="392"/>
    </row>
    <row r="42" spans="2:19" ht="8.1" customHeight="1">
      <c r="B42" s="33"/>
      <c r="C42" s="108"/>
      <c r="D42" s="388" t="s">
        <v>107</v>
      </c>
      <c r="E42" s="388" t="s">
        <v>7</v>
      </c>
      <c r="F42" s="388" t="s">
        <v>8</v>
      </c>
      <c r="G42" s="388" t="s">
        <v>3</v>
      </c>
      <c r="H42" s="388" t="s">
        <v>4</v>
      </c>
      <c r="I42" s="388" t="s">
        <v>108</v>
      </c>
      <c r="J42" s="396"/>
      <c r="K42" s="396"/>
      <c r="L42" s="396"/>
      <c r="M42" s="396"/>
      <c r="N42" s="396"/>
      <c r="O42" s="396"/>
      <c r="P42" s="396"/>
      <c r="Q42" s="397"/>
    </row>
    <row r="43" spans="2:19" ht="8.1" customHeight="1">
      <c r="B43" s="33"/>
      <c r="C43" s="108"/>
      <c r="D43" s="389"/>
      <c r="E43" s="389"/>
      <c r="F43" s="389"/>
      <c r="G43" s="389"/>
      <c r="H43" s="389"/>
      <c r="I43" s="389"/>
      <c r="J43" s="398"/>
      <c r="K43" s="398"/>
      <c r="L43" s="398"/>
      <c r="M43" s="398"/>
      <c r="N43" s="398"/>
      <c r="O43" s="398"/>
      <c r="P43" s="398"/>
      <c r="Q43" s="399"/>
    </row>
    <row r="44" spans="2:19" ht="8.1" customHeight="1">
      <c r="B44" s="33"/>
      <c r="C44" s="108"/>
      <c r="D44" s="389"/>
      <c r="E44" s="389"/>
      <c r="F44" s="389"/>
      <c r="G44" s="389"/>
      <c r="H44" s="389"/>
      <c r="I44" s="389"/>
      <c r="J44" s="398"/>
      <c r="K44" s="398"/>
      <c r="L44" s="398"/>
      <c r="M44" s="398"/>
      <c r="N44" s="398"/>
      <c r="O44" s="398"/>
      <c r="P44" s="398"/>
      <c r="Q44" s="399"/>
    </row>
    <row r="45" spans="2:19" ht="8.1" customHeight="1">
      <c r="B45" s="33"/>
      <c r="C45" s="108"/>
      <c r="D45" s="390"/>
      <c r="E45" s="390"/>
      <c r="F45" s="390"/>
      <c r="G45" s="390"/>
      <c r="H45" s="390"/>
      <c r="I45" s="390"/>
      <c r="J45" s="400"/>
      <c r="K45" s="400"/>
      <c r="L45" s="400"/>
      <c r="M45" s="400"/>
      <c r="N45" s="400"/>
      <c r="O45" s="400"/>
      <c r="P45" s="400"/>
      <c r="Q45" s="401"/>
    </row>
    <row r="46" spans="2:19" ht="30" customHeight="1">
      <c r="B46" s="33"/>
      <c r="C46" s="108"/>
      <c r="D46" s="185" t="str">
        <f>IF($A46="","",VLOOKUP($A46,アイトロール錠!$A$5:$L$1000,4))</f>
        <v/>
      </c>
      <c r="E46" s="143" t="str">
        <f>IF($A46="","",VLOOKUP($A46,アイトロール錠!$A$5:$L$1000,6))</f>
        <v/>
      </c>
      <c r="F46" s="156" t="str">
        <f>IF($A46="","",VLOOKUP($A46,アイトロール錠!$A$5:$L$1000,12))</f>
        <v/>
      </c>
      <c r="G46" s="156" t="str">
        <f>IF($A46="","",VLOOKUP($A46,アイトロール錠!$A$5:$L$1000,11))</f>
        <v/>
      </c>
      <c r="H46" s="112" t="str">
        <f t="shared" ref="H46:H64" si="1">IFERROR(ROUNDDOWN(G46*F46,0),"")</f>
        <v/>
      </c>
      <c r="I46" s="393"/>
      <c r="J46" s="394"/>
      <c r="K46" s="394"/>
      <c r="L46" s="394"/>
      <c r="M46" s="394"/>
      <c r="N46" s="394"/>
      <c r="O46" s="394"/>
      <c r="P46" s="394"/>
      <c r="Q46" s="395"/>
      <c r="R46" s="402" t="s">
        <v>109</v>
      </c>
      <c r="S46" s="403"/>
    </row>
    <row r="47" spans="2:19" ht="30" customHeight="1">
      <c r="B47" s="33"/>
      <c r="C47" s="113"/>
      <c r="D47" s="185" t="str">
        <f>IF($A47="","",VLOOKUP($A47,アイトロール錠!$A$5:$L$1000,4))</f>
        <v/>
      </c>
      <c r="E47" s="143" t="str">
        <f>IF($A47="","",VLOOKUP($A47,アイトロール錠!$A$5:$L$1000,6))</f>
        <v/>
      </c>
      <c r="F47" s="156" t="str">
        <f>IF($A47="","",VLOOKUP($A47,アイトロール錠!$A$5:$L$1000,12))</f>
        <v/>
      </c>
      <c r="G47" s="156" t="str">
        <f>IF($A47="","",VLOOKUP($A47,アイトロール錠!$A$5:$L$1000,11))</f>
        <v/>
      </c>
      <c r="H47" s="112" t="str">
        <f t="shared" si="1"/>
        <v/>
      </c>
      <c r="I47" s="393"/>
      <c r="J47" s="394"/>
      <c r="K47" s="394"/>
      <c r="L47" s="394"/>
      <c r="M47" s="394"/>
      <c r="N47" s="394"/>
      <c r="O47" s="394"/>
      <c r="P47" s="394"/>
      <c r="Q47" s="395"/>
      <c r="R47" s="402"/>
      <c r="S47" s="403"/>
    </row>
    <row r="48" spans="2:19" ht="30" customHeight="1">
      <c r="B48" s="33"/>
      <c r="C48" s="114"/>
      <c r="D48" s="185" t="str">
        <f>IF($A48="","",VLOOKUP($A48,アイトロール錠!$A$5:$L$1000,4))</f>
        <v/>
      </c>
      <c r="E48" s="143" t="str">
        <f>IF($A48="","",VLOOKUP($A48,アイトロール錠!$A$5:$L$1000,6))</f>
        <v/>
      </c>
      <c r="F48" s="156" t="str">
        <f>IF($A48="","",VLOOKUP($A48,アイトロール錠!$A$5:$L$1000,12))</f>
        <v/>
      </c>
      <c r="G48" s="156" t="str">
        <f>IF($A48="","",VLOOKUP($A48,アイトロール錠!$A$5:$L$1000,11))</f>
        <v/>
      </c>
      <c r="H48" s="112" t="str">
        <f t="shared" si="1"/>
        <v/>
      </c>
      <c r="I48" s="393"/>
      <c r="J48" s="394"/>
      <c r="K48" s="394"/>
      <c r="L48" s="394"/>
      <c r="M48" s="394"/>
      <c r="N48" s="394"/>
      <c r="O48" s="394"/>
      <c r="P48" s="394"/>
      <c r="Q48" s="395"/>
      <c r="R48" s="402"/>
      <c r="S48" s="403"/>
    </row>
    <row r="49" spans="2:19" ht="30" customHeight="1">
      <c r="B49" s="33"/>
      <c r="C49" s="114"/>
      <c r="D49" s="185" t="str">
        <f>IF($A49="","",VLOOKUP($A49,アイトロール錠!$A$5:$L$1000,4))</f>
        <v/>
      </c>
      <c r="E49" s="143" t="str">
        <f>IF($A49="","",VLOOKUP($A49,アイトロール錠!$A$5:$L$1000,6))</f>
        <v/>
      </c>
      <c r="F49" s="156" t="str">
        <f>IF($A49="","",VLOOKUP($A49,アイトロール錠!$A$5:$L$1000,12))</f>
        <v/>
      </c>
      <c r="G49" s="156" t="str">
        <f>IF($A49="","",VLOOKUP($A49,アイトロール錠!$A$5:$L$1000,11))</f>
        <v/>
      </c>
      <c r="H49" s="112" t="str">
        <f t="shared" si="1"/>
        <v/>
      </c>
      <c r="I49" s="393"/>
      <c r="J49" s="394"/>
      <c r="K49" s="394"/>
      <c r="L49" s="394"/>
      <c r="M49" s="394"/>
      <c r="N49" s="394"/>
      <c r="O49" s="394"/>
      <c r="P49" s="394"/>
      <c r="Q49" s="395"/>
      <c r="R49" s="402"/>
      <c r="S49" s="403"/>
    </row>
    <row r="50" spans="2:19" ht="30" customHeight="1">
      <c r="B50" s="33"/>
      <c r="C50" s="114"/>
      <c r="D50" s="185" t="str">
        <f>IF($A50="","",VLOOKUP($A50,アイトロール錠!$A$5:$L$1000,4))</f>
        <v/>
      </c>
      <c r="E50" s="143" t="str">
        <f>IF($A50="","",VLOOKUP($A50,アイトロール錠!$A$5:$L$1000,6))</f>
        <v/>
      </c>
      <c r="F50" s="156" t="str">
        <f>IF($A50="","",VLOOKUP($A50,アイトロール錠!$A$5:$L$1000,12))</f>
        <v/>
      </c>
      <c r="G50" s="156" t="str">
        <f>IF($A50="","",VLOOKUP($A50,アイトロール錠!$A$5:$L$1000,11))</f>
        <v/>
      </c>
      <c r="H50" s="112" t="str">
        <f t="shared" si="1"/>
        <v/>
      </c>
      <c r="I50" s="393"/>
      <c r="J50" s="394"/>
      <c r="K50" s="394"/>
      <c r="L50" s="394"/>
      <c r="M50" s="394"/>
      <c r="N50" s="394"/>
      <c r="O50" s="394"/>
      <c r="P50" s="394"/>
      <c r="Q50" s="395"/>
      <c r="R50" s="402"/>
      <c r="S50" s="403"/>
    </row>
    <row r="51" spans="2:19" ht="30" customHeight="1">
      <c r="C51" s="114"/>
      <c r="D51" s="185" t="str">
        <f>IF($A51="","",VLOOKUP($A51,アイトロール錠!$A$5:$L$1000,4))</f>
        <v/>
      </c>
      <c r="E51" s="143" t="str">
        <f>IF($A51="","",VLOOKUP($A51,アイトロール錠!$A$5:$L$1000,6))</f>
        <v/>
      </c>
      <c r="F51" s="156" t="str">
        <f>IF($A51="","",VLOOKUP($A51,アイトロール錠!$A$5:$L$1000,12))</f>
        <v/>
      </c>
      <c r="G51" s="156" t="str">
        <f>IF($A51="","",VLOOKUP($A51,アイトロール錠!$A$5:$L$1000,11))</f>
        <v/>
      </c>
      <c r="H51" s="112" t="str">
        <f t="shared" si="1"/>
        <v/>
      </c>
      <c r="I51" s="393"/>
      <c r="J51" s="394"/>
      <c r="K51" s="394"/>
      <c r="L51" s="394"/>
      <c r="M51" s="394"/>
      <c r="N51" s="394"/>
      <c r="O51" s="394"/>
      <c r="P51" s="394"/>
      <c r="Q51" s="395"/>
      <c r="R51" s="402"/>
      <c r="S51" s="403"/>
    </row>
    <row r="52" spans="2:19" ht="30" customHeight="1">
      <c r="B52" s="33"/>
      <c r="C52" s="114"/>
      <c r="D52" s="185" t="str">
        <f>IF($A52="","",VLOOKUP($A52,アイトロール錠!$A$5:$L$1000,4))</f>
        <v/>
      </c>
      <c r="E52" s="143" t="str">
        <f>IF($A52="","",VLOOKUP($A52,アイトロール錠!$A$5:$L$1000,6))</f>
        <v/>
      </c>
      <c r="F52" s="156" t="str">
        <f>IF($A52="","",VLOOKUP($A52,アイトロール錠!$A$5:$L$1000,12))</f>
        <v/>
      </c>
      <c r="G52" s="156" t="str">
        <f>IF($A52="","",VLOOKUP($A52,アイトロール錠!$A$5:$L$1000,11))</f>
        <v/>
      </c>
      <c r="H52" s="112" t="str">
        <f t="shared" si="1"/>
        <v/>
      </c>
      <c r="I52" s="393"/>
      <c r="J52" s="394"/>
      <c r="K52" s="394"/>
      <c r="L52" s="394"/>
      <c r="M52" s="394"/>
      <c r="N52" s="394"/>
      <c r="O52" s="394"/>
      <c r="P52" s="394"/>
      <c r="Q52" s="395"/>
      <c r="R52" s="402"/>
      <c r="S52" s="403"/>
    </row>
    <row r="53" spans="2:19" ht="30" customHeight="1">
      <c r="B53" s="33"/>
      <c r="C53" s="114"/>
      <c r="D53" s="185" t="str">
        <f>IF($A53="","",VLOOKUP($A53,アイトロール錠!$A$5:$L$1000,4))</f>
        <v/>
      </c>
      <c r="E53" s="143" t="str">
        <f>IF($A53="","",VLOOKUP($A53,アイトロール錠!$A$5:$L$1000,6))</f>
        <v/>
      </c>
      <c r="F53" s="156" t="str">
        <f>IF($A53="","",VLOOKUP($A53,アイトロール錠!$A$5:$L$1000,12))</f>
        <v/>
      </c>
      <c r="G53" s="156" t="str">
        <f>IF($A53="","",VLOOKUP($A53,アイトロール錠!$A$5:$L$1000,11))</f>
        <v/>
      </c>
      <c r="H53" s="112" t="str">
        <f t="shared" si="1"/>
        <v/>
      </c>
      <c r="I53" s="393"/>
      <c r="J53" s="394"/>
      <c r="K53" s="394"/>
      <c r="L53" s="394"/>
      <c r="M53" s="394"/>
      <c r="N53" s="394"/>
      <c r="O53" s="394"/>
      <c r="P53" s="394"/>
      <c r="Q53" s="395"/>
      <c r="R53" s="402"/>
      <c r="S53" s="403"/>
    </row>
    <row r="54" spans="2:19" ht="30" customHeight="1">
      <c r="B54" s="33"/>
      <c r="C54" s="114"/>
      <c r="D54" s="185" t="str">
        <f>IF($A54="","",VLOOKUP($A54,アイトロール錠!$A$5:$L$1000,4))</f>
        <v/>
      </c>
      <c r="E54" s="143" t="str">
        <f>IF($A54="","",VLOOKUP($A54,アイトロール錠!$A$5:$L$1000,6))</f>
        <v/>
      </c>
      <c r="F54" s="156" t="str">
        <f>IF($A54="","",VLOOKUP($A54,アイトロール錠!$A$5:$L$1000,12))</f>
        <v/>
      </c>
      <c r="G54" s="156" t="str">
        <f>IF($A54="","",VLOOKUP($A54,アイトロール錠!$A$5:$L$1000,11))</f>
        <v/>
      </c>
      <c r="H54" s="112" t="str">
        <f t="shared" si="1"/>
        <v/>
      </c>
      <c r="I54" s="393"/>
      <c r="J54" s="394"/>
      <c r="K54" s="394"/>
      <c r="L54" s="394"/>
      <c r="M54" s="394"/>
      <c r="N54" s="394"/>
      <c r="O54" s="394"/>
      <c r="P54" s="394"/>
      <c r="Q54" s="395"/>
      <c r="R54" s="402"/>
      <c r="S54" s="403"/>
    </row>
    <row r="55" spans="2:19" ht="30" customHeight="1">
      <c r="B55" s="33"/>
      <c r="C55" s="114"/>
      <c r="D55" s="185" t="str">
        <f>IF($A55="","",VLOOKUP($A55,アイトロール錠!$A$5:$L$1000,4))</f>
        <v/>
      </c>
      <c r="E55" s="143" t="str">
        <f>IF($A55="","",VLOOKUP($A55,アイトロール錠!$A$5:$L$1000,6))</f>
        <v/>
      </c>
      <c r="F55" s="156" t="str">
        <f>IF($A55="","",VLOOKUP($A55,アイトロール錠!$A$5:$L$1000,12))</f>
        <v/>
      </c>
      <c r="G55" s="156" t="str">
        <f>IF($A55="","",VLOOKUP($A55,アイトロール錠!$A$5:$L$1000,11))</f>
        <v/>
      </c>
      <c r="H55" s="112" t="str">
        <f t="shared" si="1"/>
        <v/>
      </c>
      <c r="I55" s="393"/>
      <c r="J55" s="394"/>
      <c r="K55" s="394"/>
      <c r="L55" s="394"/>
      <c r="M55" s="394"/>
      <c r="N55" s="394"/>
      <c r="O55" s="394"/>
      <c r="P55" s="394"/>
      <c r="Q55" s="395"/>
      <c r="R55" s="402"/>
      <c r="S55" s="403"/>
    </row>
    <row r="56" spans="2:19" ht="30" customHeight="1">
      <c r="B56" s="33"/>
      <c r="C56" s="114"/>
      <c r="D56" s="185" t="str">
        <f>IF($A56="","",VLOOKUP($A56,アイトロール錠!$A$5:$L$1000,4))</f>
        <v/>
      </c>
      <c r="E56" s="143" t="str">
        <f>IF($A56="","",VLOOKUP($A56,アイトロール錠!$A$5:$L$1000,6))</f>
        <v/>
      </c>
      <c r="F56" s="156" t="str">
        <f>IF($A56="","",VLOOKUP($A56,アイトロール錠!$A$5:$L$1000,12))</f>
        <v/>
      </c>
      <c r="G56" s="156" t="str">
        <f>IF($A56="","",VLOOKUP($A56,アイトロール錠!$A$5:$L$1000,11))</f>
        <v/>
      </c>
      <c r="H56" s="112" t="str">
        <f t="shared" si="1"/>
        <v/>
      </c>
      <c r="I56" s="393"/>
      <c r="J56" s="394"/>
      <c r="K56" s="394"/>
      <c r="L56" s="394"/>
      <c r="M56" s="394"/>
      <c r="N56" s="394"/>
      <c r="O56" s="394"/>
      <c r="P56" s="394"/>
      <c r="Q56" s="395"/>
      <c r="R56" s="402"/>
      <c r="S56" s="403"/>
    </row>
    <row r="57" spans="2:19" ht="30" customHeight="1">
      <c r="B57" s="33"/>
      <c r="C57" s="114"/>
      <c r="D57" s="185" t="str">
        <f>IF($A57="","",VLOOKUP($A57,アイトロール錠!$A$5:$L$1000,4))</f>
        <v/>
      </c>
      <c r="E57" s="143" t="str">
        <f>IF($A57="","",VLOOKUP($A57,アイトロール錠!$A$5:$L$1000,6))</f>
        <v/>
      </c>
      <c r="F57" s="156" t="str">
        <f>IF($A57="","",VLOOKUP($A57,アイトロール錠!$A$5:$L$1000,12))</f>
        <v/>
      </c>
      <c r="G57" s="156" t="str">
        <f>IF($A57="","",VLOOKUP($A57,アイトロール錠!$A$5:$L$1000,11))</f>
        <v/>
      </c>
      <c r="H57" s="112" t="str">
        <f t="shared" si="1"/>
        <v/>
      </c>
      <c r="I57" s="393"/>
      <c r="J57" s="394"/>
      <c r="K57" s="394"/>
      <c r="L57" s="394"/>
      <c r="M57" s="394"/>
      <c r="N57" s="394"/>
      <c r="O57" s="394"/>
      <c r="P57" s="394"/>
      <c r="Q57" s="395"/>
      <c r="R57" s="402"/>
      <c r="S57" s="403"/>
    </row>
    <row r="58" spans="2:19" ht="30" customHeight="1">
      <c r="B58" s="33"/>
      <c r="C58" s="115"/>
      <c r="D58" s="185" t="str">
        <f>IF($A58="","",VLOOKUP($A58,アイトロール錠!$A$5:$L$1000,4))</f>
        <v/>
      </c>
      <c r="E58" s="143" t="str">
        <f>IF($A58="","",VLOOKUP($A58,アイトロール錠!$A$5:$L$1000,6))</f>
        <v/>
      </c>
      <c r="F58" s="156" t="str">
        <f>IF($A58="","",VLOOKUP($A58,アイトロール錠!$A$5:$L$1000,12))</f>
        <v/>
      </c>
      <c r="G58" s="156" t="str">
        <f>IF($A58="","",VLOOKUP($A58,アイトロール錠!$A$5:$L$1000,11))</f>
        <v/>
      </c>
      <c r="H58" s="112" t="str">
        <f t="shared" si="1"/>
        <v/>
      </c>
      <c r="I58" s="393"/>
      <c r="J58" s="394"/>
      <c r="K58" s="394"/>
      <c r="L58" s="394"/>
      <c r="M58" s="394"/>
      <c r="N58" s="394"/>
      <c r="O58" s="394"/>
      <c r="P58" s="394"/>
      <c r="Q58" s="395"/>
      <c r="R58" s="402"/>
      <c r="S58" s="403"/>
    </row>
    <row r="59" spans="2:19" ht="30" customHeight="1">
      <c r="B59" s="33"/>
      <c r="C59" s="116"/>
      <c r="D59" s="185" t="str">
        <f>IF($A59="","",VLOOKUP($A59,アイトロール錠!$A$5:$L$1000,4))</f>
        <v/>
      </c>
      <c r="E59" s="143" t="str">
        <f>IF($A59="","",VLOOKUP($A59,アイトロール錠!$A$5:$L$1000,6))</f>
        <v/>
      </c>
      <c r="F59" s="156" t="str">
        <f>IF($A59="","",VLOOKUP($A59,アイトロール錠!$A$5:$L$1000,12))</f>
        <v/>
      </c>
      <c r="G59" s="156" t="str">
        <f>IF($A59="","",VLOOKUP($A59,アイトロール錠!$A$5:$L$1000,11))</f>
        <v/>
      </c>
      <c r="H59" s="112" t="str">
        <f t="shared" si="1"/>
        <v/>
      </c>
      <c r="I59" s="393"/>
      <c r="J59" s="394"/>
      <c r="K59" s="394"/>
      <c r="L59" s="394"/>
      <c r="M59" s="394"/>
      <c r="N59" s="394"/>
      <c r="O59" s="394"/>
      <c r="P59" s="394"/>
      <c r="Q59" s="395"/>
      <c r="R59" s="402"/>
      <c r="S59" s="403"/>
    </row>
    <row r="60" spans="2:19" ht="30" customHeight="1">
      <c r="B60" s="33"/>
      <c r="C60" s="33"/>
      <c r="D60" s="185" t="str">
        <f>IF($A60="","",VLOOKUP($A60,アイトロール錠!$A$5:$L$1000,4))</f>
        <v/>
      </c>
      <c r="E60" s="143" t="str">
        <f>IF($A60="","",VLOOKUP($A60,アイトロール錠!$A$5:$L$1000,6))</f>
        <v/>
      </c>
      <c r="F60" s="156" t="str">
        <f>IF($A60="","",VLOOKUP($A60,アイトロール錠!$A$5:$L$1000,12))</f>
        <v/>
      </c>
      <c r="G60" s="156" t="str">
        <f>IF($A60="","",VLOOKUP($A60,アイトロール錠!$A$5:$L$1000,11))</f>
        <v/>
      </c>
      <c r="H60" s="112" t="str">
        <f t="shared" si="1"/>
        <v/>
      </c>
      <c r="I60" s="393"/>
      <c r="J60" s="394"/>
      <c r="K60" s="394"/>
      <c r="L60" s="394"/>
      <c r="M60" s="394"/>
      <c r="N60" s="394"/>
      <c r="O60" s="394"/>
      <c r="P60" s="394"/>
      <c r="Q60" s="395"/>
      <c r="R60" s="402"/>
      <c r="S60" s="403"/>
    </row>
    <row r="61" spans="2:19" ht="30" customHeight="1">
      <c r="B61" s="33"/>
      <c r="C61" s="33"/>
      <c r="D61" s="185" t="str">
        <f>IF($A61="","",VLOOKUP($A61,アイトロール錠!$A$5:$L$1000,4))</f>
        <v/>
      </c>
      <c r="E61" s="143" t="str">
        <f>IF($A61="","",VLOOKUP($A61,アイトロール錠!$A$5:$L$1000,6))</f>
        <v/>
      </c>
      <c r="F61" s="156" t="str">
        <f>IF($A61="","",VLOOKUP($A61,アイトロール錠!$A$5:$L$1000,12))</f>
        <v/>
      </c>
      <c r="G61" s="156" t="str">
        <f>IF($A61="","",VLOOKUP($A61,アイトロール錠!$A$5:$L$1000,11))</f>
        <v/>
      </c>
      <c r="H61" s="112" t="str">
        <f t="shared" si="1"/>
        <v/>
      </c>
      <c r="I61" s="393"/>
      <c r="J61" s="394"/>
      <c r="K61" s="394"/>
      <c r="L61" s="394"/>
      <c r="M61" s="394"/>
      <c r="N61" s="394"/>
      <c r="O61" s="394"/>
      <c r="P61" s="394"/>
      <c r="Q61" s="395"/>
      <c r="R61" s="402"/>
      <c r="S61" s="403"/>
    </row>
    <row r="62" spans="2:19" ht="30" customHeight="1">
      <c r="B62" s="33"/>
      <c r="C62" s="33"/>
      <c r="D62" s="185" t="str">
        <f>IF($A62="","",VLOOKUP($A62,アイトロール錠!$A$5:$L$1000,4))</f>
        <v/>
      </c>
      <c r="E62" s="143" t="str">
        <f>IF($A62="","",VLOOKUP($A62,アイトロール錠!$A$5:$L$1000,6))</f>
        <v/>
      </c>
      <c r="F62" s="156" t="str">
        <f>IF($A62="","",VLOOKUP($A62,アイトロール錠!$A$5:$L$1000,12))</f>
        <v/>
      </c>
      <c r="G62" s="156" t="str">
        <f>IF($A62="","",VLOOKUP($A62,アイトロール錠!$A$5:$L$1000,11))</f>
        <v/>
      </c>
      <c r="H62" s="112" t="str">
        <f t="shared" si="1"/>
        <v/>
      </c>
      <c r="I62" s="393"/>
      <c r="J62" s="394"/>
      <c r="K62" s="394"/>
      <c r="L62" s="394"/>
      <c r="M62" s="394"/>
      <c r="N62" s="394"/>
      <c r="O62" s="394"/>
      <c r="P62" s="394"/>
      <c r="Q62" s="395"/>
      <c r="R62" s="402"/>
      <c r="S62" s="403"/>
    </row>
    <row r="63" spans="2:19" ht="30" customHeight="1">
      <c r="B63" s="33"/>
      <c r="C63" s="33"/>
      <c r="D63" s="185" t="str">
        <f>IF($A63="","",VLOOKUP($A63,アイトロール錠!$A$5:$L$1000,4))</f>
        <v/>
      </c>
      <c r="E63" s="143" t="str">
        <f>IF($A63="","",VLOOKUP($A63,アイトロール錠!$A$5:$L$1000,6))</f>
        <v/>
      </c>
      <c r="F63" s="156" t="str">
        <f>IF($A63="","",VLOOKUP($A63,アイトロール錠!$A$5:$L$1000,12))</f>
        <v/>
      </c>
      <c r="G63" s="156" t="str">
        <f>IF($A63="","",VLOOKUP($A63,アイトロール錠!$A$5:$L$1000,11))</f>
        <v/>
      </c>
      <c r="H63" s="112" t="str">
        <f t="shared" si="1"/>
        <v/>
      </c>
      <c r="I63" s="393"/>
      <c r="J63" s="394"/>
      <c r="K63" s="394"/>
      <c r="L63" s="394"/>
      <c r="M63" s="394"/>
      <c r="N63" s="394"/>
      <c r="O63" s="394"/>
      <c r="P63" s="394"/>
      <c r="Q63" s="395"/>
      <c r="R63" s="402"/>
      <c r="S63" s="403"/>
    </row>
    <row r="64" spans="2:19" ht="30" customHeight="1">
      <c r="B64" s="33"/>
      <c r="C64" s="33"/>
      <c r="D64" s="185" t="str">
        <f>IF($A64="","",VLOOKUP($A64,アイトロール錠!$A$5:$L$1000,4))</f>
        <v/>
      </c>
      <c r="E64" s="143" t="str">
        <f>IF($A64="","",VLOOKUP($A64,アイトロール錠!$A$5:$L$1000,6))</f>
        <v/>
      </c>
      <c r="F64" s="156" t="str">
        <f>IF($A64="","",VLOOKUP($A64,アイトロール錠!$A$5:$L$1000,12))</f>
        <v/>
      </c>
      <c r="G64" s="156" t="str">
        <f>IF($A64="","",VLOOKUP($A64,アイトロール錠!$A$5:$L$1000,11))</f>
        <v/>
      </c>
      <c r="H64" s="112" t="str">
        <f t="shared" si="1"/>
        <v/>
      </c>
      <c r="I64" s="393"/>
      <c r="J64" s="394"/>
      <c r="K64" s="394"/>
      <c r="L64" s="394"/>
      <c r="M64" s="394"/>
      <c r="N64" s="394"/>
      <c r="O64" s="394"/>
      <c r="P64" s="394"/>
      <c r="Q64" s="395"/>
      <c r="R64" s="402"/>
      <c r="S64" s="403"/>
    </row>
    <row r="65" spans="2:18" ht="30" customHeight="1">
      <c r="B65" s="33"/>
      <c r="C65" s="33"/>
      <c r="D65" s="144" t="s">
        <v>121</v>
      </c>
      <c r="E65" s="110"/>
      <c r="F65" s="111"/>
      <c r="G65" s="111"/>
      <c r="H65" s="112">
        <f>SUM(H46:H64)</f>
        <v>0</v>
      </c>
      <c r="I65" s="404"/>
      <c r="J65" s="405"/>
      <c r="K65" s="405"/>
      <c r="L65" s="405"/>
      <c r="M65" s="405"/>
      <c r="N65" s="405"/>
      <c r="O65" s="405"/>
      <c r="P65" s="405"/>
      <c r="Q65" s="406"/>
    </row>
    <row r="66" spans="2:18" ht="8.1" customHeight="1">
      <c r="B66" s="33"/>
      <c r="C66" s="33"/>
      <c r="D66" s="410" t="s">
        <v>122</v>
      </c>
      <c r="E66" s="404"/>
      <c r="F66" s="418"/>
      <c r="G66" s="418"/>
      <c r="H66" s="420">
        <f>H65+H29</f>
        <v>0</v>
      </c>
      <c r="I66" s="404"/>
      <c r="J66" s="405"/>
      <c r="K66" s="405"/>
      <c r="L66" s="405"/>
      <c r="M66" s="405"/>
      <c r="N66" s="405"/>
      <c r="O66" s="405"/>
      <c r="P66" s="405"/>
      <c r="Q66" s="406"/>
    </row>
    <row r="67" spans="2:18" ht="8.1" customHeight="1">
      <c r="B67" s="33"/>
      <c r="C67" s="33"/>
      <c r="D67" s="411"/>
      <c r="E67" s="407"/>
      <c r="F67" s="419"/>
      <c r="G67" s="419"/>
      <c r="H67" s="419"/>
      <c r="I67" s="407"/>
      <c r="J67" s="408"/>
      <c r="K67" s="408"/>
      <c r="L67" s="408"/>
      <c r="M67" s="408"/>
      <c r="N67" s="408"/>
      <c r="O67" s="408"/>
      <c r="P67" s="408"/>
      <c r="Q67" s="409"/>
    </row>
    <row r="68" spans="2:18" ht="8.1" customHeight="1">
      <c r="B68" s="33"/>
      <c r="C68" s="33"/>
      <c r="D68" s="411"/>
      <c r="E68" s="407"/>
      <c r="F68" s="419"/>
      <c r="G68" s="419"/>
      <c r="H68" s="419"/>
      <c r="I68" s="407"/>
      <c r="J68" s="408"/>
      <c r="K68" s="408"/>
      <c r="L68" s="408"/>
      <c r="M68" s="408"/>
      <c r="N68" s="408"/>
      <c r="O68" s="408"/>
      <c r="P68" s="408"/>
      <c r="Q68" s="409"/>
    </row>
    <row r="69" spans="2:18" ht="8.1" customHeight="1">
      <c r="B69" s="33"/>
      <c r="C69" s="33"/>
      <c r="D69" s="411"/>
      <c r="E69" s="407"/>
      <c r="F69" s="419"/>
      <c r="G69" s="419"/>
      <c r="H69" s="421"/>
      <c r="I69" s="407"/>
      <c r="J69" s="408"/>
      <c r="K69" s="408"/>
      <c r="L69" s="408"/>
      <c r="M69" s="408"/>
      <c r="N69" s="408"/>
      <c r="O69" s="408"/>
      <c r="P69" s="408"/>
      <c r="Q69" s="409"/>
    </row>
    <row r="70" spans="2:18" ht="8.1" customHeight="1">
      <c r="B70" s="33"/>
      <c r="C70" s="33"/>
      <c r="D70" s="416" t="s">
        <v>110</v>
      </c>
      <c r="E70" s="416"/>
      <c r="F70" s="416"/>
      <c r="G70" s="416"/>
      <c r="H70" s="416"/>
      <c r="I70" s="416"/>
      <c r="J70" s="416"/>
      <c r="K70" s="416"/>
      <c r="L70" s="416"/>
      <c r="M70" s="416"/>
      <c r="N70" s="416"/>
      <c r="O70" s="416"/>
      <c r="P70" s="416"/>
      <c r="Q70" s="416"/>
      <c r="R70" s="117"/>
    </row>
    <row r="71" spans="2:18" ht="8.1" customHeight="1">
      <c r="B71" s="33"/>
      <c r="C71" s="33"/>
      <c r="D71" s="417"/>
      <c r="E71" s="417"/>
      <c r="F71" s="417"/>
      <c r="G71" s="417"/>
      <c r="H71" s="417"/>
      <c r="I71" s="417"/>
      <c r="J71" s="417"/>
      <c r="K71" s="417"/>
      <c r="L71" s="417"/>
      <c r="M71" s="417"/>
      <c r="N71" s="417"/>
      <c r="O71" s="417"/>
      <c r="P71" s="417"/>
      <c r="Q71" s="417"/>
      <c r="R71" s="117"/>
    </row>
    <row r="72" spans="2:18" ht="8.1" customHeight="1">
      <c r="B72" s="33"/>
      <c r="C72" s="33"/>
      <c r="D72" s="417"/>
      <c r="E72" s="417"/>
      <c r="F72" s="417"/>
      <c r="G72" s="417"/>
      <c r="H72" s="417"/>
      <c r="I72" s="417"/>
      <c r="J72" s="417"/>
      <c r="K72" s="417"/>
      <c r="L72" s="417"/>
      <c r="M72" s="417"/>
      <c r="N72" s="417"/>
      <c r="O72" s="417"/>
      <c r="P72" s="417"/>
      <c r="Q72" s="417"/>
      <c r="R72" s="117"/>
    </row>
    <row r="73" spans="2:18" ht="8.1" customHeight="1">
      <c r="B73" s="33"/>
      <c r="C73" s="33"/>
      <c r="D73" s="417"/>
      <c r="E73" s="417"/>
      <c r="F73" s="417"/>
      <c r="G73" s="417"/>
      <c r="H73" s="417"/>
      <c r="I73" s="417"/>
      <c r="J73" s="417"/>
      <c r="K73" s="417"/>
      <c r="L73" s="417"/>
      <c r="M73" s="417"/>
      <c r="N73" s="417"/>
      <c r="O73" s="417"/>
      <c r="P73" s="417"/>
      <c r="Q73" s="417"/>
      <c r="R73" s="117"/>
    </row>
    <row r="74" spans="2:18" ht="8.1" customHeight="1">
      <c r="B74" s="33"/>
      <c r="C74" s="33"/>
      <c r="D74" s="417"/>
      <c r="E74" s="417"/>
      <c r="F74" s="417"/>
      <c r="G74" s="417"/>
      <c r="H74" s="417"/>
      <c r="I74" s="417"/>
      <c r="J74" s="417"/>
      <c r="K74" s="417"/>
      <c r="L74" s="417"/>
      <c r="M74" s="417"/>
      <c r="N74" s="417"/>
      <c r="O74" s="417"/>
      <c r="P74" s="417"/>
      <c r="Q74" s="417"/>
      <c r="R74" s="117"/>
    </row>
  </sheetData>
  <mergeCells count="70">
    <mergeCell ref="I66:Q69"/>
    <mergeCell ref="D70:Q74"/>
    <mergeCell ref="I61:Q61"/>
    <mergeCell ref="I62:Q62"/>
    <mergeCell ref="I63:Q63"/>
    <mergeCell ref="I64:Q64"/>
    <mergeCell ref="I65:Q65"/>
    <mergeCell ref="D66:D69"/>
    <mergeCell ref="E66:E69"/>
    <mergeCell ref="F66:F69"/>
    <mergeCell ref="G66:G69"/>
    <mergeCell ref="H66:H69"/>
    <mergeCell ref="I60:Q60"/>
    <mergeCell ref="I46:Q46"/>
    <mergeCell ref="R46:S64"/>
    <mergeCell ref="I47:Q47"/>
    <mergeCell ref="I48:Q48"/>
    <mergeCell ref="I49:Q49"/>
    <mergeCell ref="I50:Q50"/>
    <mergeCell ref="I51:Q51"/>
    <mergeCell ref="I52:Q52"/>
    <mergeCell ref="I53:Q53"/>
    <mergeCell ref="I54:Q54"/>
    <mergeCell ref="I55:Q55"/>
    <mergeCell ref="I56:Q56"/>
    <mergeCell ref="I57:Q57"/>
    <mergeCell ref="I58:Q58"/>
    <mergeCell ref="I59:Q59"/>
    <mergeCell ref="D33:Q37"/>
    <mergeCell ref="E38:G41"/>
    <mergeCell ref="D42:D45"/>
    <mergeCell ref="E42:E45"/>
    <mergeCell ref="F42:F45"/>
    <mergeCell ref="G42:G45"/>
    <mergeCell ref="H42:H45"/>
    <mergeCell ref="I42:Q45"/>
    <mergeCell ref="D29:D32"/>
    <mergeCell ref="E29:E32"/>
    <mergeCell ref="F29:F32"/>
    <mergeCell ref="G29:G32"/>
    <mergeCell ref="H29:H32"/>
    <mergeCell ref="I29:Q32"/>
    <mergeCell ref="I23:Q23"/>
    <mergeCell ref="I24:Q24"/>
    <mergeCell ref="I25:Q25"/>
    <mergeCell ref="I26:Q26"/>
    <mergeCell ref="I27:Q27"/>
    <mergeCell ref="I28:Q28"/>
    <mergeCell ref="I22:Q22"/>
    <mergeCell ref="I5:Q8"/>
    <mergeCell ref="I9:Q9"/>
    <mergeCell ref="R9:S27"/>
    <mergeCell ref="I10:Q10"/>
    <mergeCell ref="I11:Q11"/>
    <mergeCell ref="I12:Q12"/>
    <mergeCell ref="I13:Q13"/>
    <mergeCell ref="I14:Q14"/>
    <mergeCell ref="I15:Q15"/>
    <mergeCell ref="I16:Q16"/>
    <mergeCell ref="I17:Q17"/>
    <mergeCell ref="I18:Q18"/>
    <mergeCell ref="I19:Q19"/>
    <mergeCell ref="I20:Q20"/>
    <mergeCell ref="I21:Q21"/>
    <mergeCell ref="H5:H8"/>
    <mergeCell ref="E1:G4"/>
    <mergeCell ref="D5:D8"/>
    <mergeCell ref="E5:E8"/>
    <mergeCell ref="F5:F8"/>
    <mergeCell ref="G5:G8"/>
  </mergeCells>
  <phoneticPr fontId="5"/>
  <printOptions horizontalCentered="1" verticalCentered="1"/>
  <pageMargins left="0.59055118110236227" right="0.19685039370078741" top="0.78740157480314965" bottom="0.39370078740157483" header="0.59055118110236227" footer="0.39370078740157483"/>
  <pageSetup paperSize="9" orientation="portrait" horizontalDpi="300" verticalDpi="300" r:id="rId1"/>
  <headerFooter alignWithMargins="0"/>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246"/>
  <sheetViews>
    <sheetView view="pageBreakPreview" zoomScaleNormal="100" zoomScaleSheetLayoutView="100" workbookViewId="0">
      <selection activeCell="B5" sqref="B5:J212"/>
    </sheetView>
  </sheetViews>
  <sheetFormatPr defaultRowHeight="48.75" customHeight="1"/>
  <cols>
    <col min="1" max="2" width="6.875" style="6" customWidth="1"/>
    <col min="3" max="3" width="14.25" style="26" customWidth="1"/>
    <col min="4" max="4" width="28.25" style="27" customWidth="1"/>
    <col min="5" max="6" width="8.625" style="6" customWidth="1"/>
    <col min="7" max="7" width="7.375" style="28" customWidth="1"/>
    <col min="8" max="8" width="35.5" style="29" customWidth="1"/>
    <col min="9" max="9" width="16.375" style="29" customWidth="1"/>
    <col min="10" max="10" width="14.625" style="18" customWidth="1"/>
    <col min="11" max="16384" width="9" style="6"/>
  </cols>
  <sheetData>
    <row r="1" spans="1:12" ht="30" customHeight="1">
      <c r="A1" s="435" t="s">
        <v>10</v>
      </c>
      <c r="B1" s="435"/>
      <c r="C1" s="435"/>
      <c r="D1" s="435"/>
      <c r="E1" s="435"/>
      <c r="F1" s="435"/>
      <c r="G1" s="435"/>
      <c r="H1" s="435"/>
      <c r="I1" s="435"/>
      <c r="J1" s="435"/>
    </row>
    <row r="2" spans="1:12" ht="22.5" customHeight="1">
      <c r="A2" s="12"/>
      <c r="B2" s="12"/>
      <c r="C2" s="13"/>
      <c r="D2" s="14"/>
      <c r="E2" s="12"/>
      <c r="F2" s="12"/>
      <c r="G2" s="15"/>
      <c r="H2" s="16"/>
      <c r="I2" s="16"/>
      <c r="J2" s="17" t="s">
        <v>6</v>
      </c>
    </row>
    <row r="3" spans="1:12" ht="21.95" customHeight="1">
      <c r="A3" s="19" t="s">
        <v>11</v>
      </c>
      <c r="B3" s="444" t="s">
        <v>11</v>
      </c>
      <c r="C3" s="445"/>
      <c r="D3" s="21" t="s">
        <v>11</v>
      </c>
      <c r="E3" s="19" t="s">
        <v>11</v>
      </c>
      <c r="F3" s="19" t="s">
        <v>11</v>
      </c>
      <c r="G3" s="22" t="s">
        <v>19</v>
      </c>
      <c r="H3" s="438" t="s">
        <v>11</v>
      </c>
      <c r="I3" s="439"/>
      <c r="J3" s="23" t="s">
        <v>11</v>
      </c>
      <c r="K3" s="440" t="s">
        <v>149</v>
      </c>
      <c r="L3" s="442" t="s">
        <v>147</v>
      </c>
    </row>
    <row r="4" spans="1:12" s="3" customFormat="1" ht="21.95" customHeight="1">
      <c r="A4" s="4" t="s">
        <v>12</v>
      </c>
      <c r="B4" s="446" t="s">
        <v>13</v>
      </c>
      <c r="C4" s="447"/>
      <c r="D4" s="8" t="s">
        <v>14</v>
      </c>
      <c r="E4" s="4" t="s">
        <v>15</v>
      </c>
      <c r="F4" s="4" t="s">
        <v>16</v>
      </c>
      <c r="G4" s="5" t="s">
        <v>20</v>
      </c>
      <c r="H4" s="436" t="s">
        <v>17</v>
      </c>
      <c r="I4" s="437"/>
      <c r="J4" s="9" t="s">
        <v>18</v>
      </c>
      <c r="K4" s="441"/>
      <c r="L4" s="443"/>
    </row>
    <row r="5" spans="1:12" ht="48.75" customHeight="1">
      <c r="A5" s="4">
        <v>1</v>
      </c>
      <c r="B5" s="315" t="s">
        <v>163</v>
      </c>
      <c r="C5" s="285">
        <v>4517715350376</v>
      </c>
      <c r="D5" s="24" t="s">
        <v>1863</v>
      </c>
      <c r="E5" s="194" t="s">
        <v>133</v>
      </c>
      <c r="F5" s="192" t="s">
        <v>0</v>
      </c>
      <c r="G5" s="192">
        <v>4</v>
      </c>
      <c r="H5" s="24" t="s">
        <v>1864</v>
      </c>
      <c r="I5" s="236" t="s">
        <v>1865</v>
      </c>
      <c r="J5" s="212"/>
      <c r="K5" s="7">
        <v>1</v>
      </c>
      <c r="L5" s="7">
        <v>1</v>
      </c>
    </row>
    <row r="6" spans="1:12" s="3" customFormat="1" ht="45" customHeight="1">
      <c r="A6" s="4">
        <v>2</v>
      </c>
      <c r="B6" s="315" t="s">
        <v>163</v>
      </c>
      <c r="C6" s="271">
        <v>4550309132651</v>
      </c>
      <c r="D6" s="24" t="s">
        <v>1866</v>
      </c>
      <c r="E6" s="194" t="s">
        <v>133</v>
      </c>
      <c r="F6" s="192" t="s">
        <v>0</v>
      </c>
      <c r="G6" s="192">
        <v>5</v>
      </c>
      <c r="H6" s="24" t="s">
        <v>1867</v>
      </c>
      <c r="I6" s="234" t="s">
        <v>1868</v>
      </c>
      <c r="J6" s="213"/>
      <c r="K6" s="7">
        <v>2</v>
      </c>
      <c r="L6" s="216"/>
    </row>
    <row r="7" spans="1:12" ht="45" customHeight="1">
      <c r="A7" s="4">
        <v>3</v>
      </c>
      <c r="B7" s="315" t="s">
        <v>163</v>
      </c>
      <c r="C7" s="271">
        <v>4987555387915</v>
      </c>
      <c r="D7" s="224" t="s">
        <v>1869</v>
      </c>
      <c r="E7" s="194" t="s">
        <v>133</v>
      </c>
      <c r="F7" s="228" t="s">
        <v>0</v>
      </c>
      <c r="G7" s="192">
        <v>6</v>
      </c>
      <c r="H7" s="360" t="s">
        <v>1870</v>
      </c>
      <c r="I7" s="237" t="s">
        <v>1871</v>
      </c>
      <c r="J7" s="212"/>
      <c r="K7" s="7">
        <v>3</v>
      </c>
      <c r="L7" s="7">
        <v>1</v>
      </c>
    </row>
    <row r="8" spans="1:12" ht="48.75" customHeight="1">
      <c r="A8" s="4">
        <v>4</v>
      </c>
      <c r="B8" s="315" t="s">
        <v>163</v>
      </c>
      <c r="C8" s="271">
        <v>4560126090959</v>
      </c>
      <c r="D8" s="224" t="s">
        <v>1872</v>
      </c>
      <c r="E8" s="194" t="s">
        <v>133</v>
      </c>
      <c r="F8" s="230" t="s">
        <v>881</v>
      </c>
      <c r="G8" s="192">
        <v>4</v>
      </c>
      <c r="H8" s="229" t="s">
        <v>1873</v>
      </c>
      <c r="I8" s="196" t="s">
        <v>1874</v>
      </c>
      <c r="J8" s="214"/>
      <c r="K8" s="7">
        <v>4</v>
      </c>
      <c r="L8" s="7"/>
    </row>
    <row r="9" spans="1:12" ht="48.75" customHeight="1">
      <c r="A9" s="4">
        <v>5</v>
      </c>
      <c r="B9" s="329" t="s">
        <v>163</v>
      </c>
      <c r="C9" s="361">
        <v>4513239781498</v>
      </c>
      <c r="D9" s="362" t="s">
        <v>1875</v>
      </c>
      <c r="E9" s="330" t="s">
        <v>133</v>
      </c>
      <c r="F9" s="363" t="s">
        <v>0</v>
      </c>
      <c r="G9" s="316">
        <v>7</v>
      </c>
      <c r="H9" s="364" t="s">
        <v>1876</v>
      </c>
      <c r="I9" s="365" t="s">
        <v>1877</v>
      </c>
      <c r="J9" s="214"/>
      <c r="K9" s="7">
        <v>5</v>
      </c>
      <c r="L9" s="7"/>
    </row>
    <row r="10" spans="1:12" ht="48.75" customHeight="1">
      <c r="A10" s="4">
        <v>6</v>
      </c>
      <c r="B10" s="315" t="s">
        <v>163</v>
      </c>
      <c r="C10" s="285">
        <v>4582111151568</v>
      </c>
      <c r="D10" s="166" t="s">
        <v>1878</v>
      </c>
      <c r="E10" s="194" t="s">
        <v>133</v>
      </c>
      <c r="F10" s="192" t="s">
        <v>0</v>
      </c>
      <c r="G10" s="192">
        <v>2</v>
      </c>
      <c r="H10" s="24" t="s">
        <v>1879</v>
      </c>
      <c r="I10" s="196" t="s">
        <v>1880</v>
      </c>
      <c r="J10" s="212"/>
      <c r="K10" s="7">
        <v>6</v>
      </c>
      <c r="L10" s="7"/>
    </row>
    <row r="11" spans="1:12" ht="48.75" customHeight="1">
      <c r="A11" s="4">
        <v>7</v>
      </c>
      <c r="B11" s="315" t="s">
        <v>163</v>
      </c>
      <c r="C11" s="285">
        <v>4582111151575</v>
      </c>
      <c r="D11" s="166" t="s">
        <v>1878</v>
      </c>
      <c r="E11" s="194" t="s">
        <v>133</v>
      </c>
      <c r="F11" s="192" t="s">
        <v>0</v>
      </c>
      <c r="G11" s="192">
        <v>2</v>
      </c>
      <c r="H11" s="24" t="s">
        <v>1881</v>
      </c>
      <c r="I11" s="196" t="s">
        <v>1880</v>
      </c>
      <c r="J11" s="212"/>
      <c r="K11" s="7">
        <v>7</v>
      </c>
      <c r="L11" s="7"/>
    </row>
    <row r="12" spans="1:12" ht="48.75" customHeight="1">
      <c r="A12" s="4">
        <v>8</v>
      </c>
      <c r="B12" s="315" t="s">
        <v>163</v>
      </c>
      <c r="C12" s="285">
        <v>4987494252916</v>
      </c>
      <c r="D12" s="166" t="s">
        <v>1882</v>
      </c>
      <c r="E12" s="192" t="s">
        <v>133</v>
      </c>
      <c r="F12" s="192" t="s">
        <v>0</v>
      </c>
      <c r="G12" s="192">
        <v>3</v>
      </c>
      <c r="H12" s="24" t="s">
        <v>1883</v>
      </c>
      <c r="I12" s="237" t="s">
        <v>1884</v>
      </c>
      <c r="J12" s="204"/>
      <c r="K12" s="7">
        <v>8</v>
      </c>
      <c r="L12" s="7"/>
    </row>
    <row r="13" spans="1:12" ht="48.75" customHeight="1">
      <c r="A13" s="4">
        <v>9</v>
      </c>
      <c r="B13" s="315" t="s">
        <v>163</v>
      </c>
      <c r="C13" s="285">
        <v>4987494027613</v>
      </c>
      <c r="D13" s="166" t="s">
        <v>1885</v>
      </c>
      <c r="E13" s="192" t="s">
        <v>133</v>
      </c>
      <c r="F13" s="192" t="s">
        <v>0</v>
      </c>
      <c r="G13" s="192">
        <v>2</v>
      </c>
      <c r="H13" s="24" t="s">
        <v>1886</v>
      </c>
      <c r="I13" s="196" t="s">
        <v>1884</v>
      </c>
      <c r="J13" s="204"/>
      <c r="K13" s="7">
        <v>9</v>
      </c>
      <c r="L13" s="7"/>
    </row>
    <row r="14" spans="1:12" ht="48.75" customHeight="1">
      <c r="A14" s="4">
        <v>10</v>
      </c>
      <c r="B14" s="315" t="s">
        <v>163</v>
      </c>
      <c r="C14" s="285">
        <v>4560146923084</v>
      </c>
      <c r="D14" s="166" t="s">
        <v>1887</v>
      </c>
      <c r="E14" s="192" t="s">
        <v>133</v>
      </c>
      <c r="F14" s="192" t="s">
        <v>0</v>
      </c>
      <c r="G14" s="192">
        <v>2</v>
      </c>
      <c r="H14" s="24" t="s">
        <v>1888</v>
      </c>
      <c r="I14" s="196" t="s">
        <v>1889</v>
      </c>
      <c r="J14" s="215"/>
      <c r="K14" s="7">
        <v>10</v>
      </c>
      <c r="L14" s="7"/>
    </row>
    <row r="15" spans="1:12" ht="48.75" customHeight="1">
      <c r="A15" s="4">
        <v>11</v>
      </c>
      <c r="B15" s="315" t="s">
        <v>163</v>
      </c>
      <c r="C15" s="285">
        <v>4560146923091</v>
      </c>
      <c r="D15" s="166" t="s">
        <v>1887</v>
      </c>
      <c r="E15" s="192" t="s">
        <v>133</v>
      </c>
      <c r="F15" s="192" t="s">
        <v>0</v>
      </c>
      <c r="G15" s="192">
        <v>4</v>
      </c>
      <c r="H15" s="231" t="s">
        <v>1890</v>
      </c>
      <c r="I15" s="196" t="s">
        <v>1889</v>
      </c>
      <c r="J15" s="214"/>
      <c r="K15" s="7"/>
      <c r="L15" s="7"/>
    </row>
    <row r="16" spans="1:12" ht="48.75" customHeight="1">
      <c r="A16" s="4">
        <v>12</v>
      </c>
      <c r="B16" s="315" t="s">
        <v>163</v>
      </c>
      <c r="C16" s="285">
        <v>4906156036091</v>
      </c>
      <c r="D16" s="193" t="s">
        <v>1891</v>
      </c>
      <c r="E16" s="192" t="s">
        <v>133</v>
      </c>
      <c r="F16" s="192" t="s">
        <v>0</v>
      </c>
      <c r="G16" s="192">
        <v>2</v>
      </c>
      <c r="H16" s="231" t="s">
        <v>1892</v>
      </c>
      <c r="I16" s="196" t="s">
        <v>1893</v>
      </c>
      <c r="J16" s="212"/>
      <c r="K16" s="7"/>
      <c r="L16" s="7"/>
    </row>
    <row r="17" spans="1:12" ht="48.75" customHeight="1">
      <c r="A17" s="4">
        <v>13</v>
      </c>
      <c r="B17" s="315" t="s">
        <v>163</v>
      </c>
      <c r="C17" s="285">
        <v>4543527221450</v>
      </c>
      <c r="D17" s="24" t="s">
        <v>1894</v>
      </c>
      <c r="E17" s="192" t="s">
        <v>133</v>
      </c>
      <c r="F17" s="192" t="s">
        <v>0</v>
      </c>
      <c r="G17" s="192">
        <v>2</v>
      </c>
      <c r="H17" s="25" t="s">
        <v>1895</v>
      </c>
      <c r="I17" s="230" t="s">
        <v>1896</v>
      </c>
      <c r="J17" s="212"/>
      <c r="K17" s="7"/>
      <c r="L17" s="7"/>
    </row>
    <row r="18" spans="1:12" ht="48.75" customHeight="1">
      <c r="A18" s="4">
        <v>14</v>
      </c>
      <c r="B18" s="315" t="s">
        <v>163</v>
      </c>
      <c r="C18" s="285">
        <v>4946306032122</v>
      </c>
      <c r="D18" s="193" t="s">
        <v>1897</v>
      </c>
      <c r="E18" s="192" t="s">
        <v>133</v>
      </c>
      <c r="F18" s="192" t="s">
        <v>0</v>
      </c>
      <c r="G18" s="192">
        <v>2</v>
      </c>
      <c r="H18" s="231" t="s">
        <v>1898</v>
      </c>
      <c r="I18" s="237" t="s">
        <v>1889</v>
      </c>
      <c r="J18" s="215"/>
      <c r="K18" s="7"/>
      <c r="L18" s="7"/>
    </row>
    <row r="19" spans="1:12" ht="48.75" customHeight="1">
      <c r="A19" s="4">
        <v>15</v>
      </c>
      <c r="B19" s="315" t="s">
        <v>163</v>
      </c>
      <c r="C19" s="285">
        <v>4946306032092</v>
      </c>
      <c r="D19" s="193" t="s">
        <v>1899</v>
      </c>
      <c r="E19" s="192" t="s">
        <v>133</v>
      </c>
      <c r="F19" s="192" t="s">
        <v>0</v>
      </c>
      <c r="G19" s="192">
        <v>2</v>
      </c>
      <c r="H19" s="231" t="s">
        <v>1900</v>
      </c>
      <c r="I19" s="237" t="s">
        <v>1889</v>
      </c>
      <c r="J19" s="214"/>
      <c r="K19" s="7"/>
      <c r="L19" s="7"/>
    </row>
    <row r="20" spans="1:12" ht="48.75" customHeight="1">
      <c r="A20" s="4">
        <v>16</v>
      </c>
      <c r="B20" s="315" t="s">
        <v>163</v>
      </c>
      <c r="C20" s="285">
        <v>4946306031811</v>
      </c>
      <c r="D20" s="193" t="s">
        <v>1901</v>
      </c>
      <c r="E20" s="192" t="s">
        <v>133</v>
      </c>
      <c r="F20" s="192" t="s">
        <v>0</v>
      </c>
      <c r="G20" s="192">
        <v>2</v>
      </c>
      <c r="H20" s="231" t="s">
        <v>1902</v>
      </c>
      <c r="I20" s="196" t="s">
        <v>1889</v>
      </c>
      <c r="J20" s="212"/>
      <c r="K20" s="7"/>
      <c r="L20" s="7"/>
    </row>
    <row r="21" spans="1:12" ht="48.75" customHeight="1">
      <c r="A21" s="4">
        <v>17</v>
      </c>
      <c r="B21" s="315" t="s">
        <v>163</v>
      </c>
      <c r="C21" s="285">
        <v>4946306031699</v>
      </c>
      <c r="D21" s="193" t="s">
        <v>1903</v>
      </c>
      <c r="E21" s="192" t="s">
        <v>133</v>
      </c>
      <c r="F21" s="192" t="s">
        <v>0</v>
      </c>
      <c r="G21" s="192">
        <v>2</v>
      </c>
      <c r="H21" s="231" t="s">
        <v>1904</v>
      </c>
      <c r="I21" s="196" t="s">
        <v>1889</v>
      </c>
      <c r="J21" s="212"/>
      <c r="K21" s="7"/>
      <c r="L21" s="7"/>
    </row>
    <row r="22" spans="1:12" ht="48.75" customHeight="1">
      <c r="A22" s="4">
        <v>18</v>
      </c>
      <c r="B22" s="315" t="s">
        <v>163</v>
      </c>
      <c r="C22" s="286">
        <v>4550309168247</v>
      </c>
      <c r="D22" s="24" t="s">
        <v>1905</v>
      </c>
      <c r="E22" s="192" t="s">
        <v>133</v>
      </c>
      <c r="F22" s="192" t="s">
        <v>0</v>
      </c>
      <c r="G22" s="192">
        <v>5</v>
      </c>
      <c r="H22" s="232" t="s">
        <v>1906</v>
      </c>
      <c r="I22" s="230" t="s">
        <v>1889</v>
      </c>
      <c r="J22" s="213"/>
      <c r="K22" s="7"/>
      <c r="L22" s="7"/>
    </row>
    <row r="23" spans="1:12" ht="48.75" customHeight="1">
      <c r="A23" s="4">
        <v>19</v>
      </c>
      <c r="B23" s="315" t="s">
        <v>163</v>
      </c>
      <c r="C23" s="285">
        <v>4560127330037</v>
      </c>
      <c r="D23" s="193" t="s">
        <v>1907</v>
      </c>
      <c r="E23" s="192" t="s">
        <v>133</v>
      </c>
      <c r="F23" s="192" t="s">
        <v>0</v>
      </c>
      <c r="G23" s="192">
        <v>2</v>
      </c>
      <c r="H23" s="231" t="s">
        <v>1908</v>
      </c>
      <c r="I23" s="196" t="s">
        <v>1909</v>
      </c>
      <c r="J23" s="213"/>
      <c r="K23" s="7"/>
      <c r="L23" s="7"/>
    </row>
    <row r="24" spans="1:12" ht="48.75" customHeight="1">
      <c r="A24" s="4">
        <v>20</v>
      </c>
      <c r="B24" s="315" t="s">
        <v>163</v>
      </c>
      <c r="C24" s="285">
        <v>4996404016517</v>
      </c>
      <c r="D24" s="24" t="s">
        <v>1910</v>
      </c>
      <c r="E24" s="192" t="s">
        <v>133</v>
      </c>
      <c r="F24" s="192" t="s">
        <v>0</v>
      </c>
      <c r="G24" s="192">
        <v>2</v>
      </c>
      <c r="H24" s="24" t="s">
        <v>1911</v>
      </c>
      <c r="I24" s="230" t="s">
        <v>1912</v>
      </c>
      <c r="J24" s="215"/>
      <c r="K24" s="7"/>
      <c r="L24" s="7"/>
    </row>
    <row r="25" spans="1:12" ht="48.75" customHeight="1">
      <c r="A25" s="4">
        <v>21</v>
      </c>
      <c r="B25" s="315" t="s">
        <v>163</v>
      </c>
      <c r="C25" s="285">
        <v>4946306098906</v>
      </c>
      <c r="D25" s="24" t="s">
        <v>1913</v>
      </c>
      <c r="E25" s="192" t="s">
        <v>133</v>
      </c>
      <c r="F25" s="192" t="s">
        <v>1194</v>
      </c>
      <c r="G25" s="192">
        <v>25</v>
      </c>
      <c r="H25" s="24" t="s">
        <v>1914</v>
      </c>
      <c r="I25" s="230" t="s">
        <v>1889</v>
      </c>
      <c r="J25" s="215"/>
      <c r="K25" s="7"/>
      <c r="L25" s="7"/>
    </row>
    <row r="26" spans="1:12" ht="48.75" customHeight="1">
      <c r="A26" s="4">
        <v>22</v>
      </c>
      <c r="B26" s="315" t="s">
        <v>163</v>
      </c>
      <c r="C26" s="285">
        <v>4958995330526</v>
      </c>
      <c r="D26" s="193" t="s">
        <v>1915</v>
      </c>
      <c r="E26" s="192" t="s">
        <v>133</v>
      </c>
      <c r="F26" s="230" t="s">
        <v>1</v>
      </c>
      <c r="G26" s="192">
        <v>2</v>
      </c>
      <c r="H26" s="231" t="s">
        <v>1916</v>
      </c>
      <c r="I26" s="196" t="s">
        <v>22</v>
      </c>
      <c r="J26" s="215"/>
      <c r="K26" s="7"/>
      <c r="L26" s="7"/>
    </row>
    <row r="27" spans="1:12" ht="48.75" customHeight="1">
      <c r="A27" s="4">
        <v>23</v>
      </c>
      <c r="B27" s="315" t="s">
        <v>163</v>
      </c>
      <c r="C27" s="285">
        <v>4958995330533</v>
      </c>
      <c r="D27" s="193" t="s">
        <v>1915</v>
      </c>
      <c r="E27" s="192" t="s">
        <v>133</v>
      </c>
      <c r="F27" s="192" t="s">
        <v>1</v>
      </c>
      <c r="G27" s="192">
        <v>6</v>
      </c>
      <c r="H27" s="231" t="s">
        <v>1917</v>
      </c>
      <c r="I27" s="196" t="s">
        <v>22</v>
      </c>
      <c r="J27" s="213"/>
      <c r="K27" s="7"/>
      <c r="L27" s="7"/>
    </row>
    <row r="28" spans="1:12" ht="48.75" customHeight="1">
      <c r="A28" s="4">
        <v>24</v>
      </c>
      <c r="B28" s="315" t="s">
        <v>163</v>
      </c>
      <c r="C28" s="285">
        <v>4958995330540</v>
      </c>
      <c r="D28" s="193" t="s">
        <v>1915</v>
      </c>
      <c r="E28" s="192" t="s">
        <v>133</v>
      </c>
      <c r="F28" s="192" t="s">
        <v>1</v>
      </c>
      <c r="G28" s="192">
        <v>4</v>
      </c>
      <c r="H28" s="231" t="s">
        <v>1918</v>
      </c>
      <c r="I28" s="196" t="s">
        <v>22</v>
      </c>
      <c r="J28" s="213"/>
      <c r="K28" s="7"/>
      <c r="L28" s="7"/>
    </row>
    <row r="29" spans="1:12" ht="48.75" customHeight="1">
      <c r="A29" s="4">
        <v>25</v>
      </c>
      <c r="B29" s="315" t="s">
        <v>163</v>
      </c>
      <c r="C29" s="285">
        <v>4958995330557</v>
      </c>
      <c r="D29" s="193" t="s">
        <v>1915</v>
      </c>
      <c r="E29" s="192" t="s">
        <v>133</v>
      </c>
      <c r="F29" s="192" t="s">
        <v>1</v>
      </c>
      <c r="G29" s="192">
        <v>5</v>
      </c>
      <c r="H29" s="231" t="s">
        <v>1919</v>
      </c>
      <c r="I29" s="196" t="s">
        <v>22</v>
      </c>
      <c r="J29" s="213"/>
      <c r="K29" s="7"/>
      <c r="L29" s="7"/>
    </row>
    <row r="30" spans="1:12" ht="48.75" customHeight="1">
      <c r="A30" s="4">
        <v>26</v>
      </c>
      <c r="B30" s="315" t="s">
        <v>163</v>
      </c>
      <c r="C30" s="285">
        <v>4582363971433</v>
      </c>
      <c r="D30" s="193" t="s">
        <v>1920</v>
      </c>
      <c r="E30" s="192" t="s">
        <v>133</v>
      </c>
      <c r="F30" s="192" t="s">
        <v>0</v>
      </c>
      <c r="G30" s="192">
        <v>3</v>
      </c>
      <c r="H30" s="231" t="s">
        <v>1921</v>
      </c>
      <c r="I30" s="196" t="s">
        <v>1922</v>
      </c>
      <c r="J30" s="214"/>
      <c r="K30" s="7"/>
      <c r="L30" s="7"/>
    </row>
    <row r="31" spans="1:12" ht="48.75" customHeight="1">
      <c r="A31" s="4">
        <v>27</v>
      </c>
      <c r="B31" s="315" t="s">
        <v>163</v>
      </c>
      <c r="C31" s="285">
        <v>4900070203027</v>
      </c>
      <c r="D31" s="225" t="s">
        <v>1923</v>
      </c>
      <c r="E31" s="192" t="s">
        <v>133</v>
      </c>
      <c r="F31" s="192" t="s">
        <v>0</v>
      </c>
      <c r="G31" s="192">
        <v>4</v>
      </c>
      <c r="H31" s="24" t="s">
        <v>1924</v>
      </c>
      <c r="I31" s="238" t="s">
        <v>1925</v>
      </c>
      <c r="J31" s="215"/>
      <c r="K31" s="7"/>
      <c r="L31" s="7"/>
    </row>
    <row r="32" spans="1:12" ht="48.75" customHeight="1">
      <c r="A32" s="4">
        <v>28</v>
      </c>
      <c r="B32" s="315" t="s">
        <v>163</v>
      </c>
      <c r="C32" s="287">
        <v>4900070203010</v>
      </c>
      <c r="D32" s="193" t="s">
        <v>1923</v>
      </c>
      <c r="E32" s="192" t="s">
        <v>133</v>
      </c>
      <c r="F32" s="192" t="s">
        <v>0</v>
      </c>
      <c r="G32" s="192">
        <v>3</v>
      </c>
      <c r="H32" s="231" t="s">
        <v>1926</v>
      </c>
      <c r="I32" s="196" t="s">
        <v>1925</v>
      </c>
      <c r="J32" s="213"/>
      <c r="K32" s="7"/>
      <c r="L32" s="7"/>
    </row>
    <row r="33" spans="1:12" ht="48.75" customHeight="1">
      <c r="A33" s="4">
        <v>29</v>
      </c>
      <c r="B33" s="315" t="s">
        <v>163</v>
      </c>
      <c r="C33" s="285">
        <v>4987167058289</v>
      </c>
      <c r="D33" s="24" t="s">
        <v>1927</v>
      </c>
      <c r="E33" s="192" t="s">
        <v>133</v>
      </c>
      <c r="F33" s="192" t="s">
        <v>0</v>
      </c>
      <c r="G33" s="192">
        <v>170</v>
      </c>
      <c r="H33" s="24" t="s">
        <v>1928</v>
      </c>
      <c r="I33" s="230" t="s">
        <v>1889</v>
      </c>
      <c r="J33" s="212"/>
      <c r="K33" s="7"/>
      <c r="L33" s="7"/>
    </row>
    <row r="34" spans="1:12" ht="48.75" customHeight="1">
      <c r="A34" s="4">
        <v>30</v>
      </c>
      <c r="B34" s="315" t="s">
        <v>163</v>
      </c>
      <c r="C34" s="285">
        <v>4958286330280</v>
      </c>
      <c r="D34" s="24" t="s">
        <v>1929</v>
      </c>
      <c r="E34" s="192" t="s">
        <v>133</v>
      </c>
      <c r="F34" s="192" t="s">
        <v>0</v>
      </c>
      <c r="G34" s="192">
        <v>16</v>
      </c>
      <c r="H34" s="24" t="s">
        <v>1930</v>
      </c>
      <c r="I34" s="230" t="s">
        <v>1931</v>
      </c>
      <c r="J34" s="212"/>
      <c r="K34" s="7"/>
      <c r="L34" s="7"/>
    </row>
    <row r="35" spans="1:12" ht="48.75" customHeight="1">
      <c r="A35" s="4">
        <v>31</v>
      </c>
      <c r="B35" s="315" t="s">
        <v>163</v>
      </c>
      <c r="C35" s="285">
        <v>4971620875230</v>
      </c>
      <c r="D35" s="193" t="s">
        <v>1932</v>
      </c>
      <c r="E35" s="192" t="s">
        <v>133</v>
      </c>
      <c r="F35" s="192" t="s">
        <v>0</v>
      </c>
      <c r="G35" s="192">
        <v>2</v>
      </c>
      <c r="H35" s="231" t="s">
        <v>1933</v>
      </c>
      <c r="I35" s="196" t="s">
        <v>1934</v>
      </c>
      <c r="J35" s="213"/>
      <c r="K35" s="7"/>
      <c r="L35" s="7"/>
    </row>
    <row r="36" spans="1:12" ht="48.75" customHeight="1">
      <c r="A36" s="4">
        <v>32</v>
      </c>
      <c r="B36" s="315" t="s">
        <v>163</v>
      </c>
      <c r="C36" s="285">
        <v>4971620875346</v>
      </c>
      <c r="D36" s="193" t="s">
        <v>1935</v>
      </c>
      <c r="E36" s="192" t="s">
        <v>133</v>
      </c>
      <c r="F36" s="192" t="s">
        <v>0</v>
      </c>
      <c r="G36" s="192">
        <v>5</v>
      </c>
      <c r="H36" s="231" t="s">
        <v>1936</v>
      </c>
      <c r="I36" s="196" t="s">
        <v>1934</v>
      </c>
      <c r="J36" s="214"/>
      <c r="K36" s="7"/>
      <c r="L36" s="7"/>
    </row>
    <row r="37" spans="1:12" ht="48.75" customHeight="1">
      <c r="A37" s="4">
        <v>33</v>
      </c>
      <c r="B37" s="329" t="s">
        <v>163</v>
      </c>
      <c r="C37" s="317">
        <v>4987696441873</v>
      </c>
      <c r="D37" s="322" t="s">
        <v>1937</v>
      </c>
      <c r="E37" s="316" t="s">
        <v>133</v>
      </c>
      <c r="F37" s="316" t="s">
        <v>1</v>
      </c>
      <c r="G37" s="316">
        <v>243</v>
      </c>
      <c r="H37" s="366" t="s">
        <v>1938</v>
      </c>
      <c r="I37" s="367" t="s">
        <v>33</v>
      </c>
      <c r="J37" s="215"/>
      <c r="K37" s="7"/>
      <c r="L37" s="7"/>
    </row>
    <row r="38" spans="1:12" ht="48.75" customHeight="1">
      <c r="A38" s="4">
        <v>34</v>
      </c>
      <c r="B38" s="315" t="s">
        <v>163</v>
      </c>
      <c r="C38" s="285">
        <v>4987952517236</v>
      </c>
      <c r="D38" s="200" t="s">
        <v>1939</v>
      </c>
      <c r="E38" s="192" t="s">
        <v>133</v>
      </c>
      <c r="F38" s="192" t="s">
        <v>0</v>
      </c>
      <c r="G38" s="192">
        <v>3</v>
      </c>
      <c r="H38" s="231" t="s">
        <v>1940</v>
      </c>
      <c r="I38" s="196" t="s">
        <v>1941</v>
      </c>
      <c r="J38" s="215"/>
      <c r="K38" s="7"/>
      <c r="L38" s="7"/>
    </row>
    <row r="39" spans="1:12" ht="48.75" customHeight="1">
      <c r="A39" s="4">
        <v>35</v>
      </c>
      <c r="B39" s="315" t="s">
        <v>163</v>
      </c>
      <c r="C39" s="285">
        <v>4987952179892</v>
      </c>
      <c r="D39" s="225" t="s">
        <v>1942</v>
      </c>
      <c r="E39" s="192" t="s">
        <v>133</v>
      </c>
      <c r="F39" s="192" t="s">
        <v>0</v>
      </c>
      <c r="G39" s="192">
        <v>4</v>
      </c>
      <c r="H39" s="25" t="s">
        <v>1943</v>
      </c>
      <c r="I39" s="368" t="s">
        <v>1944</v>
      </c>
      <c r="J39" s="213"/>
      <c r="K39" s="7"/>
      <c r="L39" s="7"/>
    </row>
    <row r="40" spans="1:12" ht="48.75" customHeight="1">
      <c r="A40" s="4">
        <v>36</v>
      </c>
      <c r="B40" s="315" t="s">
        <v>163</v>
      </c>
      <c r="C40" s="285">
        <v>4542187139617</v>
      </c>
      <c r="D40" s="24" t="s">
        <v>1945</v>
      </c>
      <c r="E40" s="194" t="s">
        <v>133</v>
      </c>
      <c r="F40" s="192" t="s">
        <v>0</v>
      </c>
      <c r="G40" s="192">
        <v>2</v>
      </c>
      <c r="H40" s="24" t="s">
        <v>1946</v>
      </c>
      <c r="I40" s="230" t="s">
        <v>1947</v>
      </c>
      <c r="J40" s="213"/>
      <c r="K40" s="7"/>
      <c r="L40" s="7"/>
    </row>
    <row r="41" spans="1:12" ht="48.75" customHeight="1">
      <c r="A41" s="4">
        <v>37</v>
      </c>
      <c r="B41" s="315" t="s">
        <v>163</v>
      </c>
      <c r="C41" s="285">
        <v>4900070102214</v>
      </c>
      <c r="D41" s="193" t="s">
        <v>1948</v>
      </c>
      <c r="E41" s="194" t="s">
        <v>133</v>
      </c>
      <c r="F41" s="192" t="s">
        <v>0</v>
      </c>
      <c r="G41" s="192">
        <v>2</v>
      </c>
      <c r="H41" s="231" t="s">
        <v>1949</v>
      </c>
      <c r="I41" s="369" t="s">
        <v>1925</v>
      </c>
      <c r="J41" s="213"/>
      <c r="K41" s="7"/>
      <c r="L41" s="7"/>
    </row>
    <row r="42" spans="1:12" ht="48.75" customHeight="1">
      <c r="A42" s="4">
        <v>38</v>
      </c>
      <c r="B42" s="315" t="s">
        <v>163</v>
      </c>
      <c r="C42" s="285">
        <v>4900070102221</v>
      </c>
      <c r="D42" s="193" t="s">
        <v>1948</v>
      </c>
      <c r="E42" s="194" t="s">
        <v>133</v>
      </c>
      <c r="F42" s="192" t="s">
        <v>0</v>
      </c>
      <c r="G42" s="192">
        <v>2</v>
      </c>
      <c r="H42" s="231" t="s">
        <v>1950</v>
      </c>
      <c r="I42" s="237" t="s">
        <v>1925</v>
      </c>
      <c r="J42" s="215"/>
      <c r="K42" s="7"/>
      <c r="L42" s="7"/>
    </row>
    <row r="43" spans="1:12" ht="48.75" customHeight="1">
      <c r="A43" s="4">
        <v>39</v>
      </c>
      <c r="B43" s="315" t="s">
        <v>163</v>
      </c>
      <c r="C43" s="285">
        <v>4900070151816</v>
      </c>
      <c r="D43" s="24" t="s">
        <v>1951</v>
      </c>
      <c r="E43" s="194" t="s">
        <v>133</v>
      </c>
      <c r="F43" s="192" t="s">
        <v>0</v>
      </c>
      <c r="G43" s="192">
        <v>9</v>
      </c>
      <c r="H43" s="199" t="s">
        <v>1952</v>
      </c>
      <c r="I43" s="238" t="s">
        <v>1925</v>
      </c>
      <c r="J43" s="215"/>
      <c r="K43" s="7"/>
      <c r="L43" s="7"/>
    </row>
    <row r="44" spans="1:12" ht="48.75" customHeight="1">
      <c r="A44" s="4">
        <v>40</v>
      </c>
      <c r="B44" s="315" t="s">
        <v>163</v>
      </c>
      <c r="C44" s="285">
        <v>4987715004348</v>
      </c>
      <c r="D44" s="193" t="s">
        <v>1953</v>
      </c>
      <c r="E44" s="194" t="s">
        <v>133</v>
      </c>
      <c r="F44" s="192" t="s">
        <v>0</v>
      </c>
      <c r="G44" s="192">
        <v>2</v>
      </c>
      <c r="H44" s="231" t="s">
        <v>1954</v>
      </c>
      <c r="I44" s="196" t="s">
        <v>1955</v>
      </c>
      <c r="J44" s="214"/>
      <c r="K44" s="7"/>
      <c r="L44" s="7"/>
    </row>
    <row r="45" spans="1:12" ht="48.75" customHeight="1">
      <c r="A45" s="4">
        <v>41</v>
      </c>
      <c r="B45" s="315" t="s">
        <v>163</v>
      </c>
      <c r="C45" s="285">
        <v>4900070153810</v>
      </c>
      <c r="D45" s="193" t="s">
        <v>1956</v>
      </c>
      <c r="E45" s="194" t="s">
        <v>133</v>
      </c>
      <c r="F45" s="192" t="s">
        <v>0</v>
      </c>
      <c r="G45" s="192">
        <v>2</v>
      </c>
      <c r="H45" s="231" t="s">
        <v>1957</v>
      </c>
      <c r="I45" s="196" t="s">
        <v>1925</v>
      </c>
      <c r="J45" s="212"/>
      <c r="K45" s="7"/>
      <c r="L45" s="7"/>
    </row>
    <row r="46" spans="1:12" ht="48.75" customHeight="1">
      <c r="A46" s="4">
        <v>42</v>
      </c>
      <c r="B46" s="315" t="s">
        <v>163</v>
      </c>
      <c r="C46" s="285">
        <v>4900070153827</v>
      </c>
      <c r="D46" s="193" t="s">
        <v>1958</v>
      </c>
      <c r="E46" s="194" t="s">
        <v>133</v>
      </c>
      <c r="F46" s="192" t="s">
        <v>0</v>
      </c>
      <c r="G46" s="192">
        <v>2</v>
      </c>
      <c r="H46" s="231" t="s">
        <v>1959</v>
      </c>
      <c r="I46" s="196" t="s">
        <v>1925</v>
      </c>
      <c r="J46" s="212"/>
      <c r="K46" s="7"/>
      <c r="L46" s="7"/>
    </row>
    <row r="47" spans="1:12" ht="48.75" customHeight="1">
      <c r="A47" s="4">
        <v>43</v>
      </c>
      <c r="B47" s="315" t="s">
        <v>163</v>
      </c>
      <c r="C47" s="285">
        <v>4900070153834</v>
      </c>
      <c r="D47" s="193" t="s">
        <v>1958</v>
      </c>
      <c r="E47" s="194" t="s">
        <v>133</v>
      </c>
      <c r="F47" s="192" t="s">
        <v>0</v>
      </c>
      <c r="G47" s="192">
        <v>2</v>
      </c>
      <c r="H47" s="231" t="s">
        <v>1960</v>
      </c>
      <c r="I47" s="196" t="s">
        <v>1925</v>
      </c>
      <c r="J47" s="212"/>
      <c r="K47" s="7"/>
      <c r="L47" s="7"/>
    </row>
    <row r="48" spans="1:12" ht="48.75" customHeight="1">
      <c r="A48" s="4">
        <v>44</v>
      </c>
      <c r="B48" s="315" t="s">
        <v>163</v>
      </c>
      <c r="C48" s="285">
        <v>4900070153841</v>
      </c>
      <c r="D48" s="200" t="s">
        <v>1958</v>
      </c>
      <c r="E48" s="194" t="s">
        <v>133</v>
      </c>
      <c r="F48" s="192" t="s">
        <v>0</v>
      </c>
      <c r="G48" s="192">
        <v>2</v>
      </c>
      <c r="H48" s="231" t="s">
        <v>1961</v>
      </c>
      <c r="I48" s="196" t="s">
        <v>1925</v>
      </c>
      <c r="J48" s="214"/>
      <c r="K48" s="7"/>
      <c r="L48" s="7"/>
    </row>
    <row r="49" spans="1:12" ht="48.75" customHeight="1">
      <c r="A49" s="4">
        <v>45</v>
      </c>
      <c r="B49" s="315" t="s">
        <v>163</v>
      </c>
      <c r="C49" s="285">
        <v>4958995220438</v>
      </c>
      <c r="D49" s="200" t="s">
        <v>1962</v>
      </c>
      <c r="E49" s="194" t="s">
        <v>133</v>
      </c>
      <c r="F49" s="192" t="s">
        <v>0</v>
      </c>
      <c r="G49" s="192">
        <v>18</v>
      </c>
      <c r="H49" s="231" t="s">
        <v>1963</v>
      </c>
      <c r="I49" s="196" t="s">
        <v>22</v>
      </c>
      <c r="J49" s="214"/>
      <c r="K49" s="7"/>
      <c r="L49" s="7"/>
    </row>
    <row r="50" spans="1:12" ht="48.75" customHeight="1">
      <c r="A50" s="4">
        <v>46</v>
      </c>
      <c r="B50" s="315" t="s">
        <v>163</v>
      </c>
      <c r="C50" s="285">
        <v>4958995220445</v>
      </c>
      <c r="D50" s="200" t="s">
        <v>1962</v>
      </c>
      <c r="E50" s="194" t="s">
        <v>133</v>
      </c>
      <c r="F50" s="192" t="s">
        <v>0</v>
      </c>
      <c r="G50" s="192">
        <v>7</v>
      </c>
      <c r="H50" s="231" t="s">
        <v>1964</v>
      </c>
      <c r="I50" s="196" t="s">
        <v>22</v>
      </c>
      <c r="J50" s="215"/>
      <c r="K50" s="7"/>
      <c r="L50" s="7"/>
    </row>
    <row r="51" spans="1:12" ht="48.75" customHeight="1">
      <c r="A51" s="4">
        <v>47</v>
      </c>
      <c r="B51" s="315" t="s">
        <v>163</v>
      </c>
      <c r="C51" s="285">
        <v>4958995220469</v>
      </c>
      <c r="D51" s="225" t="s">
        <v>1962</v>
      </c>
      <c r="E51" s="194" t="s">
        <v>133</v>
      </c>
      <c r="F51" s="192" t="s">
        <v>0</v>
      </c>
      <c r="G51" s="192">
        <v>7</v>
      </c>
      <c r="H51" s="231" t="s">
        <v>1965</v>
      </c>
      <c r="I51" s="230" t="s">
        <v>22</v>
      </c>
      <c r="J51" s="213"/>
      <c r="K51" s="7"/>
      <c r="L51" s="7"/>
    </row>
    <row r="52" spans="1:12" ht="48.75" customHeight="1">
      <c r="A52" s="4">
        <v>48</v>
      </c>
      <c r="B52" s="315" t="s">
        <v>163</v>
      </c>
      <c r="C52" s="285">
        <v>4901750652005</v>
      </c>
      <c r="D52" s="225" t="s">
        <v>1966</v>
      </c>
      <c r="E52" s="194" t="s">
        <v>133</v>
      </c>
      <c r="F52" s="192" t="s">
        <v>0</v>
      </c>
      <c r="G52" s="192">
        <v>3</v>
      </c>
      <c r="H52" s="231" t="s">
        <v>1967</v>
      </c>
      <c r="I52" s="230" t="s">
        <v>1934</v>
      </c>
      <c r="J52" s="213"/>
      <c r="K52" s="7"/>
      <c r="L52" s="7"/>
    </row>
    <row r="53" spans="1:12" ht="48.75" customHeight="1">
      <c r="A53" s="4">
        <v>49</v>
      </c>
      <c r="B53" s="315" t="s">
        <v>163</v>
      </c>
      <c r="C53" s="288">
        <v>4901750377700</v>
      </c>
      <c r="D53" s="226" t="s">
        <v>1968</v>
      </c>
      <c r="E53" s="195" t="s">
        <v>133</v>
      </c>
      <c r="F53" s="194" t="s">
        <v>0</v>
      </c>
      <c r="G53" s="194">
        <v>49</v>
      </c>
      <c r="H53" s="233" t="s">
        <v>1969</v>
      </c>
      <c r="I53" s="239" t="s">
        <v>1970</v>
      </c>
      <c r="J53" s="213"/>
      <c r="K53" s="7"/>
      <c r="L53" s="7"/>
    </row>
    <row r="54" spans="1:12" ht="48.75" customHeight="1">
      <c r="A54" s="4">
        <v>50</v>
      </c>
      <c r="B54" s="315" t="s">
        <v>163</v>
      </c>
      <c r="C54" s="285">
        <v>4958995761818</v>
      </c>
      <c r="D54" s="225" t="s">
        <v>1971</v>
      </c>
      <c r="E54" s="195" t="s">
        <v>133</v>
      </c>
      <c r="F54" s="192" t="s">
        <v>0</v>
      </c>
      <c r="G54" s="192">
        <v>10</v>
      </c>
      <c r="H54" s="231" t="s">
        <v>1972</v>
      </c>
      <c r="I54" s="230" t="s">
        <v>22</v>
      </c>
      <c r="J54" s="212"/>
      <c r="K54" s="7"/>
      <c r="L54" s="7"/>
    </row>
    <row r="55" spans="1:12" ht="48.75" customHeight="1">
      <c r="A55" s="4">
        <v>51</v>
      </c>
      <c r="B55" s="315" t="s">
        <v>163</v>
      </c>
      <c r="C55" s="285">
        <v>4958995761054</v>
      </c>
      <c r="D55" s="225" t="s">
        <v>1973</v>
      </c>
      <c r="E55" s="195" t="s">
        <v>133</v>
      </c>
      <c r="F55" s="192" t="s">
        <v>0</v>
      </c>
      <c r="G55" s="192">
        <v>259</v>
      </c>
      <c r="H55" s="231" t="s">
        <v>1974</v>
      </c>
      <c r="I55" s="230" t="s">
        <v>22</v>
      </c>
      <c r="J55" s="214"/>
      <c r="K55" s="7"/>
      <c r="L55" s="7"/>
    </row>
    <row r="56" spans="1:12" ht="48.75" customHeight="1">
      <c r="A56" s="4">
        <v>52</v>
      </c>
      <c r="B56" s="315" t="s">
        <v>163</v>
      </c>
      <c r="C56" s="285">
        <v>653405007459</v>
      </c>
      <c r="D56" s="225" t="s">
        <v>1975</v>
      </c>
      <c r="E56" s="195" t="s">
        <v>133</v>
      </c>
      <c r="F56" s="192" t="s">
        <v>0</v>
      </c>
      <c r="G56" s="192">
        <v>3</v>
      </c>
      <c r="H56" s="231" t="s">
        <v>1976</v>
      </c>
      <c r="I56" s="238" t="s">
        <v>1977</v>
      </c>
      <c r="J56" s="214"/>
      <c r="K56" s="7"/>
      <c r="L56" s="7"/>
    </row>
    <row r="57" spans="1:12" ht="48.75" customHeight="1">
      <c r="A57" s="4">
        <v>53</v>
      </c>
      <c r="B57" s="315" t="s">
        <v>163</v>
      </c>
      <c r="C57" s="285">
        <v>4900070178523</v>
      </c>
      <c r="D57" s="225" t="s">
        <v>1978</v>
      </c>
      <c r="E57" s="195" t="s">
        <v>133</v>
      </c>
      <c r="F57" s="192" t="s">
        <v>1</v>
      </c>
      <c r="G57" s="192">
        <v>27</v>
      </c>
      <c r="H57" s="231" t="s">
        <v>1979</v>
      </c>
      <c r="I57" s="230" t="s">
        <v>1925</v>
      </c>
      <c r="J57" s="204"/>
      <c r="K57" s="7"/>
      <c r="L57" s="7"/>
    </row>
    <row r="58" spans="1:12" ht="48.75" customHeight="1">
      <c r="A58" s="4">
        <v>54</v>
      </c>
      <c r="B58" s="315" t="s">
        <v>163</v>
      </c>
      <c r="C58" s="285">
        <v>4900070178530</v>
      </c>
      <c r="D58" s="225" t="s">
        <v>1978</v>
      </c>
      <c r="E58" s="195" t="s">
        <v>133</v>
      </c>
      <c r="F58" s="192" t="s">
        <v>1</v>
      </c>
      <c r="G58" s="192">
        <v>33</v>
      </c>
      <c r="H58" s="231" t="s">
        <v>1980</v>
      </c>
      <c r="I58" s="230" t="s">
        <v>1925</v>
      </c>
      <c r="J58" s="214"/>
      <c r="K58" s="7"/>
      <c r="L58" s="7"/>
    </row>
    <row r="59" spans="1:12" ht="48.75" customHeight="1">
      <c r="A59" s="4">
        <v>55</v>
      </c>
      <c r="B59" s="315" t="s">
        <v>163</v>
      </c>
      <c r="C59" s="285">
        <v>4900070178547</v>
      </c>
      <c r="D59" s="225" t="s">
        <v>1978</v>
      </c>
      <c r="E59" s="195" t="s">
        <v>133</v>
      </c>
      <c r="F59" s="192" t="s">
        <v>1</v>
      </c>
      <c r="G59" s="192">
        <v>16</v>
      </c>
      <c r="H59" s="231" t="s">
        <v>1981</v>
      </c>
      <c r="I59" s="238" t="s">
        <v>1925</v>
      </c>
      <c r="J59" s="214"/>
      <c r="K59" s="7"/>
      <c r="L59" s="7"/>
    </row>
    <row r="60" spans="1:12" ht="48.75" customHeight="1">
      <c r="A60" s="4">
        <v>56</v>
      </c>
      <c r="B60" s="315" t="s">
        <v>163</v>
      </c>
      <c r="C60" s="285">
        <v>4900070178554</v>
      </c>
      <c r="D60" s="24" t="s">
        <v>1978</v>
      </c>
      <c r="E60" s="195" t="s">
        <v>133</v>
      </c>
      <c r="F60" s="192" t="s">
        <v>1</v>
      </c>
      <c r="G60" s="192">
        <v>2</v>
      </c>
      <c r="H60" s="25" t="s">
        <v>1982</v>
      </c>
      <c r="I60" s="230" t="s">
        <v>1925</v>
      </c>
      <c r="J60" s="212"/>
      <c r="K60" s="7"/>
      <c r="L60" s="7"/>
    </row>
    <row r="61" spans="1:12" ht="48.75" customHeight="1">
      <c r="A61" s="4">
        <v>57</v>
      </c>
      <c r="B61" s="329" t="s">
        <v>163</v>
      </c>
      <c r="C61" s="370">
        <v>4987696509627</v>
      </c>
      <c r="D61" s="371" t="s">
        <v>1983</v>
      </c>
      <c r="E61" s="327" t="s">
        <v>133</v>
      </c>
      <c r="F61" s="320" t="s">
        <v>0</v>
      </c>
      <c r="G61" s="320">
        <v>35</v>
      </c>
      <c r="H61" s="372" t="s">
        <v>1984</v>
      </c>
      <c r="I61" s="320" t="s">
        <v>33</v>
      </c>
      <c r="J61" s="213"/>
      <c r="K61" s="7"/>
      <c r="L61" s="7"/>
    </row>
    <row r="62" spans="1:12" ht="48.75" customHeight="1">
      <c r="A62" s="4">
        <v>58</v>
      </c>
      <c r="B62" s="329" t="s">
        <v>163</v>
      </c>
      <c r="C62" s="370">
        <v>4987696511071</v>
      </c>
      <c r="D62" s="371" t="s">
        <v>1985</v>
      </c>
      <c r="E62" s="327" t="s">
        <v>133</v>
      </c>
      <c r="F62" s="320" t="s">
        <v>0</v>
      </c>
      <c r="G62" s="320">
        <v>16</v>
      </c>
      <c r="H62" s="372" t="s">
        <v>1986</v>
      </c>
      <c r="I62" s="320" t="s">
        <v>33</v>
      </c>
      <c r="J62" s="213"/>
      <c r="K62" s="7"/>
      <c r="L62" s="7"/>
    </row>
    <row r="63" spans="1:12" ht="48.75" customHeight="1">
      <c r="A63" s="4">
        <v>59</v>
      </c>
      <c r="B63" s="329" t="s">
        <v>163</v>
      </c>
      <c r="C63" s="317">
        <v>4901835050566</v>
      </c>
      <c r="D63" s="373" t="s">
        <v>1987</v>
      </c>
      <c r="E63" s="327" t="s">
        <v>133</v>
      </c>
      <c r="F63" s="316" t="s">
        <v>0</v>
      </c>
      <c r="G63" s="316">
        <v>2</v>
      </c>
      <c r="H63" s="374" t="s">
        <v>1988</v>
      </c>
      <c r="I63" s="375" t="s">
        <v>1889</v>
      </c>
      <c r="J63" s="215"/>
      <c r="K63" s="7"/>
      <c r="L63" s="7"/>
    </row>
    <row r="64" spans="1:12" ht="48.75" customHeight="1">
      <c r="A64" s="4">
        <v>60</v>
      </c>
      <c r="B64" s="329" t="s">
        <v>163</v>
      </c>
      <c r="C64" s="317">
        <v>4901835050511</v>
      </c>
      <c r="D64" s="373" t="s">
        <v>1989</v>
      </c>
      <c r="E64" s="327" t="s">
        <v>133</v>
      </c>
      <c r="F64" s="316" t="s">
        <v>0</v>
      </c>
      <c r="G64" s="316">
        <v>2</v>
      </c>
      <c r="H64" s="373" t="s">
        <v>1990</v>
      </c>
      <c r="I64" s="376" t="s">
        <v>1889</v>
      </c>
      <c r="J64" s="215"/>
      <c r="K64" s="7"/>
      <c r="L64" s="7"/>
    </row>
    <row r="65" spans="1:12" ht="48.75" customHeight="1">
      <c r="A65" s="4">
        <v>61</v>
      </c>
      <c r="B65" s="329" t="s">
        <v>163</v>
      </c>
      <c r="C65" s="317">
        <v>4901835050528</v>
      </c>
      <c r="D65" s="373" t="s">
        <v>1991</v>
      </c>
      <c r="E65" s="327" t="s">
        <v>133</v>
      </c>
      <c r="F65" s="316" t="s">
        <v>0</v>
      </c>
      <c r="G65" s="316">
        <v>2</v>
      </c>
      <c r="H65" s="373" t="s">
        <v>1992</v>
      </c>
      <c r="I65" s="375" t="s">
        <v>1889</v>
      </c>
      <c r="J65" s="212"/>
      <c r="K65" s="7"/>
      <c r="L65" s="7"/>
    </row>
    <row r="66" spans="1:12" ht="48.75" customHeight="1">
      <c r="A66" s="4">
        <v>62</v>
      </c>
      <c r="B66" s="329" t="s">
        <v>163</v>
      </c>
      <c r="C66" s="317">
        <v>4901835050535</v>
      </c>
      <c r="D66" s="373" t="s">
        <v>1993</v>
      </c>
      <c r="E66" s="327" t="s">
        <v>133</v>
      </c>
      <c r="F66" s="316" t="s">
        <v>0</v>
      </c>
      <c r="G66" s="316">
        <v>3</v>
      </c>
      <c r="H66" s="373" t="s">
        <v>1994</v>
      </c>
      <c r="I66" s="375" t="s">
        <v>1889</v>
      </c>
      <c r="J66" s="213"/>
      <c r="K66" s="7"/>
      <c r="L66" s="7"/>
    </row>
    <row r="67" spans="1:12" ht="48.75" customHeight="1">
      <c r="A67" s="4">
        <v>63</v>
      </c>
      <c r="B67" s="329" t="s">
        <v>163</v>
      </c>
      <c r="C67" s="317">
        <v>4901835050542</v>
      </c>
      <c r="D67" s="373" t="s">
        <v>1995</v>
      </c>
      <c r="E67" s="327" t="s">
        <v>133</v>
      </c>
      <c r="F67" s="316" t="s">
        <v>0</v>
      </c>
      <c r="G67" s="316">
        <v>3</v>
      </c>
      <c r="H67" s="373" t="s">
        <v>1996</v>
      </c>
      <c r="I67" s="375" t="s">
        <v>1889</v>
      </c>
      <c r="J67" s="214"/>
      <c r="K67" s="7"/>
      <c r="L67" s="7"/>
    </row>
    <row r="68" spans="1:12" ht="48.75" customHeight="1">
      <c r="A68" s="4">
        <v>64</v>
      </c>
      <c r="B68" s="329" t="s">
        <v>163</v>
      </c>
      <c r="C68" s="317">
        <v>4901835050559</v>
      </c>
      <c r="D68" s="373" t="s">
        <v>1997</v>
      </c>
      <c r="E68" s="327" t="s">
        <v>133</v>
      </c>
      <c r="F68" s="316" t="s">
        <v>0</v>
      </c>
      <c r="G68" s="316">
        <v>3</v>
      </c>
      <c r="H68" s="373" t="s">
        <v>1998</v>
      </c>
      <c r="I68" s="375" t="s">
        <v>1889</v>
      </c>
      <c r="J68" s="214"/>
      <c r="K68" s="7"/>
      <c r="L68" s="7"/>
    </row>
    <row r="69" spans="1:12" ht="48.75" customHeight="1">
      <c r="A69" s="4">
        <v>65</v>
      </c>
      <c r="B69" s="315" t="s">
        <v>163</v>
      </c>
      <c r="C69" s="285">
        <v>4543527221436</v>
      </c>
      <c r="D69" s="24" t="s">
        <v>1999</v>
      </c>
      <c r="E69" s="195" t="s">
        <v>133</v>
      </c>
      <c r="F69" s="192" t="s">
        <v>0</v>
      </c>
      <c r="G69" s="192">
        <v>2</v>
      </c>
      <c r="H69" s="24" t="s">
        <v>2000</v>
      </c>
      <c r="I69" s="230" t="s">
        <v>1896</v>
      </c>
      <c r="J69" s="204"/>
      <c r="K69" s="7"/>
      <c r="L69" s="7"/>
    </row>
    <row r="70" spans="1:12" ht="48.75" customHeight="1">
      <c r="A70" s="4">
        <v>66</v>
      </c>
      <c r="B70" s="315" t="s">
        <v>163</v>
      </c>
      <c r="C70" s="285">
        <v>4543527221443</v>
      </c>
      <c r="D70" s="24" t="s">
        <v>1999</v>
      </c>
      <c r="E70" s="195" t="s">
        <v>133</v>
      </c>
      <c r="F70" s="192" t="s">
        <v>0</v>
      </c>
      <c r="G70" s="192">
        <v>2</v>
      </c>
      <c r="H70" s="24" t="s">
        <v>2001</v>
      </c>
      <c r="I70" s="230" t="s">
        <v>1896</v>
      </c>
      <c r="J70" s="214"/>
      <c r="K70" s="7"/>
      <c r="L70" s="7"/>
    </row>
    <row r="71" spans="1:12" ht="48.75" customHeight="1">
      <c r="A71" s="4">
        <v>67</v>
      </c>
      <c r="B71" s="315" t="s">
        <v>163</v>
      </c>
      <c r="C71" s="285">
        <v>4543527221474</v>
      </c>
      <c r="D71" s="24" t="s">
        <v>1999</v>
      </c>
      <c r="E71" s="195" t="s">
        <v>133</v>
      </c>
      <c r="F71" s="192" t="s">
        <v>0</v>
      </c>
      <c r="G71" s="192">
        <v>2</v>
      </c>
      <c r="H71" s="24" t="s">
        <v>2002</v>
      </c>
      <c r="I71" s="238" t="s">
        <v>1896</v>
      </c>
      <c r="J71" s="214"/>
      <c r="K71" s="7"/>
      <c r="L71" s="7"/>
    </row>
    <row r="72" spans="1:12" ht="48.75" customHeight="1">
      <c r="A72" s="4">
        <v>68</v>
      </c>
      <c r="B72" s="315" t="s">
        <v>163</v>
      </c>
      <c r="C72" s="285">
        <v>884521212209</v>
      </c>
      <c r="D72" s="24" t="s">
        <v>2003</v>
      </c>
      <c r="E72" s="195" t="s">
        <v>133</v>
      </c>
      <c r="F72" s="192" t="s">
        <v>0</v>
      </c>
      <c r="G72" s="192">
        <v>2</v>
      </c>
      <c r="H72" s="24" t="s">
        <v>2004</v>
      </c>
      <c r="I72" s="238" t="s">
        <v>2005</v>
      </c>
      <c r="J72" s="212"/>
      <c r="K72" s="7"/>
      <c r="L72" s="7"/>
    </row>
    <row r="73" spans="1:12" ht="48.75" customHeight="1">
      <c r="A73" s="4">
        <v>69</v>
      </c>
      <c r="B73" s="315" t="s">
        <v>163</v>
      </c>
      <c r="C73" s="285">
        <v>4987948194236</v>
      </c>
      <c r="D73" s="24" t="s">
        <v>2006</v>
      </c>
      <c r="E73" s="195" t="s">
        <v>133</v>
      </c>
      <c r="F73" s="192" t="s">
        <v>0</v>
      </c>
      <c r="G73" s="192">
        <v>4</v>
      </c>
      <c r="H73" s="24" t="s">
        <v>2007</v>
      </c>
      <c r="I73" s="238" t="s">
        <v>1944</v>
      </c>
      <c r="J73" s="213"/>
      <c r="K73" s="7"/>
      <c r="L73" s="7"/>
    </row>
    <row r="74" spans="1:12" ht="48.75" customHeight="1">
      <c r="A74" s="4">
        <v>70</v>
      </c>
      <c r="B74" s="315" t="s">
        <v>163</v>
      </c>
      <c r="C74" s="285">
        <v>4987948191099</v>
      </c>
      <c r="D74" s="225" t="s">
        <v>2008</v>
      </c>
      <c r="E74" s="195" t="s">
        <v>133</v>
      </c>
      <c r="F74" s="192" t="s">
        <v>0</v>
      </c>
      <c r="G74" s="192">
        <v>2</v>
      </c>
      <c r="H74" s="25" t="s">
        <v>2009</v>
      </c>
      <c r="I74" s="230" t="s">
        <v>1944</v>
      </c>
      <c r="J74" s="204"/>
      <c r="K74" s="7"/>
      <c r="L74" s="7"/>
    </row>
    <row r="75" spans="1:12" ht="48.75" customHeight="1">
      <c r="A75" s="4">
        <v>71</v>
      </c>
      <c r="B75" s="315" t="s">
        <v>163</v>
      </c>
      <c r="C75" s="285">
        <v>4987498190504</v>
      </c>
      <c r="D75" s="24" t="s">
        <v>2010</v>
      </c>
      <c r="E75" s="195" t="s">
        <v>133</v>
      </c>
      <c r="F75" s="192" t="s">
        <v>0</v>
      </c>
      <c r="G75" s="192">
        <v>2</v>
      </c>
      <c r="H75" s="24" t="s">
        <v>2011</v>
      </c>
      <c r="I75" s="238" t="s">
        <v>1944</v>
      </c>
      <c r="J75" s="215"/>
      <c r="K75" s="7"/>
      <c r="L75" s="7"/>
    </row>
    <row r="76" spans="1:12" ht="48.75" customHeight="1">
      <c r="A76" s="4">
        <v>72</v>
      </c>
      <c r="B76" s="329" t="s">
        <v>163</v>
      </c>
      <c r="C76" s="317">
        <v>4996404165635</v>
      </c>
      <c r="D76" s="373" t="s">
        <v>2012</v>
      </c>
      <c r="E76" s="327" t="s">
        <v>133</v>
      </c>
      <c r="F76" s="316" t="s">
        <v>0</v>
      </c>
      <c r="G76" s="316">
        <v>5</v>
      </c>
      <c r="H76" s="373" t="s">
        <v>2013</v>
      </c>
      <c r="I76" s="376" t="s">
        <v>1912</v>
      </c>
      <c r="J76" s="215"/>
      <c r="K76" s="7"/>
      <c r="L76" s="7"/>
    </row>
    <row r="77" spans="1:12" ht="48.75" customHeight="1">
      <c r="A77" s="4">
        <v>73</v>
      </c>
      <c r="B77" s="315" t="s">
        <v>163</v>
      </c>
      <c r="C77" s="285">
        <v>4996404176914</v>
      </c>
      <c r="D77" s="225" t="s">
        <v>2014</v>
      </c>
      <c r="E77" s="195" t="s">
        <v>133</v>
      </c>
      <c r="F77" s="228" t="s">
        <v>0</v>
      </c>
      <c r="G77" s="192">
        <v>2</v>
      </c>
      <c r="H77" s="25" t="s">
        <v>2015</v>
      </c>
      <c r="I77" s="237" t="s">
        <v>1912</v>
      </c>
      <c r="J77" s="213"/>
      <c r="K77" s="7"/>
      <c r="L77" s="7"/>
    </row>
    <row r="78" spans="1:12" ht="48.75" customHeight="1">
      <c r="A78" s="4">
        <v>74</v>
      </c>
      <c r="B78" s="315" t="s">
        <v>163</v>
      </c>
      <c r="C78" s="287">
        <v>4996404175023</v>
      </c>
      <c r="D78" s="225" t="s">
        <v>2016</v>
      </c>
      <c r="E78" s="195" t="s">
        <v>133</v>
      </c>
      <c r="F78" s="192" t="s">
        <v>0</v>
      </c>
      <c r="G78" s="192">
        <v>3</v>
      </c>
      <c r="H78" s="25" t="s">
        <v>2017</v>
      </c>
      <c r="I78" s="237" t="s">
        <v>1912</v>
      </c>
      <c r="J78" s="213"/>
      <c r="K78" s="7"/>
      <c r="L78" s="7"/>
    </row>
    <row r="79" spans="1:12" ht="48.75" customHeight="1">
      <c r="A79" s="4">
        <v>75</v>
      </c>
      <c r="B79" s="315" t="s">
        <v>163</v>
      </c>
      <c r="C79" s="287">
        <v>4996404228118</v>
      </c>
      <c r="D79" s="225" t="s">
        <v>2018</v>
      </c>
      <c r="E79" s="195" t="s">
        <v>133</v>
      </c>
      <c r="F79" s="228" t="s">
        <v>0</v>
      </c>
      <c r="G79" s="192">
        <v>12</v>
      </c>
      <c r="H79" s="25" t="s">
        <v>2019</v>
      </c>
      <c r="I79" s="237" t="s">
        <v>1912</v>
      </c>
      <c r="J79" s="214"/>
      <c r="K79" s="7"/>
      <c r="L79" s="7"/>
    </row>
    <row r="80" spans="1:12" ht="48.75" customHeight="1">
      <c r="A80" s="4">
        <v>76</v>
      </c>
      <c r="B80" s="315" t="s">
        <v>163</v>
      </c>
      <c r="C80" s="285">
        <v>4996404228149</v>
      </c>
      <c r="D80" s="225" t="s">
        <v>2018</v>
      </c>
      <c r="E80" s="195" t="s">
        <v>133</v>
      </c>
      <c r="F80" s="230" t="s">
        <v>0</v>
      </c>
      <c r="G80" s="192">
        <v>2</v>
      </c>
      <c r="H80" s="25" t="s">
        <v>2020</v>
      </c>
      <c r="I80" s="238" t="s">
        <v>2021</v>
      </c>
      <c r="J80" s="214"/>
      <c r="K80" s="7"/>
      <c r="L80" s="7"/>
    </row>
    <row r="81" spans="1:12" ht="48.75" customHeight="1">
      <c r="A81" s="4">
        <v>77</v>
      </c>
      <c r="B81" s="315" t="s">
        <v>163</v>
      </c>
      <c r="C81" s="285">
        <v>4571352250031</v>
      </c>
      <c r="D81" s="225" t="s">
        <v>2022</v>
      </c>
      <c r="E81" s="195" t="s">
        <v>133</v>
      </c>
      <c r="F81" s="228" t="s">
        <v>0</v>
      </c>
      <c r="G81" s="192">
        <v>3</v>
      </c>
      <c r="H81" s="25" t="s">
        <v>2023</v>
      </c>
      <c r="I81" s="230" t="s">
        <v>2024</v>
      </c>
      <c r="J81" s="214"/>
      <c r="K81" s="7"/>
      <c r="L81" s="7"/>
    </row>
    <row r="82" spans="1:12" ht="48.75" customHeight="1">
      <c r="A82" s="4">
        <v>78</v>
      </c>
      <c r="B82" s="315" t="s">
        <v>163</v>
      </c>
      <c r="C82" s="285">
        <v>4958995232035</v>
      </c>
      <c r="D82" s="225" t="s">
        <v>2025</v>
      </c>
      <c r="E82" s="195" t="s">
        <v>133</v>
      </c>
      <c r="F82" s="228" t="s">
        <v>1</v>
      </c>
      <c r="G82" s="192">
        <v>2</v>
      </c>
      <c r="H82" s="25" t="s">
        <v>2026</v>
      </c>
      <c r="I82" s="230" t="s">
        <v>22</v>
      </c>
      <c r="J82" s="214"/>
      <c r="K82" s="7"/>
      <c r="L82" s="7"/>
    </row>
    <row r="83" spans="1:12" ht="48.75" customHeight="1">
      <c r="A83" s="4">
        <v>79</v>
      </c>
      <c r="B83" s="315" t="s">
        <v>163</v>
      </c>
      <c r="C83" s="285">
        <v>4958995232042</v>
      </c>
      <c r="D83" s="225" t="s">
        <v>2027</v>
      </c>
      <c r="E83" s="195" t="s">
        <v>133</v>
      </c>
      <c r="F83" s="228" t="s">
        <v>1</v>
      </c>
      <c r="G83" s="192">
        <v>3</v>
      </c>
      <c r="H83" s="25" t="s">
        <v>2028</v>
      </c>
      <c r="I83" s="230" t="s">
        <v>22</v>
      </c>
      <c r="J83" s="213"/>
      <c r="K83" s="7"/>
      <c r="L83" s="7"/>
    </row>
    <row r="84" spans="1:12" ht="48.75" customHeight="1">
      <c r="A84" s="4">
        <v>80</v>
      </c>
      <c r="B84" s="315" t="s">
        <v>163</v>
      </c>
      <c r="C84" s="285">
        <v>4958995232059</v>
      </c>
      <c r="D84" s="225" t="s">
        <v>2027</v>
      </c>
      <c r="E84" s="195" t="s">
        <v>133</v>
      </c>
      <c r="F84" s="192" t="s">
        <v>1</v>
      </c>
      <c r="G84" s="192">
        <v>2</v>
      </c>
      <c r="H84" s="24" t="s">
        <v>2029</v>
      </c>
      <c r="I84" s="230" t="s">
        <v>22</v>
      </c>
      <c r="J84" s="204"/>
      <c r="K84" s="7"/>
      <c r="L84" s="7"/>
    </row>
    <row r="85" spans="1:12" ht="48.75" customHeight="1">
      <c r="A85" s="4">
        <v>81</v>
      </c>
      <c r="B85" s="315" t="s">
        <v>163</v>
      </c>
      <c r="C85" s="285">
        <v>4958995044508</v>
      </c>
      <c r="D85" s="24" t="s">
        <v>2030</v>
      </c>
      <c r="E85" s="195" t="s">
        <v>133</v>
      </c>
      <c r="F85" s="192" t="s">
        <v>0</v>
      </c>
      <c r="G85" s="192">
        <v>4</v>
      </c>
      <c r="H85" s="24" t="s">
        <v>2031</v>
      </c>
      <c r="I85" s="230" t="s">
        <v>22</v>
      </c>
      <c r="J85" s="204"/>
      <c r="K85" s="7"/>
      <c r="L85" s="7"/>
    </row>
    <row r="86" spans="1:12" ht="48.75" customHeight="1">
      <c r="A86" s="4">
        <v>82</v>
      </c>
      <c r="B86" s="315" t="s">
        <v>163</v>
      </c>
      <c r="C86" s="285">
        <v>4987948178007</v>
      </c>
      <c r="D86" s="24" t="s">
        <v>2032</v>
      </c>
      <c r="E86" s="195" t="s">
        <v>133</v>
      </c>
      <c r="F86" s="192" t="s">
        <v>0</v>
      </c>
      <c r="G86" s="192">
        <v>5</v>
      </c>
      <c r="H86" s="24" t="s">
        <v>2033</v>
      </c>
      <c r="I86" s="230" t="s">
        <v>1944</v>
      </c>
      <c r="J86" s="204"/>
      <c r="K86" s="7"/>
      <c r="L86" s="7"/>
    </row>
    <row r="87" spans="1:12" ht="48.75" customHeight="1">
      <c r="A87" s="4">
        <v>83</v>
      </c>
      <c r="B87" s="315" t="s">
        <v>163</v>
      </c>
      <c r="C87" s="285">
        <v>4953170031120</v>
      </c>
      <c r="D87" s="24" t="s">
        <v>2034</v>
      </c>
      <c r="E87" s="195" t="s">
        <v>133</v>
      </c>
      <c r="F87" s="192" t="s">
        <v>0</v>
      </c>
      <c r="G87" s="192">
        <v>2</v>
      </c>
      <c r="H87" s="24" t="s">
        <v>2035</v>
      </c>
      <c r="I87" s="230" t="s">
        <v>2036</v>
      </c>
      <c r="J87" s="204"/>
      <c r="K87" s="7"/>
      <c r="L87" s="7"/>
    </row>
    <row r="88" spans="1:12" ht="48.75" customHeight="1">
      <c r="A88" s="4">
        <v>84</v>
      </c>
      <c r="B88" s="315" t="s">
        <v>163</v>
      </c>
      <c r="C88" s="285">
        <v>4953170031106</v>
      </c>
      <c r="D88" s="24" t="s">
        <v>2037</v>
      </c>
      <c r="E88" s="195" t="s">
        <v>133</v>
      </c>
      <c r="F88" s="192" t="s">
        <v>0</v>
      </c>
      <c r="G88" s="192">
        <v>2</v>
      </c>
      <c r="H88" s="24" t="s">
        <v>2038</v>
      </c>
      <c r="I88" s="230" t="s">
        <v>2036</v>
      </c>
      <c r="J88" s="204"/>
      <c r="K88" s="7"/>
      <c r="L88" s="7"/>
    </row>
    <row r="89" spans="1:12" ht="48.75" customHeight="1">
      <c r="A89" s="4">
        <v>85</v>
      </c>
      <c r="B89" s="315" t="s">
        <v>163</v>
      </c>
      <c r="C89" s="285">
        <v>4560111723121</v>
      </c>
      <c r="D89" s="24" t="s">
        <v>2039</v>
      </c>
      <c r="E89" s="195" t="s">
        <v>133</v>
      </c>
      <c r="F89" s="192" t="s">
        <v>1</v>
      </c>
      <c r="G89" s="192">
        <v>84</v>
      </c>
      <c r="H89" s="24" t="s">
        <v>2040</v>
      </c>
      <c r="I89" s="230" t="s">
        <v>1934</v>
      </c>
      <c r="J89" s="212"/>
      <c r="K89" s="7"/>
      <c r="L89" s="7"/>
    </row>
    <row r="90" spans="1:12" ht="48.75" customHeight="1">
      <c r="A90" s="4">
        <v>86</v>
      </c>
      <c r="B90" s="315" t="s">
        <v>163</v>
      </c>
      <c r="C90" s="285">
        <v>4931921842157</v>
      </c>
      <c r="D90" s="24" t="s">
        <v>2041</v>
      </c>
      <c r="E90" s="195" t="s">
        <v>133</v>
      </c>
      <c r="F90" s="192" t="s">
        <v>0</v>
      </c>
      <c r="G90" s="192">
        <v>2</v>
      </c>
      <c r="H90" s="24" t="s">
        <v>2042</v>
      </c>
      <c r="I90" s="237" t="s">
        <v>2043</v>
      </c>
      <c r="J90" s="214"/>
      <c r="K90" s="7"/>
      <c r="L90" s="7"/>
    </row>
    <row r="91" spans="1:12" ht="48.75" customHeight="1">
      <c r="A91" s="4">
        <v>87</v>
      </c>
      <c r="B91" s="315" t="s">
        <v>163</v>
      </c>
      <c r="C91" s="285">
        <v>4996404010072</v>
      </c>
      <c r="D91" s="24" t="s">
        <v>2044</v>
      </c>
      <c r="E91" s="195" t="s">
        <v>133</v>
      </c>
      <c r="F91" s="192" t="s">
        <v>0</v>
      </c>
      <c r="G91" s="192">
        <v>7</v>
      </c>
      <c r="H91" s="24" t="s">
        <v>2045</v>
      </c>
      <c r="I91" s="230" t="s">
        <v>1912</v>
      </c>
      <c r="J91" s="214"/>
      <c r="K91" s="7"/>
      <c r="L91" s="7"/>
    </row>
    <row r="92" spans="1:12" ht="48.75" customHeight="1">
      <c r="A92" s="4">
        <v>88</v>
      </c>
      <c r="B92" s="315" t="s">
        <v>163</v>
      </c>
      <c r="C92" s="285">
        <v>4996404010836</v>
      </c>
      <c r="D92" s="24" t="s">
        <v>2046</v>
      </c>
      <c r="E92" s="195" t="s">
        <v>133</v>
      </c>
      <c r="F92" s="192" t="s">
        <v>0</v>
      </c>
      <c r="G92" s="192">
        <v>2</v>
      </c>
      <c r="H92" s="24" t="s">
        <v>2047</v>
      </c>
      <c r="I92" s="230" t="s">
        <v>1912</v>
      </c>
      <c r="J92" s="214"/>
      <c r="K92" s="7"/>
      <c r="L92" s="7"/>
    </row>
    <row r="93" spans="1:12" ht="48.75" customHeight="1">
      <c r="A93" s="4">
        <v>89</v>
      </c>
      <c r="B93" s="315" t="s">
        <v>163</v>
      </c>
      <c r="C93" s="285">
        <v>4996404010041</v>
      </c>
      <c r="D93" s="24" t="s">
        <v>2048</v>
      </c>
      <c r="E93" s="195" t="s">
        <v>133</v>
      </c>
      <c r="F93" s="192" t="s">
        <v>0</v>
      </c>
      <c r="G93" s="192">
        <v>4</v>
      </c>
      <c r="H93" s="24" t="s">
        <v>2049</v>
      </c>
      <c r="I93" s="230" t="s">
        <v>1912</v>
      </c>
      <c r="J93" s="214"/>
      <c r="K93" s="7"/>
      <c r="L93" s="7"/>
    </row>
    <row r="94" spans="1:12" ht="48.75" customHeight="1">
      <c r="A94" s="4">
        <v>90</v>
      </c>
      <c r="B94" s="315" t="s">
        <v>163</v>
      </c>
      <c r="C94" s="285">
        <v>4996404010089</v>
      </c>
      <c r="D94" s="24" t="s">
        <v>2050</v>
      </c>
      <c r="E94" s="195" t="s">
        <v>133</v>
      </c>
      <c r="F94" s="192" t="s">
        <v>0</v>
      </c>
      <c r="G94" s="192">
        <v>13</v>
      </c>
      <c r="H94" s="24" t="s">
        <v>2051</v>
      </c>
      <c r="I94" s="230" t="s">
        <v>1912</v>
      </c>
      <c r="J94" s="212"/>
      <c r="K94" s="7"/>
      <c r="L94" s="7"/>
    </row>
    <row r="95" spans="1:12" ht="48.75" customHeight="1">
      <c r="A95" s="4">
        <v>91</v>
      </c>
      <c r="B95" s="315" t="s">
        <v>163</v>
      </c>
      <c r="C95" s="285">
        <v>4996404010096</v>
      </c>
      <c r="D95" s="24" t="s">
        <v>2052</v>
      </c>
      <c r="E95" s="195" t="s">
        <v>133</v>
      </c>
      <c r="F95" s="192" t="s">
        <v>0</v>
      </c>
      <c r="G95" s="192">
        <v>14</v>
      </c>
      <c r="H95" s="24" t="s">
        <v>2053</v>
      </c>
      <c r="I95" s="230" t="s">
        <v>1912</v>
      </c>
      <c r="J95" s="212"/>
      <c r="K95" s="7"/>
      <c r="L95" s="7"/>
    </row>
    <row r="96" spans="1:12" ht="48.75" customHeight="1">
      <c r="A96" s="4">
        <v>92</v>
      </c>
      <c r="B96" s="315" t="s">
        <v>163</v>
      </c>
      <c r="C96" s="285">
        <v>4996404010102</v>
      </c>
      <c r="D96" s="24" t="s">
        <v>2054</v>
      </c>
      <c r="E96" s="195" t="s">
        <v>133</v>
      </c>
      <c r="F96" s="192" t="s">
        <v>0</v>
      </c>
      <c r="G96" s="192">
        <v>5</v>
      </c>
      <c r="H96" s="24" t="s">
        <v>2055</v>
      </c>
      <c r="I96" s="230" t="s">
        <v>1912</v>
      </c>
      <c r="J96" s="214"/>
      <c r="K96" s="7"/>
      <c r="L96" s="7"/>
    </row>
    <row r="97" spans="1:12" ht="48.75" customHeight="1">
      <c r="A97" s="4">
        <v>93</v>
      </c>
      <c r="B97" s="315" t="s">
        <v>163</v>
      </c>
      <c r="C97" s="285">
        <v>4996404010201</v>
      </c>
      <c r="D97" s="24" t="s">
        <v>2056</v>
      </c>
      <c r="E97" s="195" t="s">
        <v>133</v>
      </c>
      <c r="F97" s="192" t="s">
        <v>0</v>
      </c>
      <c r="G97" s="192">
        <v>2</v>
      </c>
      <c r="H97" s="24" t="s">
        <v>2057</v>
      </c>
      <c r="I97" s="230" t="s">
        <v>1912</v>
      </c>
      <c r="J97" s="215"/>
      <c r="K97" s="7"/>
      <c r="L97" s="7"/>
    </row>
    <row r="98" spans="1:12" ht="48.75" customHeight="1">
      <c r="A98" s="4">
        <v>94</v>
      </c>
      <c r="B98" s="315" t="s">
        <v>163</v>
      </c>
      <c r="C98" s="285">
        <v>4996404168414</v>
      </c>
      <c r="D98" s="24" t="s">
        <v>2058</v>
      </c>
      <c r="E98" s="195" t="s">
        <v>133</v>
      </c>
      <c r="F98" s="192" t="s">
        <v>0</v>
      </c>
      <c r="G98" s="192">
        <v>30</v>
      </c>
      <c r="H98" s="24" t="s">
        <v>2059</v>
      </c>
      <c r="I98" s="230" t="s">
        <v>1912</v>
      </c>
      <c r="J98" s="213"/>
      <c r="K98" s="7"/>
      <c r="L98" s="7"/>
    </row>
    <row r="99" spans="1:12" ht="48.75" customHeight="1">
      <c r="A99" s="4">
        <v>95</v>
      </c>
      <c r="B99" s="315" t="s">
        <v>163</v>
      </c>
      <c r="C99" s="285">
        <v>4996404168421</v>
      </c>
      <c r="D99" s="24" t="s">
        <v>2058</v>
      </c>
      <c r="E99" s="195" t="s">
        <v>133</v>
      </c>
      <c r="F99" s="192" t="s">
        <v>0</v>
      </c>
      <c r="G99" s="192">
        <v>253</v>
      </c>
      <c r="H99" s="24" t="s">
        <v>2060</v>
      </c>
      <c r="I99" s="230" t="s">
        <v>1912</v>
      </c>
      <c r="J99" s="213"/>
      <c r="K99" s="7"/>
      <c r="L99" s="7"/>
    </row>
    <row r="100" spans="1:12" ht="48.75" customHeight="1">
      <c r="A100" s="4">
        <v>96</v>
      </c>
      <c r="B100" s="315" t="s">
        <v>163</v>
      </c>
      <c r="C100" s="285">
        <v>4996404168438</v>
      </c>
      <c r="D100" s="24" t="s">
        <v>2058</v>
      </c>
      <c r="E100" s="195" t="s">
        <v>133</v>
      </c>
      <c r="F100" s="192" t="s">
        <v>0</v>
      </c>
      <c r="G100" s="192">
        <v>420</v>
      </c>
      <c r="H100" s="24" t="s">
        <v>2061</v>
      </c>
      <c r="I100" s="230" t="s">
        <v>1912</v>
      </c>
      <c r="J100" s="213"/>
      <c r="K100" s="7"/>
      <c r="L100" s="7"/>
    </row>
    <row r="101" spans="1:12" ht="48.75" customHeight="1">
      <c r="A101" s="4">
        <v>97</v>
      </c>
      <c r="B101" s="315" t="s">
        <v>163</v>
      </c>
      <c r="C101" s="285">
        <v>4996404168445</v>
      </c>
      <c r="D101" s="24" t="s">
        <v>2058</v>
      </c>
      <c r="E101" s="195" t="s">
        <v>133</v>
      </c>
      <c r="F101" s="192" t="s">
        <v>0</v>
      </c>
      <c r="G101" s="192">
        <v>38</v>
      </c>
      <c r="H101" s="24" t="s">
        <v>2062</v>
      </c>
      <c r="I101" s="230" t="s">
        <v>1912</v>
      </c>
      <c r="J101" s="215"/>
      <c r="K101" s="7"/>
      <c r="L101" s="7"/>
    </row>
    <row r="102" spans="1:12" ht="48.75" customHeight="1">
      <c r="A102" s="4">
        <v>98</v>
      </c>
      <c r="B102" s="315" t="s">
        <v>163</v>
      </c>
      <c r="C102" s="285">
        <v>4996404045074</v>
      </c>
      <c r="D102" s="24" t="s">
        <v>2063</v>
      </c>
      <c r="E102" s="195" t="s">
        <v>133</v>
      </c>
      <c r="F102" s="192" t="s">
        <v>2064</v>
      </c>
      <c r="G102" s="192">
        <v>15</v>
      </c>
      <c r="H102" s="24" t="s">
        <v>2065</v>
      </c>
      <c r="I102" s="230" t="s">
        <v>1912</v>
      </c>
      <c r="J102" s="215"/>
      <c r="K102" s="7"/>
      <c r="L102" s="7"/>
    </row>
    <row r="103" spans="1:12" ht="48.75" customHeight="1">
      <c r="A103" s="4">
        <v>99</v>
      </c>
      <c r="B103" s="315" t="s">
        <v>163</v>
      </c>
      <c r="C103" s="285">
        <v>4996404230609</v>
      </c>
      <c r="D103" s="24" t="s">
        <v>2066</v>
      </c>
      <c r="E103" s="195" t="s">
        <v>133</v>
      </c>
      <c r="F103" s="192" t="s">
        <v>0</v>
      </c>
      <c r="G103" s="192">
        <v>2</v>
      </c>
      <c r="H103" s="24" t="s">
        <v>2067</v>
      </c>
      <c r="I103" s="230" t="s">
        <v>1912</v>
      </c>
      <c r="J103" s="215"/>
      <c r="K103" s="7"/>
      <c r="L103" s="7"/>
    </row>
    <row r="104" spans="1:12" ht="48.75" customHeight="1">
      <c r="A104" s="4">
        <v>100</v>
      </c>
      <c r="B104" s="315" t="s">
        <v>163</v>
      </c>
      <c r="C104" s="285">
        <v>4996404008017</v>
      </c>
      <c r="D104" s="24" t="s">
        <v>2068</v>
      </c>
      <c r="E104" s="195" t="s">
        <v>133</v>
      </c>
      <c r="F104" s="192" t="s">
        <v>0</v>
      </c>
      <c r="G104" s="192">
        <v>12</v>
      </c>
      <c r="H104" s="24" t="s">
        <v>2069</v>
      </c>
      <c r="I104" s="230" t="s">
        <v>1912</v>
      </c>
      <c r="J104" s="214"/>
      <c r="K104" s="7"/>
      <c r="L104" s="7"/>
    </row>
    <row r="105" spans="1:12" ht="48.75" customHeight="1">
      <c r="A105" s="4">
        <v>101</v>
      </c>
      <c r="B105" s="315" t="s">
        <v>163</v>
      </c>
      <c r="C105" s="285">
        <v>4996404008116</v>
      </c>
      <c r="D105" s="24" t="s">
        <v>2070</v>
      </c>
      <c r="E105" s="195" t="s">
        <v>133</v>
      </c>
      <c r="F105" s="192" t="s">
        <v>0</v>
      </c>
      <c r="G105" s="192">
        <v>2</v>
      </c>
      <c r="H105" s="24" t="s">
        <v>2071</v>
      </c>
      <c r="I105" s="230" t="s">
        <v>1912</v>
      </c>
      <c r="J105" s="213"/>
      <c r="K105" s="7"/>
      <c r="L105" s="7"/>
    </row>
    <row r="106" spans="1:12" ht="48.75" customHeight="1">
      <c r="A106" s="4">
        <v>102</v>
      </c>
      <c r="B106" s="315" t="s">
        <v>163</v>
      </c>
      <c r="C106" s="285">
        <v>4996404008147</v>
      </c>
      <c r="D106" s="24" t="s">
        <v>2072</v>
      </c>
      <c r="E106" s="195" t="s">
        <v>133</v>
      </c>
      <c r="F106" s="192" t="s">
        <v>0</v>
      </c>
      <c r="G106" s="192">
        <v>3</v>
      </c>
      <c r="H106" s="24" t="s">
        <v>2073</v>
      </c>
      <c r="I106" s="230" t="s">
        <v>1912</v>
      </c>
      <c r="J106" s="212"/>
      <c r="K106" s="7"/>
      <c r="L106" s="7"/>
    </row>
    <row r="107" spans="1:12" ht="48.75" customHeight="1">
      <c r="A107" s="4">
        <v>103</v>
      </c>
      <c r="B107" s="315" t="s">
        <v>163</v>
      </c>
      <c r="C107" s="285">
        <v>4996404008178</v>
      </c>
      <c r="D107" s="24" t="s">
        <v>2074</v>
      </c>
      <c r="E107" s="195" t="s">
        <v>133</v>
      </c>
      <c r="F107" s="192" t="s">
        <v>0</v>
      </c>
      <c r="G107" s="192">
        <v>4</v>
      </c>
      <c r="H107" s="24" t="s">
        <v>2075</v>
      </c>
      <c r="I107" s="230" t="s">
        <v>1912</v>
      </c>
      <c r="J107" s="212"/>
      <c r="K107" s="7"/>
      <c r="L107" s="7"/>
    </row>
    <row r="108" spans="1:12" ht="48.75" customHeight="1">
      <c r="A108" s="4">
        <v>104</v>
      </c>
      <c r="B108" s="315" t="s">
        <v>163</v>
      </c>
      <c r="C108" s="285">
        <v>4996404008208</v>
      </c>
      <c r="D108" s="199" t="s">
        <v>2076</v>
      </c>
      <c r="E108" s="195" t="s">
        <v>133</v>
      </c>
      <c r="F108" s="192" t="s">
        <v>0</v>
      </c>
      <c r="G108" s="192">
        <v>2</v>
      </c>
      <c r="H108" s="24" t="s">
        <v>2077</v>
      </c>
      <c r="I108" s="230" t="s">
        <v>1912</v>
      </c>
      <c r="J108" s="204"/>
      <c r="K108" s="7"/>
      <c r="L108" s="7"/>
    </row>
    <row r="109" spans="1:12" ht="48.75" customHeight="1">
      <c r="A109" s="4">
        <v>105</v>
      </c>
      <c r="B109" s="315" t="s">
        <v>163</v>
      </c>
      <c r="C109" s="285">
        <v>4996404271107</v>
      </c>
      <c r="D109" s="199" t="s">
        <v>2078</v>
      </c>
      <c r="E109" s="195" t="s">
        <v>133</v>
      </c>
      <c r="F109" s="192" t="s">
        <v>0</v>
      </c>
      <c r="G109" s="192">
        <v>2</v>
      </c>
      <c r="H109" s="24" t="s">
        <v>2079</v>
      </c>
      <c r="I109" s="230" t="s">
        <v>1912</v>
      </c>
      <c r="J109" s="215"/>
      <c r="K109" s="7"/>
      <c r="L109" s="7"/>
    </row>
    <row r="110" spans="1:12" ht="48.75" customHeight="1">
      <c r="A110" s="4">
        <v>106</v>
      </c>
      <c r="B110" s="315" t="s">
        <v>163</v>
      </c>
      <c r="C110" s="285">
        <v>4996404211400</v>
      </c>
      <c r="D110" s="199" t="s">
        <v>2080</v>
      </c>
      <c r="E110" s="195" t="s">
        <v>133</v>
      </c>
      <c r="F110" s="192" t="s">
        <v>0</v>
      </c>
      <c r="G110" s="192">
        <v>8</v>
      </c>
      <c r="H110" s="24" t="s">
        <v>2081</v>
      </c>
      <c r="I110" s="230" t="s">
        <v>1912</v>
      </c>
      <c r="J110" s="204"/>
      <c r="K110" s="7"/>
      <c r="L110" s="7"/>
    </row>
    <row r="111" spans="1:12" ht="48.75" customHeight="1">
      <c r="A111" s="4">
        <v>107</v>
      </c>
      <c r="B111" s="315" t="s">
        <v>163</v>
      </c>
      <c r="C111" s="285">
        <v>4958286711508</v>
      </c>
      <c r="D111" s="199" t="s">
        <v>2082</v>
      </c>
      <c r="E111" s="195" t="s">
        <v>133</v>
      </c>
      <c r="F111" s="192" t="s">
        <v>0</v>
      </c>
      <c r="G111" s="192">
        <v>21</v>
      </c>
      <c r="H111" s="24" t="s">
        <v>2083</v>
      </c>
      <c r="I111" s="230" t="s">
        <v>1931</v>
      </c>
      <c r="J111" s="204"/>
      <c r="K111" s="7"/>
      <c r="L111" s="7"/>
    </row>
    <row r="112" spans="1:12" ht="48.75" customHeight="1">
      <c r="A112" s="4">
        <v>108</v>
      </c>
      <c r="B112" s="315" t="s">
        <v>163</v>
      </c>
      <c r="C112" s="285">
        <v>816849010199</v>
      </c>
      <c r="D112" s="199" t="s">
        <v>2084</v>
      </c>
      <c r="E112" s="195" t="s">
        <v>133</v>
      </c>
      <c r="F112" s="192" t="s">
        <v>0</v>
      </c>
      <c r="G112" s="192">
        <v>3</v>
      </c>
      <c r="H112" s="24" t="s">
        <v>2085</v>
      </c>
      <c r="I112" s="230" t="s">
        <v>2086</v>
      </c>
      <c r="J112" s="204"/>
      <c r="K112" s="7"/>
      <c r="L112" s="7"/>
    </row>
    <row r="113" spans="1:12" ht="48.75" customHeight="1">
      <c r="A113" s="4">
        <v>109</v>
      </c>
      <c r="B113" s="315" t="s">
        <v>163</v>
      </c>
      <c r="C113" s="285">
        <v>4987580167216</v>
      </c>
      <c r="D113" s="199" t="s">
        <v>2087</v>
      </c>
      <c r="E113" s="195" t="s">
        <v>133</v>
      </c>
      <c r="F113" s="192" t="s">
        <v>0</v>
      </c>
      <c r="G113" s="192">
        <v>3</v>
      </c>
      <c r="H113" s="24" t="s">
        <v>2088</v>
      </c>
      <c r="I113" s="230" t="s">
        <v>1868</v>
      </c>
      <c r="J113" s="214"/>
      <c r="K113" s="7"/>
      <c r="L113" s="7"/>
    </row>
    <row r="114" spans="1:12" ht="48.75" customHeight="1">
      <c r="A114" s="4">
        <v>110</v>
      </c>
      <c r="B114" s="315" t="s">
        <v>163</v>
      </c>
      <c r="C114" s="285">
        <v>4987010157770</v>
      </c>
      <c r="D114" s="199" t="s">
        <v>2089</v>
      </c>
      <c r="E114" s="195" t="s">
        <v>133</v>
      </c>
      <c r="F114" s="192" t="s">
        <v>0</v>
      </c>
      <c r="G114" s="192">
        <v>2</v>
      </c>
      <c r="H114" s="24" t="s">
        <v>2090</v>
      </c>
      <c r="I114" s="239" t="s">
        <v>2091</v>
      </c>
      <c r="J114" s="204"/>
      <c r="K114" s="7"/>
      <c r="L114" s="7"/>
    </row>
    <row r="115" spans="1:12" ht="48.75" customHeight="1">
      <c r="A115" s="4">
        <v>111</v>
      </c>
      <c r="B115" s="315" t="s">
        <v>163</v>
      </c>
      <c r="C115" s="285">
        <v>4987010158807</v>
      </c>
      <c r="D115" s="199" t="s">
        <v>2092</v>
      </c>
      <c r="E115" s="195" t="s">
        <v>133</v>
      </c>
      <c r="F115" s="192" t="s">
        <v>0</v>
      </c>
      <c r="G115" s="192">
        <v>2</v>
      </c>
      <c r="H115" s="24" t="s">
        <v>2093</v>
      </c>
      <c r="I115" s="238" t="s">
        <v>2091</v>
      </c>
      <c r="J115" s="204"/>
      <c r="K115" s="7"/>
      <c r="L115" s="7"/>
    </row>
    <row r="116" spans="1:12" ht="48.75" customHeight="1">
      <c r="A116" s="4">
        <v>112</v>
      </c>
      <c r="B116" s="315" t="s">
        <v>163</v>
      </c>
      <c r="C116" s="285">
        <v>4958995213430</v>
      </c>
      <c r="D116" s="24" t="s">
        <v>2094</v>
      </c>
      <c r="E116" s="195" t="s">
        <v>133</v>
      </c>
      <c r="F116" s="192" t="s">
        <v>0</v>
      </c>
      <c r="G116" s="192">
        <v>3</v>
      </c>
      <c r="H116" s="24" t="s">
        <v>2095</v>
      </c>
      <c r="I116" s="230" t="s">
        <v>22</v>
      </c>
      <c r="J116" s="204"/>
      <c r="K116" s="7"/>
      <c r="L116" s="7"/>
    </row>
    <row r="117" spans="1:12" ht="48.75" customHeight="1">
      <c r="A117" s="4">
        <v>113</v>
      </c>
      <c r="B117" s="315" t="s">
        <v>163</v>
      </c>
      <c r="C117" s="285">
        <v>4958995213447</v>
      </c>
      <c r="D117" s="24" t="s">
        <v>2094</v>
      </c>
      <c r="E117" s="195" t="s">
        <v>133</v>
      </c>
      <c r="F117" s="192" t="s">
        <v>0</v>
      </c>
      <c r="G117" s="192">
        <v>2</v>
      </c>
      <c r="H117" s="24" t="s">
        <v>2096</v>
      </c>
      <c r="I117" s="230" t="s">
        <v>22</v>
      </c>
      <c r="J117" s="214"/>
      <c r="K117" s="7"/>
      <c r="L117" s="7"/>
    </row>
    <row r="118" spans="1:12" ht="48.75" customHeight="1">
      <c r="A118" s="4">
        <v>114</v>
      </c>
      <c r="B118" s="315" t="s">
        <v>163</v>
      </c>
      <c r="C118" s="285">
        <v>4958995213461</v>
      </c>
      <c r="D118" s="227" t="s">
        <v>2094</v>
      </c>
      <c r="E118" s="195" t="s">
        <v>133</v>
      </c>
      <c r="F118" s="192" t="s">
        <v>0</v>
      </c>
      <c r="G118" s="192">
        <v>4</v>
      </c>
      <c r="H118" s="24" t="s">
        <v>2097</v>
      </c>
      <c r="I118" s="238" t="s">
        <v>22</v>
      </c>
      <c r="J118" s="214"/>
      <c r="K118" s="7"/>
      <c r="L118" s="7"/>
    </row>
    <row r="119" spans="1:12" ht="48.75" customHeight="1">
      <c r="A119" s="4">
        <v>115</v>
      </c>
      <c r="B119" s="315" t="s">
        <v>163</v>
      </c>
      <c r="C119" s="285">
        <v>4560126548344</v>
      </c>
      <c r="D119" s="24" t="s">
        <v>2098</v>
      </c>
      <c r="E119" s="195" t="s">
        <v>133</v>
      </c>
      <c r="F119" s="192" t="s">
        <v>0</v>
      </c>
      <c r="G119" s="192">
        <v>2</v>
      </c>
      <c r="H119" s="24" t="s">
        <v>2099</v>
      </c>
      <c r="I119" s="230" t="s">
        <v>2100</v>
      </c>
      <c r="J119" s="212"/>
      <c r="K119" s="7"/>
      <c r="L119" s="7"/>
    </row>
    <row r="120" spans="1:12" ht="48.75" customHeight="1">
      <c r="A120" s="4">
        <v>116</v>
      </c>
      <c r="B120" s="315" t="s">
        <v>163</v>
      </c>
      <c r="C120" s="285">
        <v>4987482470728</v>
      </c>
      <c r="D120" s="24" t="s">
        <v>2101</v>
      </c>
      <c r="E120" s="195" t="s">
        <v>133</v>
      </c>
      <c r="F120" s="192" t="s">
        <v>0</v>
      </c>
      <c r="G120" s="192">
        <v>2</v>
      </c>
      <c r="H120" s="24" t="s">
        <v>2102</v>
      </c>
      <c r="I120" s="230" t="s">
        <v>2103</v>
      </c>
      <c r="J120" s="213"/>
      <c r="K120" s="7"/>
      <c r="L120" s="7"/>
    </row>
    <row r="121" spans="1:12" ht="48.75" customHeight="1">
      <c r="A121" s="4">
        <v>117</v>
      </c>
      <c r="B121" s="315" t="s">
        <v>163</v>
      </c>
      <c r="C121" s="285">
        <v>4582111152213</v>
      </c>
      <c r="D121" s="24" t="s">
        <v>2104</v>
      </c>
      <c r="E121" s="195" t="s">
        <v>133</v>
      </c>
      <c r="F121" s="192" t="s">
        <v>0</v>
      </c>
      <c r="G121" s="192">
        <v>3</v>
      </c>
      <c r="H121" s="24" t="s">
        <v>2105</v>
      </c>
      <c r="I121" s="230" t="s">
        <v>1880</v>
      </c>
      <c r="J121" s="212"/>
      <c r="K121" s="7"/>
      <c r="L121" s="7"/>
    </row>
    <row r="122" spans="1:12" ht="48.75" customHeight="1">
      <c r="A122" s="4">
        <v>118</v>
      </c>
      <c r="B122" s="315" t="s">
        <v>163</v>
      </c>
      <c r="C122" s="285">
        <v>4582111151957</v>
      </c>
      <c r="D122" s="24" t="s">
        <v>2106</v>
      </c>
      <c r="E122" s="195" t="s">
        <v>133</v>
      </c>
      <c r="F122" s="192" t="s">
        <v>0</v>
      </c>
      <c r="G122" s="192">
        <v>6</v>
      </c>
      <c r="H122" s="24" t="s">
        <v>2107</v>
      </c>
      <c r="I122" s="230" t="s">
        <v>1880</v>
      </c>
      <c r="J122" s="214"/>
      <c r="K122" s="7"/>
      <c r="L122" s="7"/>
    </row>
    <row r="123" spans="1:12" ht="48.75" customHeight="1">
      <c r="A123" s="4">
        <v>119</v>
      </c>
      <c r="B123" s="315" t="s">
        <v>163</v>
      </c>
      <c r="C123" s="285">
        <v>4958394212072</v>
      </c>
      <c r="D123" s="24" t="s">
        <v>2108</v>
      </c>
      <c r="E123" s="195" t="s">
        <v>133</v>
      </c>
      <c r="F123" s="192" t="s">
        <v>0</v>
      </c>
      <c r="G123" s="192">
        <v>3</v>
      </c>
      <c r="H123" s="24" t="s">
        <v>2109</v>
      </c>
      <c r="I123" s="230" t="s">
        <v>1889</v>
      </c>
      <c r="J123" s="214"/>
      <c r="K123" s="7"/>
      <c r="L123" s="7"/>
    </row>
    <row r="124" spans="1:12" ht="48.75" customHeight="1">
      <c r="A124" s="4">
        <v>120</v>
      </c>
      <c r="B124" s="315" t="s">
        <v>163</v>
      </c>
      <c r="C124" s="285">
        <v>4958286712628</v>
      </c>
      <c r="D124" s="24" t="s">
        <v>2110</v>
      </c>
      <c r="E124" s="195" t="s">
        <v>133</v>
      </c>
      <c r="F124" s="192" t="s">
        <v>1</v>
      </c>
      <c r="G124" s="192">
        <v>146</v>
      </c>
      <c r="H124" s="24" t="s">
        <v>2111</v>
      </c>
      <c r="I124" s="238" t="s">
        <v>1931</v>
      </c>
      <c r="J124" s="214"/>
      <c r="K124" s="7"/>
      <c r="L124" s="7"/>
    </row>
    <row r="125" spans="1:12" ht="48.75" customHeight="1">
      <c r="A125" s="4">
        <v>121</v>
      </c>
      <c r="B125" s="315" t="s">
        <v>163</v>
      </c>
      <c r="C125" s="285">
        <v>4958286601335</v>
      </c>
      <c r="D125" s="24" t="s">
        <v>2112</v>
      </c>
      <c r="E125" s="195" t="s">
        <v>133</v>
      </c>
      <c r="F125" s="192" t="s">
        <v>0</v>
      </c>
      <c r="G125" s="192">
        <v>3</v>
      </c>
      <c r="H125" s="199" t="s">
        <v>2113</v>
      </c>
      <c r="I125" s="230" t="s">
        <v>1931</v>
      </c>
      <c r="J125" s="212"/>
      <c r="K125" s="7"/>
      <c r="L125" s="7"/>
    </row>
    <row r="126" spans="1:12" ht="48.75" customHeight="1">
      <c r="A126" s="4">
        <v>122</v>
      </c>
      <c r="B126" s="315" t="s">
        <v>163</v>
      </c>
      <c r="C126" s="285">
        <v>4958286710891</v>
      </c>
      <c r="D126" s="24" t="s">
        <v>2114</v>
      </c>
      <c r="E126" s="195" t="s">
        <v>133</v>
      </c>
      <c r="F126" s="192" t="s">
        <v>0</v>
      </c>
      <c r="G126" s="192">
        <v>8</v>
      </c>
      <c r="H126" s="24" t="s">
        <v>2115</v>
      </c>
      <c r="I126" s="238" t="s">
        <v>1931</v>
      </c>
      <c r="J126" s="212"/>
      <c r="K126" s="7"/>
      <c r="L126" s="7"/>
    </row>
    <row r="127" spans="1:12" ht="48.75" customHeight="1">
      <c r="A127" s="4">
        <v>123</v>
      </c>
      <c r="B127" s="315" t="s">
        <v>163</v>
      </c>
      <c r="C127" s="285">
        <v>4958286710778</v>
      </c>
      <c r="D127" s="24" t="s">
        <v>2116</v>
      </c>
      <c r="E127" s="195" t="s">
        <v>133</v>
      </c>
      <c r="F127" s="192" t="s">
        <v>0</v>
      </c>
      <c r="G127" s="192">
        <v>17</v>
      </c>
      <c r="H127" s="24" t="s">
        <v>2117</v>
      </c>
      <c r="I127" s="238" t="s">
        <v>1931</v>
      </c>
      <c r="J127" s="212"/>
      <c r="K127" s="7"/>
      <c r="L127" s="7"/>
    </row>
    <row r="128" spans="1:12" ht="48.75" customHeight="1">
      <c r="A128" s="4">
        <v>124</v>
      </c>
      <c r="B128" s="329" t="s">
        <v>163</v>
      </c>
      <c r="C128" s="317">
        <v>4931921890202</v>
      </c>
      <c r="D128" s="373" t="s">
        <v>2118</v>
      </c>
      <c r="E128" s="327" t="s">
        <v>133</v>
      </c>
      <c r="F128" s="316" t="s">
        <v>1</v>
      </c>
      <c r="G128" s="316">
        <v>2</v>
      </c>
      <c r="H128" s="373" t="s">
        <v>2119</v>
      </c>
      <c r="I128" s="376" t="s">
        <v>2043</v>
      </c>
      <c r="J128" s="214"/>
      <c r="K128" s="7"/>
      <c r="L128" s="7"/>
    </row>
    <row r="129" spans="1:12" ht="48.75" customHeight="1">
      <c r="A129" s="4">
        <v>125</v>
      </c>
      <c r="B129" s="315" t="s">
        <v>163</v>
      </c>
      <c r="C129" s="285">
        <v>4958286705705</v>
      </c>
      <c r="D129" s="24" t="s">
        <v>2120</v>
      </c>
      <c r="E129" s="195" t="s">
        <v>133</v>
      </c>
      <c r="F129" s="192" t="s">
        <v>0</v>
      </c>
      <c r="G129" s="192">
        <v>8</v>
      </c>
      <c r="H129" s="24" t="s">
        <v>2121</v>
      </c>
      <c r="I129" s="238" t="s">
        <v>1931</v>
      </c>
      <c r="J129" s="214"/>
      <c r="K129" s="7"/>
      <c r="L129" s="7"/>
    </row>
    <row r="130" spans="1:12" ht="48.75" customHeight="1">
      <c r="A130" s="4">
        <v>126</v>
      </c>
      <c r="B130" s="315" t="s">
        <v>163</v>
      </c>
      <c r="C130" s="285">
        <v>4996404190149</v>
      </c>
      <c r="D130" s="24" t="s">
        <v>2122</v>
      </c>
      <c r="E130" s="195" t="s">
        <v>133</v>
      </c>
      <c r="F130" s="192" t="s">
        <v>0</v>
      </c>
      <c r="G130" s="192">
        <v>56</v>
      </c>
      <c r="H130" s="24" t="s">
        <v>2123</v>
      </c>
      <c r="I130" s="230" t="s">
        <v>1912</v>
      </c>
      <c r="J130" s="214"/>
      <c r="K130" s="7"/>
      <c r="L130" s="7"/>
    </row>
    <row r="131" spans="1:12" ht="48.75" customHeight="1">
      <c r="A131" s="4">
        <v>127</v>
      </c>
      <c r="B131" s="315" t="s">
        <v>163</v>
      </c>
      <c r="C131" s="285">
        <v>7612367004169</v>
      </c>
      <c r="D131" s="24" t="s">
        <v>2124</v>
      </c>
      <c r="E131" s="195" t="s">
        <v>133</v>
      </c>
      <c r="F131" s="192" t="s">
        <v>0</v>
      </c>
      <c r="G131" s="192">
        <v>3</v>
      </c>
      <c r="H131" s="24" t="s">
        <v>2125</v>
      </c>
      <c r="I131" s="238" t="s">
        <v>2036</v>
      </c>
      <c r="J131" s="204"/>
      <c r="K131" s="7"/>
      <c r="L131" s="7"/>
    </row>
    <row r="132" spans="1:12" ht="48.75" customHeight="1">
      <c r="A132" s="4">
        <v>128</v>
      </c>
      <c r="B132" s="315" t="s">
        <v>163</v>
      </c>
      <c r="C132" s="285">
        <v>4958995763706</v>
      </c>
      <c r="D132" s="24" t="s">
        <v>2126</v>
      </c>
      <c r="E132" s="195" t="s">
        <v>133</v>
      </c>
      <c r="F132" s="192" t="s">
        <v>0</v>
      </c>
      <c r="G132" s="192">
        <v>63</v>
      </c>
      <c r="H132" s="24" t="s">
        <v>2127</v>
      </c>
      <c r="I132" s="230" t="s">
        <v>22</v>
      </c>
      <c r="J132" s="204"/>
      <c r="K132" s="7"/>
      <c r="L132" s="7"/>
    </row>
    <row r="133" spans="1:12" ht="48.75" customHeight="1">
      <c r="A133" s="4">
        <v>129</v>
      </c>
      <c r="B133" s="315" t="s">
        <v>163</v>
      </c>
      <c r="C133" s="285">
        <v>4958995764871</v>
      </c>
      <c r="D133" s="24" t="s">
        <v>2128</v>
      </c>
      <c r="E133" s="195" t="s">
        <v>133</v>
      </c>
      <c r="F133" s="192" t="s">
        <v>2064</v>
      </c>
      <c r="G133" s="192">
        <v>2</v>
      </c>
      <c r="H133" s="24" t="s">
        <v>2129</v>
      </c>
      <c r="I133" s="230" t="s">
        <v>22</v>
      </c>
      <c r="J133" s="204"/>
      <c r="K133" s="7"/>
      <c r="L133" s="7"/>
    </row>
    <row r="134" spans="1:12" ht="48.75" customHeight="1">
      <c r="A134" s="4">
        <v>130</v>
      </c>
      <c r="B134" s="315" t="s">
        <v>163</v>
      </c>
      <c r="C134" s="285">
        <v>4987350234179</v>
      </c>
      <c r="D134" s="24" t="s">
        <v>2130</v>
      </c>
      <c r="E134" s="195" t="s">
        <v>133</v>
      </c>
      <c r="F134" s="192" t="s">
        <v>0</v>
      </c>
      <c r="G134" s="192">
        <v>2</v>
      </c>
      <c r="H134" s="24" t="s">
        <v>2131</v>
      </c>
      <c r="I134" s="230" t="s">
        <v>2</v>
      </c>
      <c r="J134" s="215"/>
      <c r="K134" s="7"/>
      <c r="L134" s="7"/>
    </row>
    <row r="135" spans="1:12" ht="48.75" customHeight="1">
      <c r="A135" s="4">
        <v>131</v>
      </c>
      <c r="B135" s="315" t="s">
        <v>163</v>
      </c>
      <c r="C135" s="285">
        <v>4560111761758</v>
      </c>
      <c r="D135" s="24" t="s">
        <v>2132</v>
      </c>
      <c r="E135" s="195" t="s">
        <v>133</v>
      </c>
      <c r="F135" s="192" t="s">
        <v>0</v>
      </c>
      <c r="G135" s="192">
        <v>2</v>
      </c>
      <c r="H135" s="24" t="s">
        <v>2133</v>
      </c>
      <c r="I135" s="238" t="s">
        <v>1934</v>
      </c>
      <c r="J135" s="214"/>
      <c r="K135" s="7"/>
      <c r="L135" s="7"/>
    </row>
    <row r="136" spans="1:12" ht="48.75" customHeight="1">
      <c r="A136" s="4">
        <v>132</v>
      </c>
      <c r="B136" s="315" t="s">
        <v>163</v>
      </c>
      <c r="C136" s="285">
        <v>4987603106055</v>
      </c>
      <c r="D136" s="24" t="s">
        <v>2134</v>
      </c>
      <c r="E136" s="195" t="s">
        <v>133</v>
      </c>
      <c r="F136" s="192" t="s">
        <v>0</v>
      </c>
      <c r="G136" s="192">
        <v>38</v>
      </c>
      <c r="H136" s="24" t="s">
        <v>2135</v>
      </c>
      <c r="I136" s="238" t="s">
        <v>2136</v>
      </c>
      <c r="J136" s="215"/>
      <c r="K136" s="7"/>
      <c r="L136" s="7"/>
    </row>
    <row r="137" spans="1:12" ht="48.75" customHeight="1">
      <c r="A137" s="4">
        <v>133</v>
      </c>
      <c r="B137" s="315" t="s">
        <v>163</v>
      </c>
      <c r="C137" s="285">
        <v>4987350283573</v>
      </c>
      <c r="D137" s="24" t="s">
        <v>2137</v>
      </c>
      <c r="E137" s="195" t="s">
        <v>133</v>
      </c>
      <c r="F137" s="192" t="s">
        <v>0</v>
      </c>
      <c r="G137" s="192">
        <v>20</v>
      </c>
      <c r="H137" s="24" t="s">
        <v>2138</v>
      </c>
      <c r="I137" s="238" t="s">
        <v>2</v>
      </c>
      <c r="J137" s="214"/>
      <c r="K137" s="7"/>
      <c r="L137" s="7"/>
    </row>
    <row r="138" spans="1:12" ht="48.75" customHeight="1">
      <c r="A138" s="4">
        <v>134</v>
      </c>
      <c r="B138" s="315" t="s">
        <v>163</v>
      </c>
      <c r="C138" s="285">
        <v>4987350253071</v>
      </c>
      <c r="D138" s="24" t="s">
        <v>2139</v>
      </c>
      <c r="E138" s="195" t="s">
        <v>133</v>
      </c>
      <c r="F138" s="192" t="s">
        <v>2140</v>
      </c>
      <c r="G138" s="192">
        <v>25</v>
      </c>
      <c r="H138" s="24" t="s">
        <v>2141</v>
      </c>
      <c r="I138" s="230" t="s">
        <v>2</v>
      </c>
      <c r="J138" s="215"/>
      <c r="K138" s="7"/>
      <c r="L138" s="7"/>
    </row>
    <row r="139" spans="1:12" ht="48.75" customHeight="1">
      <c r="A139" s="4">
        <v>135</v>
      </c>
      <c r="B139" s="315" t="s">
        <v>163</v>
      </c>
      <c r="C139" s="285">
        <v>4987350287731</v>
      </c>
      <c r="D139" s="24" t="s">
        <v>2142</v>
      </c>
      <c r="E139" s="195" t="s">
        <v>133</v>
      </c>
      <c r="F139" s="192" t="s">
        <v>0</v>
      </c>
      <c r="G139" s="192">
        <v>38</v>
      </c>
      <c r="H139" s="24" t="s">
        <v>2143</v>
      </c>
      <c r="I139" s="238" t="s">
        <v>2</v>
      </c>
      <c r="J139" s="215"/>
      <c r="K139" s="7"/>
      <c r="L139" s="7"/>
    </row>
    <row r="140" spans="1:12" ht="48.75" customHeight="1">
      <c r="A140" s="4">
        <v>136</v>
      </c>
      <c r="B140" s="315" t="s">
        <v>163</v>
      </c>
      <c r="C140" s="285">
        <v>4987350247896</v>
      </c>
      <c r="D140" s="24" t="s">
        <v>2144</v>
      </c>
      <c r="E140" s="195" t="s">
        <v>133</v>
      </c>
      <c r="F140" s="192" t="s">
        <v>0</v>
      </c>
      <c r="G140" s="192">
        <v>2</v>
      </c>
      <c r="H140" s="24" t="s">
        <v>2145</v>
      </c>
      <c r="I140" s="238" t="s">
        <v>2</v>
      </c>
      <c r="J140" s="215"/>
      <c r="K140" s="7"/>
      <c r="L140" s="7"/>
    </row>
    <row r="141" spans="1:12" ht="48.75" customHeight="1">
      <c r="A141" s="4">
        <v>137</v>
      </c>
      <c r="B141" s="315" t="s">
        <v>163</v>
      </c>
      <c r="C141" s="285">
        <v>4987350249999</v>
      </c>
      <c r="D141" s="24" t="s">
        <v>2144</v>
      </c>
      <c r="E141" s="195" t="s">
        <v>133</v>
      </c>
      <c r="F141" s="192" t="s">
        <v>0</v>
      </c>
      <c r="G141" s="192">
        <v>74</v>
      </c>
      <c r="H141" s="199" t="s">
        <v>2146</v>
      </c>
      <c r="I141" s="230" t="s">
        <v>2</v>
      </c>
      <c r="J141" s="215"/>
      <c r="K141" s="7"/>
      <c r="L141" s="7"/>
    </row>
    <row r="142" spans="1:12" ht="48.75" customHeight="1">
      <c r="A142" s="4">
        <v>138</v>
      </c>
      <c r="B142" s="315" t="s">
        <v>163</v>
      </c>
      <c r="C142" s="285">
        <v>4987350253712</v>
      </c>
      <c r="D142" s="24" t="s">
        <v>2144</v>
      </c>
      <c r="E142" s="195" t="s">
        <v>133</v>
      </c>
      <c r="F142" s="192" t="s">
        <v>0</v>
      </c>
      <c r="G142" s="192">
        <v>14</v>
      </c>
      <c r="H142" s="24" t="s">
        <v>2147</v>
      </c>
      <c r="I142" s="238" t="s">
        <v>2</v>
      </c>
      <c r="J142" s="215"/>
      <c r="K142" s="7"/>
      <c r="L142" s="7"/>
    </row>
    <row r="143" spans="1:12" ht="48.75" customHeight="1">
      <c r="A143" s="4">
        <v>139</v>
      </c>
      <c r="B143" s="315" t="s">
        <v>163</v>
      </c>
      <c r="C143" s="285">
        <v>4987350241078</v>
      </c>
      <c r="D143" s="24" t="s">
        <v>2144</v>
      </c>
      <c r="E143" s="195" t="s">
        <v>133</v>
      </c>
      <c r="F143" s="192" t="s">
        <v>0</v>
      </c>
      <c r="G143" s="192">
        <v>25</v>
      </c>
      <c r="H143" s="24" t="s">
        <v>2148</v>
      </c>
      <c r="I143" s="238" t="s">
        <v>2</v>
      </c>
      <c r="J143" s="215"/>
      <c r="K143" s="7"/>
      <c r="L143" s="7"/>
    </row>
    <row r="144" spans="1:12" ht="48.75" customHeight="1">
      <c r="A144" s="4">
        <v>140</v>
      </c>
      <c r="B144" s="315" t="s">
        <v>163</v>
      </c>
      <c r="C144" s="285">
        <v>4987350247834</v>
      </c>
      <c r="D144" s="24" t="s">
        <v>2144</v>
      </c>
      <c r="E144" s="195" t="s">
        <v>133</v>
      </c>
      <c r="F144" s="192" t="s">
        <v>0</v>
      </c>
      <c r="G144" s="192">
        <v>50</v>
      </c>
      <c r="H144" s="24" t="s">
        <v>2149</v>
      </c>
      <c r="I144" s="238" t="s">
        <v>2</v>
      </c>
      <c r="J144" s="215"/>
      <c r="K144" s="7"/>
      <c r="L144" s="7"/>
    </row>
    <row r="145" spans="1:12" ht="48.75" customHeight="1">
      <c r="A145" s="4">
        <v>141</v>
      </c>
      <c r="B145" s="315" t="s">
        <v>163</v>
      </c>
      <c r="C145" s="285">
        <v>4987350241535</v>
      </c>
      <c r="D145" s="24" t="s">
        <v>2144</v>
      </c>
      <c r="E145" s="195" t="s">
        <v>133</v>
      </c>
      <c r="F145" s="192" t="s">
        <v>0</v>
      </c>
      <c r="G145" s="192">
        <v>4</v>
      </c>
      <c r="H145" s="24" t="s">
        <v>2150</v>
      </c>
      <c r="I145" s="238" t="s">
        <v>2</v>
      </c>
      <c r="J145" s="215"/>
      <c r="K145" s="7"/>
      <c r="L145" s="7"/>
    </row>
    <row r="146" spans="1:12" ht="48.75" customHeight="1">
      <c r="A146" s="4">
        <v>142</v>
      </c>
      <c r="B146" s="315" t="s">
        <v>163</v>
      </c>
      <c r="C146" s="285">
        <v>4987288211839</v>
      </c>
      <c r="D146" s="24" t="s">
        <v>2151</v>
      </c>
      <c r="E146" s="195" t="s">
        <v>133</v>
      </c>
      <c r="F146" s="192" t="s">
        <v>21</v>
      </c>
      <c r="G146" s="192">
        <v>38</v>
      </c>
      <c r="H146" s="24" t="s">
        <v>2152</v>
      </c>
      <c r="I146" s="238" t="s">
        <v>1248</v>
      </c>
      <c r="J146" s="215"/>
      <c r="K146" s="7"/>
      <c r="L146" s="7"/>
    </row>
    <row r="147" spans="1:12" ht="48.75" customHeight="1">
      <c r="A147" s="4">
        <v>143</v>
      </c>
      <c r="B147" s="315" t="s">
        <v>163</v>
      </c>
      <c r="C147" s="285">
        <v>4900070151717</v>
      </c>
      <c r="D147" s="24" t="s">
        <v>2153</v>
      </c>
      <c r="E147" s="195" t="s">
        <v>133</v>
      </c>
      <c r="F147" s="192" t="s">
        <v>1</v>
      </c>
      <c r="G147" s="192">
        <v>2</v>
      </c>
      <c r="H147" s="199" t="s">
        <v>2154</v>
      </c>
      <c r="I147" s="238" t="s">
        <v>1925</v>
      </c>
      <c r="J147" s="215"/>
      <c r="K147" s="7"/>
      <c r="L147" s="7"/>
    </row>
    <row r="148" spans="1:12" ht="48.75" customHeight="1">
      <c r="A148" s="4">
        <v>144</v>
      </c>
      <c r="B148" s="315" t="s">
        <v>163</v>
      </c>
      <c r="C148" s="285">
        <v>4900070151724</v>
      </c>
      <c r="D148" s="24" t="s">
        <v>2155</v>
      </c>
      <c r="E148" s="195" t="s">
        <v>133</v>
      </c>
      <c r="F148" s="192" t="s">
        <v>1</v>
      </c>
      <c r="G148" s="192">
        <v>4</v>
      </c>
      <c r="H148" s="24" t="s">
        <v>2156</v>
      </c>
      <c r="I148" s="238" t="s">
        <v>1925</v>
      </c>
      <c r="J148" s="215"/>
      <c r="K148" s="7"/>
      <c r="L148" s="7"/>
    </row>
    <row r="149" spans="1:12" ht="48.75" customHeight="1">
      <c r="A149" s="4">
        <v>145</v>
      </c>
      <c r="B149" s="315" t="s">
        <v>163</v>
      </c>
      <c r="C149" s="285">
        <v>4900070151731</v>
      </c>
      <c r="D149" s="24" t="s">
        <v>2155</v>
      </c>
      <c r="E149" s="195" t="s">
        <v>133</v>
      </c>
      <c r="F149" s="192" t="s">
        <v>1</v>
      </c>
      <c r="G149" s="192">
        <v>2</v>
      </c>
      <c r="H149" s="24" t="s">
        <v>2157</v>
      </c>
      <c r="I149" s="238" t="s">
        <v>1925</v>
      </c>
      <c r="J149" s="215"/>
      <c r="K149" s="7"/>
      <c r="L149" s="7"/>
    </row>
    <row r="150" spans="1:12" ht="48.75" customHeight="1">
      <c r="A150" s="4">
        <v>146</v>
      </c>
      <c r="B150" s="315" t="s">
        <v>163</v>
      </c>
      <c r="C150" s="285">
        <v>4987580208353</v>
      </c>
      <c r="D150" s="24" t="s">
        <v>2158</v>
      </c>
      <c r="E150" s="195" t="s">
        <v>133</v>
      </c>
      <c r="F150" s="192" t="s">
        <v>0</v>
      </c>
      <c r="G150" s="192">
        <v>2</v>
      </c>
      <c r="H150" s="24" t="s">
        <v>2159</v>
      </c>
      <c r="I150" s="238" t="s">
        <v>2136</v>
      </c>
      <c r="J150" s="215"/>
      <c r="K150" s="7"/>
      <c r="L150" s="7"/>
    </row>
    <row r="151" spans="1:12" ht="48.75" customHeight="1">
      <c r="A151" s="4">
        <v>147</v>
      </c>
      <c r="B151" s="315" t="s">
        <v>163</v>
      </c>
      <c r="C151" s="285">
        <v>4548453529601</v>
      </c>
      <c r="D151" s="24" t="s">
        <v>2160</v>
      </c>
      <c r="E151" s="195" t="s">
        <v>133</v>
      </c>
      <c r="F151" s="192" t="s">
        <v>0</v>
      </c>
      <c r="G151" s="192">
        <v>2</v>
      </c>
      <c r="H151" s="24" t="s">
        <v>2161</v>
      </c>
      <c r="I151" s="238" t="s">
        <v>2005</v>
      </c>
      <c r="J151" s="215"/>
      <c r="K151" s="7"/>
      <c r="L151" s="7"/>
    </row>
    <row r="152" spans="1:12" ht="48.75" customHeight="1">
      <c r="A152" s="4">
        <v>148</v>
      </c>
      <c r="B152" s="315" t="s">
        <v>163</v>
      </c>
      <c r="C152" s="285">
        <v>4548453529618</v>
      </c>
      <c r="D152" s="24" t="s">
        <v>2162</v>
      </c>
      <c r="E152" s="195" t="s">
        <v>133</v>
      </c>
      <c r="F152" s="192" t="s">
        <v>0</v>
      </c>
      <c r="G152" s="192">
        <v>2</v>
      </c>
      <c r="H152" s="24" t="s">
        <v>2163</v>
      </c>
      <c r="I152" s="238" t="s">
        <v>2005</v>
      </c>
      <c r="J152" s="213"/>
      <c r="K152" s="7"/>
      <c r="L152" s="7"/>
    </row>
    <row r="153" spans="1:12" ht="48.75" customHeight="1">
      <c r="A153" s="4">
        <v>149</v>
      </c>
      <c r="B153" s="315" t="s">
        <v>163</v>
      </c>
      <c r="C153" s="285">
        <v>4548453529595</v>
      </c>
      <c r="D153" s="24" t="s">
        <v>2164</v>
      </c>
      <c r="E153" s="195" t="s">
        <v>133</v>
      </c>
      <c r="F153" s="192" t="s">
        <v>0</v>
      </c>
      <c r="G153" s="192">
        <v>2</v>
      </c>
      <c r="H153" s="24" t="s">
        <v>2165</v>
      </c>
      <c r="I153" s="239" t="s">
        <v>2005</v>
      </c>
      <c r="J153" s="214"/>
      <c r="K153" s="7"/>
      <c r="L153" s="7"/>
    </row>
    <row r="154" spans="1:12" ht="48.75" customHeight="1">
      <c r="A154" s="4">
        <v>150</v>
      </c>
      <c r="B154" s="315" t="s">
        <v>163</v>
      </c>
      <c r="C154" s="285">
        <v>4513239016606</v>
      </c>
      <c r="D154" s="24" t="s">
        <v>2166</v>
      </c>
      <c r="E154" s="195" t="s">
        <v>133</v>
      </c>
      <c r="F154" s="192" t="s">
        <v>2064</v>
      </c>
      <c r="G154" s="192">
        <v>2</v>
      </c>
      <c r="H154" s="24" t="s">
        <v>2167</v>
      </c>
      <c r="I154" s="230" t="s">
        <v>2005</v>
      </c>
      <c r="J154" s="214"/>
      <c r="K154" s="7"/>
      <c r="L154" s="7"/>
    </row>
    <row r="155" spans="1:12" ht="48.75" customHeight="1">
      <c r="A155" s="4">
        <v>151</v>
      </c>
      <c r="B155" s="315" t="s">
        <v>163</v>
      </c>
      <c r="C155" s="285">
        <v>4513239016484</v>
      </c>
      <c r="D155" s="24" t="s">
        <v>2168</v>
      </c>
      <c r="E155" s="195" t="s">
        <v>133</v>
      </c>
      <c r="F155" s="192" t="s">
        <v>2064</v>
      </c>
      <c r="G155" s="192">
        <v>3</v>
      </c>
      <c r="H155" s="24" t="s">
        <v>2169</v>
      </c>
      <c r="I155" s="230" t="s">
        <v>2005</v>
      </c>
      <c r="J155" s="214"/>
      <c r="K155" s="7"/>
      <c r="L155" s="7"/>
    </row>
    <row r="156" spans="1:12" ht="48.75" customHeight="1">
      <c r="A156" s="4">
        <v>152</v>
      </c>
      <c r="B156" s="315" t="s">
        <v>163</v>
      </c>
      <c r="C156" s="285">
        <v>4958995101416</v>
      </c>
      <c r="D156" s="24" t="s">
        <v>2170</v>
      </c>
      <c r="E156" s="195" t="s">
        <v>133</v>
      </c>
      <c r="F156" s="192" t="s">
        <v>0</v>
      </c>
      <c r="G156" s="192">
        <v>147</v>
      </c>
      <c r="H156" s="24" t="s">
        <v>2171</v>
      </c>
      <c r="I156" s="230" t="s">
        <v>22</v>
      </c>
      <c r="J156" s="214"/>
      <c r="K156" s="7"/>
      <c r="L156" s="7"/>
    </row>
    <row r="157" spans="1:12" ht="48.75" customHeight="1">
      <c r="A157" s="4">
        <v>153</v>
      </c>
      <c r="B157" s="315" t="s">
        <v>163</v>
      </c>
      <c r="C157" s="285">
        <v>4900070182421</v>
      </c>
      <c r="D157" s="24" t="s">
        <v>2172</v>
      </c>
      <c r="E157" s="195" t="s">
        <v>133</v>
      </c>
      <c r="F157" s="192" t="s">
        <v>1</v>
      </c>
      <c r="G157" s="192">
        <v>2</v>
      </c>
      <c r="H157" s="24" t="s">
        <v>2173</v>
      </c>
      <c r="I157" s="230" t="s">
        <v>1925</v>
      </c>
      <c r="J157" s="214"/>
      <c r="K157" s="7"/>
      <c r="L157" s="7"/>
    </row>
    <row r="158" spans="1:12" ht="48.75" customHeight="1">
      <c r="A158" s="4">
        <v>154</v>
      </c>
      <c r="B158" s="315" t="s">
        <v>163</v>
      </c>
      <c r="C158" s="285">
        <v>4900070182438</v>
      </c>
      <c r="D158" s="24" t="s">
        <v>2172</v>
      </c>
      <c r="E158" s="195" t="s">
        <v>133</v>
      </c>
      <c r="F158" s="192" t="s">
        <v>1</v>
      </c>
      <c r="G158" s="192">
        <v>3</v>
      </c>
      <c r="H158" s="24" t="s">
        <v>2174</v>
      </c>
      <c r="I158" s="238" t="s">
        <v>1925</v>
      </c>
      <c r="J158" s="214"/>
      <c r="K158" s="7"/>
      <c r="L158" s="7"/>
    </row>
    <row r="159" spans="1:12" ht="48.75" customHeight="1">
      <c r="A159" s="4">
        <v>155</v>
      </c>
      <c r="B159" s="315" t="s">
        <v>163</v>
      </c>
      <c r="C159" s="285">
        <v>4900070182445</v>
      </c>
      <c r="D159" s="24" t="s">
        <v>2172</v>
      </c>
      <c r="E159" s="195" t="s">
        <v>133</v>
      </c>
      <c r="F159" s="192" t="s">
        <v>1</v>
      </c>
      <c r="G159" s="192">
        <v>2</v>
      </c>
      <c r="H159" s="24" t="s">
        <v>2175</v>
      </c>
      <c r="I159" s="238" t="s">
        <v>1925</v>
      </c>
      <c r="J159" s="215"/>
      <c r="K159" s="7"/>
      <c r="L159" s="7"/>
    </row>
    <row r="160" spans="1:12" ht="48.75" customHeight="1">
      <c r="A160" s="4">
        <v>156</v>
      </c>
      <c r="B160" s="315" t="s">
        <v>163</v>
      </c>
      <c r="C160" s="285">
        <v>8714729821076</v>
      </c>
      <c r="D160" s="24" t="s">
        <v>2176</v>
      </c>
      <c r="E160" s="195" t="s">
        <v>133</v>
      </c>
      <c r="F160" s="192" t="s">
        <v>0</v>
      </c>
      <c r="G160" s="192">
        <v>2</v>
      </c>
      <c r="H160" s="24" t="s">
        <v>2177</v>
      </c>
      <c r="I160" s="230" t="s">
        <v>2086</v>
      </c>
      <c r="J160" s="214"/>
      <c r="K160" s="7"/>
      <c r="L160" s="7"/>
    </row>
    <row r="161" spans="1:12" ht="48.75" customHeight="1">
      <c r="A161" s="4">
        <v>157</v>
      </c>
      <c r="B161" s="315" t="s">
        <v>163</v>
      </c>
      <c r="C161" s="285">
        <v>8714729789918</v>
      </c>
      <c r="D161" s="24" t="s">
        <v>2178</v>
      </c>
      <c r="E161" s="195" t="s">
        <v>133</v>
      </c>
      <c r="F161" s="192" t="s">
        <v>0</v>
      </c>
      <c r="G161" s="192">
        <v>4</v>
      </c>
      <c r="H161" s="24" t="s">
        <v>2179</v>
      </c>
      <c r="I161" s="230" t="s">
        <v>2086</v>
      </c>
      <c r="J161" s="214"/>
      <c r="K161" s="7"/>
      <c r="L161" s="7"/>
    </row>
    <row r="162" spans="1:12" ht="48.75" customHeight="1">
      <c r="A162" s="4">
        <v>158</v>
      </c>
      <c r="B162" s="315" t="s">
        <v>163</v>
      </c>
      <c r="C162" s="285">
        <v>4987559828100</v>
      </c>
      <c r="D162" s="24" t="s">
        <v>2180</v>
      </c>
      <c r="E162" s="195" t="s">
        <v>133</v>
      </c>
      <c r="F162" s="192" t="s">
        <v>0</v>
      </c>
      <c r="G162" s="192">
        <v>5</v>
      </c>
      <c r="H162" s="24" t="s">
        <v>2181</v>
      </c>
      <c r="I162" s="230" t="s">
        <v>416</v>
      </c>
      <c r="J162" s="214"/>
      <c r="K162" s="7"/>
      <c r="L162" s="7"/>
    </row>
    <row r="163" spans="1:12" ht="48.75" customHeight="1">
      <c r="A163" s="4">
        <v>159</v>
      </c>
      <c r="B163" s="315" t="s">
        <v>163</v>
      </c>
      <c r="C163" s="285">
        <v>4933418603845</v>
      </c>
      <c r="D163" s="24" t="s">
        <v>2182</v>
      </c>
      <c r="E163" s="195" t="s">
        <v>133</v>
      </c>
      <c r="F163" s="192" t="s">
        <v>1</v>
      </c>
      <c r="G163" s="192">
        <v>29</v>
      </c>
      <c r="H163" s="24" t="s">
        <v>2183</v>
      </c>
      <c r="I163" s="238" t="s">
        <v>1889</v>
      </c>
      <c r="J163" s="204"/>
      <c r="K163" s="7"/>
      <c r="L163" s="7"/>
    </row>
    <row r="164" spans="1:12" ht="48.75" customHeight="1">
      <c r="A164" s="4">
        <v>160</v>
      </c>
      <c r="B164" s="315" t="s">
        <v>163</v>
      </c>
      <c r="C164" s="285">
        <v>4513239088313</v>
      </c>
      <c r="D164" s="24" t="s">
        <v>2184</v>
      </c>
      <c r="E164" s="195" t="s">
        <v>133</v>
      </c>
      <c r="F164" s="192" t="s">
        <v>2064</v>
      </c>
      <c r="G164" s="192">
        <v>2</v>
      </c>
      <c r="H164" s="24" t="s">
        <v>2185</v>
      </c>
      <c r="I164" s="230" t="s">
        <v>2005</v>
      </c>
      <c r="J164" s="215"/>
      <c r="K164" s="7"/>
      <c r="L164" s="7"/>
    </row>
    <row r="165" spans="1:12" ht="48.75" customHeight="1">
      <c r="A165" s="4">
        <v>161</v>
      </c>
      <c r="B165" s="315" t="s">
        <v>163</v>
      </c>
      <c r="C165" s="285">
        <v>4513239474628</v>
      </c>
      <c r="D165" s="24" t="s">
        <v>2186</v>
      </c>
      <c r="E165" s="195" t="s">
        <v>133</v>
      </c>
      <c r="F165" s="192" t="s">
        <v>0</v>
      </c>
      <c r="G165" s="192">
        <v>3</v>
      </c>
      <c r="H165" s="24" t="s">
        <v>2187</v>
      </c>
      <c r="I165" s="230" t="s">
        <v>2005</v>
      </c>
      <c r="J165" s="215"/>
      <c r="K165" s="7"/>
      <c r="L165" s="7"/>
    </row>
    <row r="166" spans="1:12" ht="48.75" customHeight="1">
      <c r="A166" s="4">
        <v>162</v>
      </c>
      <c r="B166" s="315" t="s">
        <v>163</v>
      </c>
      <c r="C166" s="285">
        <v>4987603114401</v>
      </c>
      <c r="D166" s="24" t="s">
        <v>2188</v>
      </c>
      <c r="E166" s="195" t="s">
        <v>133</v>
      </c>
      <c r="F166" s="192" t="s">
        <v>0</v>
      </c>
      <c r="G166" s="192">
        <v>24</v>
      </c>
      <c r="H166" s="24" t="s">
        <v>2189</v>
      </c>
      <c r="I166" s="230" t="s">
        <v>2136</v>
      </c>
      <c r="J166" s="215"/>
      <c r="K166" s="7"/>
      <c r="L166" s="7"/>
    </row>
    <row r="167" spans="1:12" ht="48.75" customHeight="1">
      <c r="A167" s="4">
        <v>163</v>
      </c>
      <c r="B167" s="315" t="s">
        <v>163</v>
      </c>
      <c r="C167" s="285">
        <v>4560111764933</v>
      </c>
      <c r="D167" s="24" t="s">
        <v>2190</v>
      </c>
      <c r="E167" s="195" t="s">
        <v>133</v>
      </c>
      <c r="F167" s="192" t="s">
        <v>2191</v>
      </c>
      <c r="G167" s="192">
        <v>17</v>
      </c>
      <c r="H167" s="24" t="s">
        <v>2192</v>
      </c>
      <c r="I167" s="238" t="s">
        <v>1934</v>
      </c>
      <c r="J167" s="215"/>
      <c r="K167" s="7"/>
      <c r="L167" s="7"/>
    </row>
    <row r="168" spans="1:12" ht="48.75" customHeight="1">
      <c r="A168" s="4">
        <v>164</v>
      </c>
      <c r="B168" s="315" t="s">
        <v>163</v>
      </c>
      <c r="C168" s="285" t="s">
        <v>2193</v>
      </c>
      <c r="D168" s="24" t="s">
        <v>2194</v>
      </c>
      <c r="E168" s="195" t="s">
        <v>133</v>
      </c>
      <c r="F168" s="192" t="s">
        <v>0</v>
      </c>
      <c r="G168" s="192">
        <v>2</v>
      </c>
      <c r="H168" s="24" t="s">
        <v>2195</v>
      </c>
      <c r="I168" s="238" t="s">
        <v>2005</v>
      </c>
      <c r="J168" s="215"/>
      <c r="K168" s="7"/>
      <c r="L168" s="7"/>
    </row>
    <row r="169" spans="1:12" ht="48.75" customHeight="1">
      <c r="A169" s="4">
        <v>165</v>
      </c>
      <c r="B169" s="315" t="s">
        <v>163</v>
      </c>
      <c r="C169" s="285">
        <v>4987060008961</v>
      </c>
      <c r="D169" s="24" t="s">
        <v>2196</v>
      </c>
      <c r="E169" s="195" t="s">
        <v>133</v>
      </c>
      <c r="F169" s="192" t="s">
        <v>0</v>
      </c>
      <c r="G169" s="192">
        <v>5</v>
      </c>
      <c r="H169" s="24" t="s">
        <v>2197</v>
      </c>
      <c r="I169" s="230" t="s">
        <v>2198</v>
      </c>
      <c r="J169" s="215"/>
      <c r="K169" s="7"/>
      <c r="L169" s="7"/>
    </row>
    <row r="170" spans="1:12" ht="48.75" customHeight="1">
      <c r="A170" s="4">
        <v>166</v>
      </c>
      <c r="B170" s="315" t="s">
        <v>163</v>
      </c>
      <c r="C170" s="285">
        <v>4987060007827</v>
      </c>
      <c r="D170" s="24" t="s">
        <v>2199</v>
      </c>
      <c r="E170" s="195" t="s">
        <v>133</v>
      </c>
      <c r="F170" s="192" t="s">
        <v>1</v>
      </c>
      <c r="G170" s="192">
        <v>75</v>
      </c>
      <c r="H170" s="199" t="s">
        <v>2200</v>
      </c>
      <c r="I170" s="230" t="s">
        <v>2198</v>
      </c>
      <c r="J170" s="215"/>
      <c r="K170" s="7"/>
      <c r="L170" s="7"/>
    </row>
    <row r="171" spans="1:12" ht="48.75" customHeight="1">
      <c r="A171" s="4">
        <v>167</v>
      </c>
      <c r="B171" s="315" t="s">
        <v>163</v>
      </c>
      <c r="C171" s="285">
        <v>4513239011939</v>
      </c>
      <c r="D171" s="24" t="s">
        <v>2201</v>
      </c>
      <c r="E171" s="195" t="s">
        <v>133</v>
      </c>
      <c r="F171" s="192" t="s">
        <v>0</v>
      </c>
      <c r="G171" s="192">
        <v>2</v>
      </c>
      <c r="H171" s="24" t="s">
        <v>2202</v>
      </c>
      <c r="I171" s="238" t="s">
        <v>2005</v>
      </c>
      <c r="J171" s="214"/>
      <c r="K171" s="7"/>
      <c r="L171" s="7"/>
    </row>
    <row r="172" spans="1:12" ht="48.75" customHeight="1">
      <c r="A172" s="4">
        <v>168</v>
      </c>
      <c r="B172" s="315" t="s">
        <v>163</v>
      </c>
      <c r="C172" s="285">
        <v>4996404017095</v>
      </c>
      <c r="D172" s="24" t="s">
        <v>2203</v>
      </c>
      <c r="E172" s="195" t="s">
        <v>133</v>
      </c>
      <c r="F172" s="192" t="s">
        <v>0</v>
      </c>
      <c r="G172" s="192">
        <v>2</v>
      </c>
      <c r="H172" s="24" t="s">
        <v>2204</v>
      </c>
      <c r="I172" s="238" t="s">
        <v>1912</v>
      </c>
      <c r="J172" s="215"/>
      <c r="K172" s="7"/>
      <c r="L172" s="7"/>
    </row>
    <row r="173" spans="1:12" ht="48.75" customHeight="1">
      <c r="A173" s="4">
        <v>169</v>
      </c>
      <c r="B173" s="329" t="s">
        <v>163</v>
      </c>
      <c r="C173" s="317">
        <v>4931921900314</v>
      </c>
      <c r="D173" s="373" t="s">
        <v>2205</v>
      </c>
      <c r="E173" s="327" t="s">
        <v>133</v>
      </c>
      <c r="F173" s="316" t="s">
        <v>2206</v>
      </c>
      <c r="G173" s="376">
        <v>3</v>
      </c>
      <c r="H173" s="374" t="s">
        <v>2207</v>
      </c>
      <c r="I173" s="376" t="s">
        <v>2208</v>
      </c>
      <c r="J173" s="214"/>
      <c r="K173" s="7"/>
      <c r="L173" s="7"/>
    </row>
    <row r="174" spans="1:12" ht="48.75" customHeight="1">
      <c r="A174" s="4">
        <v>170</v>
      </c>
      <c r="B174" s="315" t="s">
        <v>163</v>
      </c>
      <c r="C174" s="285">
        <v>4547458056815</v>
      </c>
      <c r="D174" s="24" t="s">
        <v>2209</v>
      </c>
      <c r="E174" s="195" t="s">
        <v>133</v>
      </c>
      <c r="F174" s="192" t="s">
        <v>0</v>
      </c>
      <c r="G174" s="192">
        <v>4</v>
      </c>
      <c r="H174" s="24" t="s">
        <v>2210</v>
      </c>
      <c r="I174" s="238" t="s">
        <v>1934</v>
      </c>
      <c r="J174" s="214"/>
      <c r="K174" s="7"/>
      <c r="L174" s="7"/>
    </row>
    <row r="175" spans="1:12" ht="48.75" customHeight="1">
      <c r="A175" s="4">
        <v>171</v>
      </c>
      <c r="B175" s="315" t="s">
        <v>163</v>
      </c>
      <c r="C175" s="285">
        <v>4547458056891</v>
      </c>
      <c r="D175" s="24" t="s">
        <v>2211</v>
      </c>
      <c r="E175" s="195" t="s">
        <v>133</v>
      </c>
      <c r="F175" s="192" t="s">
        <v>0</v>
      </c>
      <c r="G175" s="192">
        <v>7</v>
      </c>
      <c r="H175" s="24" t="s">
        <v>2212</v>
      </c>
      <c r="I175" s="238" t="s">
        <v>1934</v>
      </c>
      <c r="J175" s="214"/>
      <c r="K175" s="7"/>
      <c r="L175" s="7"/>
    </row>
    <row r="176" spans="1:12" ht="48.75" customHeight="1">
      <c r="A176" s="4">
        <v>172</v>
      </c>
      <c r="B176" s="315" t="s">
        <v>163</v>
      </c>
      <c r="C176" s="285">
        <v>4547458056983</v>
      </c>
      <c r="D176" s="24" t="s">
        <v>2213</v>
      </c>
      <c r="E176" s="195" t="s">
        <v>133</v>
      </c>
      <c r="F176" s="192" t="s">
        <v>0</v>
      </c>
      <c r="G176" s="192">
        <v>2</v>
      </c>
      <c r="H176" s="24" t="s">
        <v>2214</v>
      </c>
      <c r="I176" s="230" t="s">
        <v>1934</v>
      </c>
      <c r="J176" s="214"/>
      <c r="K176" s="7"/>
      <c r="L176" s="7"/>
    </row>
    <row r="177" spans="1:12" ht="48.75" customHeight="1">
      <c r="A177" s="4">
        <v>173</v>
      </c>
      <c r="B177" s="315" t="s">
        <v>163</v>
      </c>
      <c r="C177" s="285">
        <v>4968138211018</v>
      </c>
      <c r="D177" s="24" t="s">
        <v>2215</v>
      </c>
      <c r="E177" s="195" t="s">
        <v>133</v>
      </c>
      <c r="F177" s="192" t="s">
        <v>0</v>
      </c>
      <c r="G177" s="192">
        <v>24</v>
      </c>
      <c r="H177" s="24" t="s">
        <v>2216</v>
      </c>
      <c r="I177" s="230" t="s">
        <v>2217</v>
      </c>
      <c r="J177" s="214"/>
      <c r="K177" s="7"/>
      <c r="L177" s="7"/>
    </row>
    <row r="178" spans="1:12" ht="48.75" customHeight="1">
      <c r="A178" s="4">
        <v>174</v>
      </c>
      <c r="B178" s="315" t="s">
        <v>163</v>
      </c>
      <c r="C178" s="285">
        <v>4582363971518</v>
      </c>
      <c r="D178" s="24" t="s">
        <v>2218</v>
      </c>
      <c r="E178" s="195" t="s">
        <v>133</v>
      </c>
      <c r="F178" s="192" t="s">
        <v>0</v>
      </c>
      <c r="G178" s="192">
        <v>2</v>
      </c>
      <c r="H178" s="24" t="s">
        <v>2219</v>
      </c>
      <c r="I178" s="238" t="s">
        <v>1922</v>
      </c>
      <c r="J178" s="204"/>
      <c r="K178" s="7"/>
      <c r="L178" s="7"/>
    </row>
    <row r="179" spans="1:12" ht="48.75" customHeight="1">
      <c r="A179" s="4">
        <v>175</v>
      </c>
      <c r="B179" s="315" t="s">
        <v>163</v>
      </c>
      <c r="C179" s="285">
        <v>4987010143377</v>
      </c>
      <c r="D179" s="24" t="s">
        <v>2220</v>
      </c>
      <c r="E179" s="195" t="s">
        <v>133</v>
      </c>
      <c r="F179" s="192" t="s">
        <v>21</v>
      </c>
      <c r="G179" s="192">
        <v>85</v>
      </c>
      <c r="H179" s="24" t="s">
        <v>2221</v>
      </c>
      <c r="I179" s="238" t="s">
        <v>2091</v>
      </c>
      <c r="J179" s="214"/>
      <c r="K179" s="7"/>
      <c r="L179" s="7"/>
    </row>
    <row r="180" spans="1:12" ht="48.75" customHeight="1">
      <c r="A180" s="4">
        <v>176</v>
      </c>
      <c r="B180" s="315" t="s">
        <v>163</v>
      </c>
      <c r="C180" s="285">
        <v>4987356303060</v>
      </c>
      <c r="D180" s="24" t="s">
        <v>2222</v>
      </c>
      <c r="E180" s="195" t="s">
        <v>133</v>
      </c>
      <c r="F180" s="192" t="s">
        <v>0</v>
      </c>
      <c r="G180" s="192">
        <v>2</v>
      </c>
      <c r="H180" s="24" t="s">
        <v>2223</v>
      </c>
      <c r="I180" s="238" t="s">
        <v>2224</v>
      </c>
      <c r="J180" s="204"/>
      <c r="K180" s="7"/>
      <c r="L180" s="7"/>
    </row>
    <row r="181" spans="1:12" ht="48.75" customHeight="1">
      <c r="A181" s="4">
        <v>177</v>
      </c>
      <c r="B181" s="315" t="s">
        <v>163</v>
      </c>
      <c r="C181" s="285" t="s">
        <v>2225</v>
      </c>
      <c r="D181" s="24" t="s">
        <v>2222</v>
      </c>
      <c r="E181" s="195" t="s">
        <v>133</v>
      </c>
      <c r="F181" s="192" t="s">
        <v>0</v>
      </c>
      <c r="G181" s="192">
        <v>2</v>
      </c>
      <c r="H181" s="24" t="s">
        <v>2226</v>
      </c>
      <c r="I181" s="238" t="s">
        <v>2224</v>
      </c>
      <c r="J181" s="214"/>
      <c r="K181" s="7"/>
      <c r="L181" s="7"/>
    </row>
    <row r="182" spans="1:12" ht="48.75" customHeight="1">
      <c r="A182" s="4">
        <v>178</v>
      </c>
      <c r="B182" s="315" t="s">
        <v>163</v>
      </c>
      <c r="C182" s="285" t="s">
        <v>2227</v>
      </c>
      <c r="D182" s="24" t="s">
        <v>2222</v>
      </c>
      <c r="E182" s="195" t="s">
        <v>133</v>
      </c>
      <c r="F182" s="192" t="s">
        <v>0</v>
      </c>
      <c r="G182" s="192">
        <v>2</v>
      </c>
      <c r="H182" s="24" t="s">
        <v>2228</v>
      </c>
      <c r="I182" s="238" t="s">
        <v>2224</v>
      </c>
      <c r="J182" s="214"/>
      <c r="K182" s="7"/>
      <c r="L182" s="7"/>
    </row>
    <row r="183" spans="1:12" ht="48.75" customHeight="1">
      <c r="A183" s="4">
        <v>179</v>
      </c>
      <c r="B183" s="315" t="s">
        <v>163</v>
      </c>
      <c r="C183" s="285" t="s">
        <v>2229</v>
      </c>
      <c r="D183" s="24" t="s">
        <v>2222</v>
      </c>
      <c r="E183" s="195" t="s">
        <v>133</v>
      </c>
      <c r="F183" s="192" t="s">
        <v>0</v>
      </c>
      <c r="G183" s="192">
        <v>2</v>
      </c>
      <c r="H183" s="24" t="s">
        <v>2230</v>
      </c>
      <c r="I183" s="238" t="s">
        <v>2224</v>
      </c>
      <c r="J183" s="214"/>
      <c r="K183" s="7"/>
      <c r="L183" s="7"/>
    </row>
    <row r="184" spans="1:12" ht="48.75" customHeight="1">
      <c r="A184" s="4">
        <v>180</v>
      </c>
      <c r="B184" s="315" t="s">
        <v>163</v>
      </c>
      <c r="C184" s="285" t="s">
        <v>2231</v>
      </c>
      <c r="D184" s="24" t="s">
        <v>2222</v>
      </c>
      <c r="E184" s="195" t="s">
        <v>133</v>
      </c>
      <c r="F184" s="192" t="s">
        <v>0</v>
      </c>
      <c r="G184" s="192">
        <v>2</v>
      </c>
      <c r="H184" s="24" t="s">
        <v>2232</v>
      </c>
      <c r="I184" s="230" t="s">
        <v>2224</v>
      </c>
      <c r="J184" s="215"/>
      <c r="K184" s="7"/>
      <c r="L184" s="7"/>
    </row>
    <row r="185" spans="1:12" ht="48.75" customHeight="1">
      <c r="A185" s="4">
        <v>181</v>
      </c>
      <c r="B185" s="315" t="s">
        <v>163</v>
      </c>
      <c r="C185" s="285" t="s">
        <v>2233</v>
      </c>
      <c r="D185" s="24" t="s">
        <v>2222</v>
      </c>
      <c r="E185" s="195" t="s">
        <v>133</v>
      </c>
      <c r="F185" s="192" t="s">
        <v>0</v>
      </c>
      <c r="G185" s="192">
        <v>2</v>
      </c>
      <c r="H185" s="24" t="s">
        <v>2234</v>
      </c>
      <c r="I185" s="238" t="s">
        <v>2224</v>
      </c>
      <c r="J185" s="214"/>
      <c r="K185" s="7"/>
      <c r="L185" s="7"/>
    </row>
    <row r="186" spans="1:12" ht="48.75" customHeight="1">
      <c r="A186" s="4">
        <v>182</v>
      </c>
      <c r="B186" s="329" t="s">
        <v>163</v>
      </c>
      <c r="C186" s="317">
        <v>4987696420878</v>
      </c>
      <c r="D186" s="373" t="s">
        <v>2235</v>
      </c>
      <c r="E186" s="327" t="s">
        <v>133</v>
      </c>
      <c r="F186" s="316" t="s">
        <v>0</v>
      </c>
      <c r="G186" s="316">
        <v>2</v>
      </c>
      <c r="H186" s="373" t="s">
        <v>2236</v>
      </c>
      <c r="I186" s="375" t="s">
        <v>33</v>
      </c>
      <c r="J186" s="214"/>
      <c r="K186" s="7"/>
      <c r="L186" s="7"/>
    </row>
    <row r="187" spans="1:12" ht="48.75" customHeight="1">
      <c r="A187" s="4">
        <v>183</v>
      </c>
      <c r="B187" s="315" t="s">
        <v>163</v>
      </c>
      <c r="C187" s="285">
        <v>4958286331119</v>
      </c>
      <c r="D187" s="200" t="s">
        <v>2237</v>
      </c>
      <c r="E187" s="195" t="s">
        <v>133</v>
      </c>
      <c r="F187" s="192" t="s">
        <v>0</v>
      </c>
      <c r="G187" s="192">
        <v>302</v>
      </c>
      <c r="H187" s="231" t="s">
        <v>2238</v>
      </c>
      <c r="I187" s="237" t="s">
        <v>1931</v>
      </c>
      <c r="J187" s="214"/>
      <c r="K187" s="7"/>
      <c r="L187" s="7"/>
    </row>
    <row r="188" spans="1:12" ht="48.75" customHeight="1">
      <c r="A188" s="4">
        <v>184</v>
      </c>
      <c r="B188" s="315" t="s">
        <v>163</v>
      </c>
      <c r="C188" s="285">
        <v>4953170200304</v>
      </c>
      <c r="D188" s="24" t="s">
        <v>2239</v>
      </c>
      <c r="E188" s="195" t="s">
        <v>133</v>
      </c>
      <c r="F188" s="192" t="s">
        <v>0</v>
      </c>
      <c r="G188" s="192">
        <v>4</v>
      </c>
      <c r="H188" s="24" t="s">
        <v>2240</v>
      </c>
      <c r="I188" s="230" t="s">
        <v>2036</v>
      </c>
      <c r="J188" s="214"/>
      <c r="K188" s="7"/>
      <c r="L188" s="7"/>
    </row>
    <row r="189" spans="1:12" ht="48.75" customHeight="1">
      <c r="A189" s="4">
        <v>185</v>
      </c>
      <c r="B189" s="315" t="s">
        <v>163</v>
      </c>
      <c r="C189" s="285">
        <v>4582363971419</v>
      </c>
      <c r="D189" s="24" t="s">
        <v>2241</v>
      </c>
      <c r="E189" s="195" t="s">
        <v>133</v>
      </c>
      <c r="F189" s="192" t="s">
        <v>0</v>
      </c>
      <c r="G189" s="192">
        <v>2</v>
      </c>
      <c r="H189" s="24" t="s">
        <v>2242</v>
      </c>
      <c r="I189" s="230" t="s">
        <v>1922</v>
      </c>
      <c r="J189" s="214"/>
      <c r="K189" s="7"/>
      <c r="L189" s="7"/>
    </row>
    <row r="190" spans="1:12" ht="48.75" customHeight="1">
      <c r="A190" s="4">
        <v>186</v>
      </c>
      <c r="B190" s="315" t="s">
        <v>163</v>
      </c>
      <c r="C190" s="285">
        <v>4260052660010</v>
      </c>
      <c r="D190" s="24" t="s">
        <v>2243</v>
      </c>
      <c r="E190" s="195" t="s">
        <v>133</v>
      </c>
      <c r="F190" s="192" t="s">
        <v>0</v>
      </c>
      <c r="G190" s="192">
        <v>5</v>
      </c>
      <c r="H190" s="24" t="s">
        <v>2244</v>
      </c>
      <c r="I190" s="230" t="s">
        <v>2245</v>
      </c>
      <c r="J190" s="214"/>
      <c r="K190" s="7"/>
      <c r="L190" s="7"/>
    </row>
    <row r="191" spans="1:12" ht="48.75" customHeight="1">
      <c r="A191" s="4">
        <v>187</v>
      </c>
      <c r="B191" s="315" t="s">
        <v>163</v>
      </c>
      <c r="C191" s="289">
        <v>4996404018122</v>
      </c>
      <c r="D191" s="24" t="s">
        <v>2246</v>
      </c>
      <c r="E191" s="195" t="s">
        <v>133</v>
      </c>
      <c r="F191" s="192" t="s">
        <v>0</v>
      </c>
      <c r="G191" s="192">
        <v>2</v>
      </c>
      <c r="H191" s="24" t="s">
        <v>2247</v>
      </c>
      <c r="I191" s="230" t="s">
        <v>1912</v>
      </c>
      <c r="J191" s="214"/>
      <c r="K191" s="7"/>
      <c r="L191" s="7"/>
    </row>
    <row r="192" spans="1:12" ht="48.75" customHeight="1">
      <c r="A192" s="4">
        <v>188</v>
      </c>
      <c r="B192" s="315" t="s">
        <v>163</v>
      </c>
      <c r="C192" s="289">
        <v>4958995101614</v>
      </c>
      <c r="D192" s="24" t="s">
        <v>2248</v>
      </c>
      <c r="E192" s="195" t="s">
        <v>133</v>
      </c>
      <c r="F192" s="192" t="s">
        <v>0</v>
      </c>
      <c r="G192" s="192">
        <v>24</v>
      </c>
      <c r="H192" s="24" t="s">
        <v>2249</v>
      </c>
      <c r="I192" s="230" t="s">
        <v>22</v>
      </c>
      <c r="J192" s="214"/>
      <c r="K192" s="7"/>
      <c r="L192" s="7"/>
    </row>
    <row r="193" spans="1:12" ht="48.75" customHeight="1">
      <c r="A193" s="4">
        <v>189</v>
      </c>
      <c r="B193" s="315" t="s">
        <v>163</v>
      </c>
      <c r="C193" s="289">
        <v>4987601524127</v>
      </c>
      <c r="D193" s="24" t="s">
        <v>2250</v>
      </c>
      <c r="E193" s="195" t="s">
        <v>133</v>
      </c>
      <c r="F193" s="192" t="s">
        <v>0</v>
      </c>
      <c r="G193" s="192">
        <v>4</v>
      </c>
      <c r="H193" s="24" t="s">
        <v>2251</v>
      </c>
      <c r="I193" s="230" t="s">
        <v>2252</v>
      </c>
      <c r="J193" s="214"/>
      <c r="K193" s="7"/>
      <c r="L193" s="7"/>
    </row>
    <row r="194" spans="1:12" ht="48.75" customHeight="1">
      <c r="A194" s="4"/>
      <c r="B194" s="4"/>
      <c r="C194" s="167"/>
      <c r="D194" s="189"/>
      <c r="E194" s="191"/>
      <c r="F194" s="191"/>
      <c r="G194" s="191"/>
      <c r="H194" s="203"/>
      <c r="I194" s="202"/>
      <c r="J194" s="215"/>
      <c r="K194" s="7"/>
      <c r="L194" s="7"/>
    </row>
    <row r="195" spans="1:12" ht="48.75" customHeight="1">
      <c r="A195" s="4"/>
      <c r="B195" s="4"/>
      <c r="C195" s="167"/>
      <c r="D195" s="189"/>
      <c r="E195" s="191"/>
      <c r="F195" s="191"/>
      <c r="G195" s="191"/>
      <c r="H195" s="203"/>
      <c r="I195" s="202"/>
      <c r="J195" s="214"/>
      <c r="K195" s="7"/>
      <c r="L195" s="7"/>
    </row>
    <row r="196" spans="1:12" ht="48.75" customHeight="1">
      <c r="A196" s="4"/>
      <c r="B196" s="4"/>
      <c r="C196" s="167"/>
      <c r="D196" s="189"/>
      <c r="E196" s="191"/>
      <c r="F196" s="191"/>
      <c r="G196" s="191"/>
      <c r="H196" s="203"/>
      <c r="I196" s="202"/>
      <c r="J196" s="214"/>
      <c r="K196" s="7"/>
      <c r="L196" s="7"/>
    </row>
    <row r="197" spans="1:12" ht="48.75" customHeight="1">
      <c r="A197" s="4"/>
      <c r="B197" s="4"/>
      <c r="C197" s="167"/>
      <c r="D197" s="189"/>
      <c r="E197" s="191"/>
      <c r="F197" s="191"/>
      <c r="G197" s="191"/>
      <c r="H197" s="203"/>
      <c r="I197" s="202"/>
      <c r="J197" s="214"/>
      <c r="K197" s="7"/>
      <c r="L197" s="7"/>
    </row>
    <row r="198" spans="1:12" ht="48.75" customHeight="1">
      <c r="A198" s="4"/>
      <c r="B198" s="4"/>
      <c r="C198" s="167"/>
      <c r="D198" s="189"/>
      <c r="E198" s="191"/>
      <c r="F198" s="191"/>
      <c r="G198" s="191"/>
      <c r="H198" s="203"/>
      <c r="I198" s="202"/>
      <c r="J198" s="204"/>
      <c r="K198" s="7"/>
      <c r="L198" s="7"/>
    </row>
    <row r="199" spans="1:12" ht="48.75" customHeight="1">
      <c r="A199" s="4"/>
      <c r="B199" s="4"/>
      <c r="C199" s="167"/>
      <c r="D199" s="189"/>
      <c r="E199" s="191"/>
      <c r="F199" s="191"/>
      <c r="G199" s="191"/>
      <c r="H199" s="203"/>
      <c r="I199" s="202"/>
      <c r="J199" s="214"/>
      <c r="K199" s="7"/>
      <c r="L199" s="7"/>
    </row>
    <row r="200" spans="1:12" ht="48.75" customHeight="1">
      <c r="A200" s="4"/>
      <c r="B200" s="4"/>
      <c r="C200" s="167"/>
      <c r="D200" s="189"/>
      <c r="E200" s="191"/>
      <c r="F200" s="191"/>
      <c r="G200" s="191"/>
      <c r="H200" s="203"/>
      <c r="I200" s="202"/>
      <c r="J200" s="214"/>
      <c r="K200" s="7"/>
      <c r="L200" s="7"/>
    </row>
    <row r="201" spans="1:12" ht="48.75" customHeight="1">
      <c r="A201" s="4"/>
      <c r="B201" s="4"/>
      <c r="C201" s="167"/>
      <c r="D201" s="189"/>
      <c r="E201" s="191"/>
      <c r="F201" s="191"/>
      <c r="G201" s="191"/>
      <c r="H201" s="203"/>
      <c r="I201" s="202"/>
      <c r="J201" s="215"/>
      <c r="K201" s="7"/>
      <c r="L201" s="7"/>
    </row>
    <row r="202" spans="1:12" ht="48.75" customHeight="1">
      <c r="A202" s="4"/>
      <c r="B202" s="4"/>
      <c r="C202" s="167"/>
      <c r="D202" s="189"/>
      <c r="E202" s="191"/>
      <c r="F202" s="191"/>
      <c r="G202" s="191"/>
      <c r="H202" s="203"/>
      <c r="I202" s="202"/>
      <c r="J202" s="204"/>
      <c r="K202" s="7"/>
      <c r="L202" s="7"/>
    </row>
    <row r="203" spans="1:12" ht="48.75" customHeight="1">
      <c r="A203" s="4"/>
      <c r="B203" s="4"/>
      <c r="C203" s="167"/>
      <c r="D203" s="189"/>
      <c r="E203" s="191"/>
      <c r="F203" s="191"/>
      <c r="G203" s="191"/>
      <c r="H203" s="203"/>
      <c r="I203" s="202"/>
      <c r="J203" s="215"/>
      <c r="K203" s="7"/>
      <c r="L203" s="7"/>
    </row>
    <row r="204" spans="1:12" ht="48.75" customHeight="1">
      <c r="A204" s="4"/>
      <c r="B204" s="4"/>
      <c r="C204" s="167"/>
      <c r="D204" s="189"/>
      <c r="E204" s="191"/>
      <c r="F204" s="191"/>
      <c r="G204" s="191"/>
      <c r="H204" s="203"/>
      <c r="I204" s="202"/>
      <c r="J204" s="215"/>
      <c r="K204" s="7"/>
      <c r="L204" s="7"/>
    </row>
    <row r="205" spans="1:12" ht="48.75" customHeight="1">
      <c r="A205" s="4"/>
      <c r="B205" s="4"/>
      <c r="C205" s="167"/>
      <c r="D205" s="189"/>
      <c r="E205" s="191"/>
      <c r="F205" s="191"/>
      <c r="G205" s="191"/>
      <c r="H205" s="203"/>
      <c r="I205" s="202"/>
      <c r="J205" s="215"/>
      <c r="K205" s="7"/>
      <c r="L205" s="7"/>
    </row>
    <row r="206" spans="1:12" ht="48.75" customHeight="1">
      <c r="A206" s="4"/>
      <c r="B206" s="4"/>
      <c r="C206" s="167"/>
      <c r="D206" s="189"/>
      <c r="E206" s="191"/>
      <c r="F206" s="191"/>
      <c r="G206" s="191"/>
      <c r="H206" s="203"/>
      <c r="I206" s="202"/>
      <c r="J206" s="215"/>
      <c r="K206" s="7"/>
      <c r="L206" s="7"/>
    </row>
    <row r="207" spans="1:12" ht="48.75" customHeight="1">
      <c r="A207" s="4"/>
      <c r="B207" s="4"/>
      <c r="C207" s="167"/>
      <c r="D207" s="189"/>
      <c r="E207" s="191"/>
      <c r="F207" s="191"/>
      <c r="G207" s="191"/>
      <c r="H207" s="203"/>
      <c r="I207" s="202"/>
      <c r="J207" s="215"/>
      <c r="K207" s="7"/>
      <c r="L207" s="7"/>
    </row>
    <row r="208" spans="1:12" ht="48.75" customHeight="1">
      <c r="A208" s="4"/>
      <c r="B208" s="4"/>
      <c r="C208" s="167"/>
      <c r="D208" s="189"/>
      <c r="E208" s="191"/>
      <c r="F208" s="191"/>
      <c r="G208" s="191"/>
      <c r="H208" s="203"/>
      <c r="I208" s="202"/>
      <c r="J208" s="215"/>
      <c r="K208" s="7"/>
      <c r="L208" s="7"/>
    </row>
    <row r="209" spans="1:12" ht="48.75" customHeight="1">
      <c r="A209" s="4"/>
      <c r="B209" s="4"/>
      <c r="C209" s="167"/>
      <c r="D209" s="189"/>
      <c r="E209" s="191"/>
      <c r="F209" s="191"/>
      <c r="G209" s="191"/>
      <c r="H209" s="203"/>
      <c r="I209" s="202"/>
      <c r="J209" s="215"/>
      <c r="K209" s="7"/>
      <c r="L209" s="7"/>
    </row>
    <row r="210" spans="1:12" ht="48.75" customHeight="1">
      <c r="A210" s="4"/>
      <c r="B210" s="4"/>
      <c r="C210" s="167"/>
      <c r="D210" s="189"/>
      <c r="E210" s="191"/>
      <c r="F210" s="191"/>
      <c r="G210" s="191"/>
      <c r="H210" s="203"/>
      <c r="I210" s="202"/>
      <c r="J210" s="215"/>
      <c r="K210" s="7"/>
      <c r="L210" s="7"/>
    </row>
    <row r="211" spans="1:12" ht="48.75" customHeight="1">
      <c r="A211" s="4"/>
      <c r="B211" s="4"/>
      <c r="C211" s="167"/>
      <c r="D211" s="189"/>
      <c r="E211" s="191"/>
      <c r="F211" s="191"/>
      <c r="G211" s="191"/>
      <c r="H211" s="203"/>
      <c r="I211" s="202"/>
      <c r="J211" s="215"/>
      <c r="K211" s="7"/>
      <c r="L211" s="7"/>
    </row>
    <row r="212" spans="1:12" ht="48.75" customHeight="1">
      <c r="A212" s="4"/>
      <c r="B212" s="4"/>
      <c r="C212" s="167"/>
      <c r="D212" s="189"/>
      <c r="E212" s="191"/>
      <c r="F212" s="191"/>
      <c r="G212" s="191"/>
      <c r="H212" s="203"/>
      <c r="I212" s="202"/>
      <c r="J212" s="215"/>
      <c r="K212" s="7"/>
      <c r="L212" s="7"/>
    </row>
    <row r="213" spans="1:12" ht="48.75" customHeight="1">
      <c r="A213" s="4"/>
      <c r="B213" s="4"/>
      <c r="C213" s="167"/>
      <c r="D213" s="189"/>
      <c r="E213" s="191"/>
      <c r="F213" s="191"/>
      <c r="G213" s="191"/>
      <c r="H213" s="203"/>
      <c r="I213" s="202"/>
      <c r="J213" s="215"/>
      <c r="K213" s="7"/>
      <c r="L213" s="7"/>
    </row>
    <row r="214" spans="1:12" ht="48.75" customHeight="1">
      <c r="A214" s="4"/>
      <c r="B214" s="4"/>
      <c r="C214" s="167"/>
      <c r="D214" s="189"/>
      <c r="E214" s="191"/>
      <c r="F214" s="191"/>
      <c r="G214" s="191"/>
      <c r="H214" s="203"/>
      <c r="I214" s="202"/>
      <c r="J214" s="214"/>
      <c r="K214" s="7"/>
      <c r="L214" s="7"/>
    </row>
    <row r="215" spans="1:12" ht="48.75" customHeight="1">
      <c r="A215" s="4"/>
      <c r="B215" s="4"/>
      <c r="C215" s="167"/>
      <c r="D215" s="189"/>
      <c r="E215" s="191"/>
      <c r="F215" s="191"/>
      <c r="G215" s="191"/>
      <c r="H215" s="203"/>
      <c r="I215" s="202"/>
      <c r="J215" s="214"/>
      <c r="K215" s="7"/>
      <c r="L215" s="7"/>
    </row>
    <row r="216" spans="1:12" ht="48.75" customHeight="1">
      <c r="A216" s="4"/>
      <c r="B216" s="4"/>
      <c r="C216" s="167"/>
      <c r="D216" s="189"/>
      <c r="E216" s="191"/>
      <c r="F216" s="191"/>
      <c r="G216" s="191"/>
      <c r="H216" s="203"/>
      <c r="I216" s="202"/>
      <c r="J216" s="215"/>
      <c r="K216" s="7"/>
      <c r="L216" s="7"/>
    </row>
    <row r="217" spans="1:12" ht="48.75" customHeight="1">
      <c r="A217" s="4"/>
      <c r="B217" s="4"/>
      <c r="C217" s="167"/>
      <c r="D217" s="189"/>
      <c r="E217" s="191"/>
      <c r="F217" s="191"/>
      <c r="G217" s="191"/>
      <c r="H217" s="203"/>
      <c r="I217" s="202"/>
      <c r="J217" s="215"/>
      <c r="K217" s="7"/>
      <c r="L217" s="7"/>
    </row>
    <row r="218" spans="1:12" ht="48.75" customHeight="1">
      <c r="A218" s="4"/>
      <c r="B218" s="4"/>
      <c r="C218" s="167"/>
      <c r="D218" s="189"/>
      <c r="E218" s="191"/>
      <c r="F218" s="191"/>
      <c r="G218" s="191"/>
      <c r="H218" s="203"/>
      <c r="I218" s="202"/>
      <c r="J218" s="214"/>
      <c r="K218" s="7"/>
      <c r="L218" s="7"/>
    </row>
    <row r="219" spans="1:12" ht="48.75" customHeight="1">
      <c r="A219" s="4"/>
      <c r="B219" s="4"/>
      <c r="C219" s="167"/>
      <c r="D219" s="189"/>
      <c r="E219" s="191"/>
      <c r="F219" s="191"/>
      <c r="G219" s="191"/>
      <c r="H219" s="203"/>
      <c r="I219" s="202"/>
      <c r="J219" s="214"/>
      <c r="K219" s="7"/>
      <c r="L219" s="7"/>
    </row>
    <row r="220" spans="1:12" ht="48.75" customHeight="1">
      <c r="A220" s="4"/>
      <c r="B220" s="4"/>
      <c r="C220" s="167"/>
      <c r="D220" s="189"/>
      <c r="E220" s="191"/>
      <c r="F220" s="191"/>
      <c r="G220" s="191"/>
      <c r="H220" s="203"/>
      <c r="I220" s="202"/>
      <c r="J220" s="214"/>
      <c r="K220" s="7"/>
      <c r="L220" s="7"/>
    </row>
    <row r="221" spans="1:12" ht="48.75" customHeight="1">
      <c r="A221" s="4"/>
      <c r="B221" s="4"/>
      <c r="C221" s="167"/>
      <c r="D221" s="189"/>
      <c r="E221" s="191"/>
      <c r="F221" s="191"/>
      <c r="G221" s="191"/>
      <c r="H221" s="203"/>
      <c r="I221" s="202"/>
      <c r="J221" s="214"/>
      <c r="K221" s="7"/>
      <c r="L221" s="7"/>
    </row>
    <row r="222" spans="1:12" ht="48.75" customHeight="1">
      <c r="A222" s="4"/>
      <c r="B222" s="4"/>
      <c r="C222" s="167"/>
      <c r="D222" s="189"/>
      <c r="E222" s="191"/>
      <c r="F222" s="191"/>
      <c r="G222" s="191"/>
      <c r="H222" s="203"/>
      <c r="I222" s="202"/>
      <c r="J222" s="214"/>
      <c r="K222" s="7"/>
      <c r="L222" s="7"/>
    </row>
    <row r="223" spans="1:12" ht="48.75" customHeight="1">
      <c r="A223" s="4"/>
      <c r="B223" s="4"/>
      <c r="C223" s="167"/>
      <c r="D223" s="189"/>
      <c r="E223" s="191"/>
      <c r="F223" s="191"/>
      <c r="G223" s="191"/>
      <c r="H223" s="203"/>
      <c r="I223" s="202"/>
      <c r="J223" s="214"/>
      <c r="K223" s="7"/>
      <c r="L223" s="7"/>
    </row>
    <row r="224" spans="1:12" ht="48.75" customHeight="1">
      <c r="A224" s="4"/>
      <c r="B224" s="4"/>
      <c r="C224" s="167"/>
      <c r="D224" s="189"/>
      <c r="E224" s="191"/>
      <c r="F224" s="191"/>
      <c r="G224" s="191"/>
      <c r="H224" s="203"/>
      <c r="I224" s="202"/>
      <c r="J224" s="215"/>
      <c r="K224" s="7"/>
      <c r="L224" s="7"/>
    </row>
    <row r="225" spans="1:12" ht="48.75" customHeight="1">
      <c r="A225" s="4"/>
      <c r="B225" s="4"/>
      <c r="C225" s="167"/>
      <c r="D225" s="189"/>
      <c r="E225" s="191"/>
      <c r="F225" s="191"/>
      <c r="G225" s="191"/>
      <c r="H225" s="203"/>
      <c r="I225" s="202"/>
      <c r="J225" s="214"/>
      <c r="K225" s="7"/>
      <c r="L225" s="7"/>
    </row>
    <row r="226" spans="1:12" ht="48.75" customHeight="1">
      <c r="A226" s="4"/>
      <c r="B226" s="4"/>
      <c r="C226" s="167"/>
      <c r="D226" s="189"/>
      <c r="E226" s="191"/>
      <c r="F226" s="191"/>
      <c r="G226" s="191"/>
      <c r="H226" s="203"/>
      <c r="I226" s="202"/>
      <c r="J226" s="215"/>
      <c r="K226" s="7"/>
      <c r="L226" s="7"/>
    </row>
    <row r="227" spans="1:12" ht="48.75" customHeight="1">
      <c r="A227" s="4"/>
      <c r="B227" s="4"/>
      <c r="C227" s="167"/>
      <c r="D227" s="189"/>
      <c r="E227" s="191"/>
      <c r="F227" s="191"/>
      <c r="G227" s="191"/>
      <c r="H227" s="203"/>
      <c r="I227" s="202"/>
      <c r="J227" s="214"/>
      <c r="K227" s="7"/>
      <c r="L227" s="7"/>
    </row>
    <row r="228" spans="1:12" ht="48.75" customHeight="1">
      <c r="A228" s="4"/>
      <c r="B228" s="4"/>
      <c r="C228" s="167"/>
      <c r="D228" s="189"/>
      <c r="E228" s="191"/>
      <c r="F228" s="191"/>
      <c r="G228" s="191"/>
      <c r="H228" s="203"/>
      <c r="I228" s="202"/>
      <c r="J228" s="214"/>
      <c r="K228" s="7"/>
      <c r="L228" s="7"/>
    </row>
    <row r="229" spans="1:12" ht="48.75" customHeight="1">
      <c r="A229" s="4"/>
      <c r="B229" s="4"/>
      <c r="C229" s="167"/>
      <c r="D229" s="189"/>
      <c r="E229" s="191"/>
      <c r="F229" s="191"/>
      <c r="G229" s="191"/>
      <c r="H229" s="203"/>
      <c r="I229" s="202"/>
      <c r="J229" s="204"/>
      <c r="K229" s="7"/>
      <c r="L229" s="7"/>
    </row>
    <row r="230" spans="1:12" ht="45" customHeight="1">
      <c r="A230" s="4"/>
      <c r="B230" s="4"/>
      <c r="C230" s="167"/>
      <c r="D230" s="189"/>
      <c r="E230" s="191"/>
      <c r="F230" s="191"/>
      <c r="G230" s="191"/>
      <c r="H230" s="203"/>
      <c r="I230" s="202"/>
      <c r="J230" s="213"/>
      <c r="K230" s="7"/>
      <c r="L230" s="7"/>
    </row>
    <row r="231" spans="1:12" ht="48.75" customHeight="1">
      <c r="A231" s="4"/>
      <c r="B231" s="4"/>
      <c r="C231" s="167"/>
      <c r="D231" s="189"/>
      <c r="E231" s="191"/>
      <c r="F231" s="191"/>
      <c r="G231" s="191"/>
      <c r="H231" s="203"/>
      <c r="I231" s="202"/>
      <c r="J231" s="204"/>
      <c r="K231" s="7"/>
      <c r="L231" s="7"/>
    </row>
    <row r="232" spans="1:12" ht="48.75" customHeight="1">
      <c r="A232" s="4"/>
      <c r="B232" s="4"/>
      <c r="C232" s="167"/>
      <c r="D232" s="189"/>
      <c r="E232" s="191"/>
      <c r="F232" s="191"/>
      <c r="G232" s="191"/>
      <c r="H232" s="203"/>
      <c r="I232" s="202"/>
      <c r="J232" s="204"/>
      <c r="K232" s="7"/>
      <c r="L232" s="7"/>
    </row>
    <row r="233" spans="1:12" ht="48.75" customHeight="1">
      <c r="A233" s="4"/>
      <c r="B233" s="4"/>
      <c r="C233" s="167"/>
      <c r="D233" s="189"/>
      <c r="E233" s="191"/>
      <c r="F233" s="191"/>
      <c r="G233" s="191"/>
      <c r="H233" s="203"/>
      <c r="I233" s="202"/>
      <c r="J233" s="204"/>
      <c r="K233" s="7"/>
      <c r="L233" s="7"/>
    </row>
    <row r="234" spans="1:12" ht="48.75" customHeight="1">
      <c r="A234" s="4"/>
      <c r="B234" s="4"/>
      <c r="C234" s="167"/>
      <c r="D234" s="189"/>
      <c r="E234" s="191"/>
      <c r="F234" s="191"/>
      <c r="G234" s="191"/>
      <c r="H234" s="203"/>
      <c r="I234" s="202"/>
      <c r="J234" s="204"/>
      <c r="K234" s="7"/>
      <c r="L234" s="7"/>
    </row>
    <row r="235" spans="1:12" ht="48.75" customHeight="1">
      <c r="A235" s="4"/>
      <c r="B235" s="4"/>
      <c r="C235" s="167"/>
      <c r="D235" s="189"/>
      <c r="E235" s="191"/>
      <c r="F235" s="191"/>
      <c r="G235" s="191"/>
      <c r="H235" s="203"/>
      <c r="I235" s="202"/>
      <c r="J235" s="204"/>
      <c r="K235" s="7"/>
      <c r="L235" s="7"/>
    </row>
    <row r="236" spans="1:12" ht="48.75" customHeight="1">
      <c r="A236" s="4"/>
      <c r="B236" s="4"/>
      <c r="C236" s="167"/>
      <c r="D236" s="189"/>
      <c r="E236" s="191"/>
      <c r="F236" s="191"/>
      <c r="G236" s="191"/>
      <c r="H236" s="203"/>
      <c r="I236" s="202"/>
      <c r="J236" s="204"/>
      <c r="K236" s="7"/>
      <c r="L236" s="7"/>
    </row>
    <row r="237" spans="1:12" ht="48.75" customHeight="1">
      <c r="A237" s="4"/>
      <c r="B237" s="4"/>
      <c r="C237" s="167"/>
      <c r="D237" s="189"/>
      <c r="E237" s="191"/>
      <c r="F237" s="191"/>
      <c r="G237" s="191"/>
      <c r="H237" s="203"/>
      <c r="I237" s="202"/>
      <c r="K237" s="7"/>
      <c r="L237" s="7"/>
    </row>
    <row r="238" spans="1:12" ht="48.75" customHeight="1">
      <c r="A238" s="4"/>
      <c r="B238" s="4"/>
      <c r="C238" s="167"/>
      <c r="D238" s="189"/>
      <c r="E238" s="191"/>
      <c r="F238" s="191"/>
      <c r="G238" s="191"/>
      <c r="H238" s="203"/>
      <c r="I238" s="202"/>
      <c r="K238" s="7"/>
      <c r="L238" s="7"/>
    </row>
    <row r="239" spans="1:12" ht="48.75" customHeight="1">
      <c r="A239" s="4"/>
      <c r="B239" s="4"/>
      <c r="C239" s="167"/>
      <c r="D239" s="189"/>
      <c r="E239" s="191"/>
      <c r="F239" s="191"/>
      <c r="G239" s="191"/>
      <c r="H239" s="203"/>
      <c r="I239" s="202"/>
      <c r="K239" s="7"/>
      <c r="L239" s="7"/>
    </row>
    <row r="240" spans="1:12" ht="48.75" customHeight="1">
      <c r="A240" s="4"/>
      <c r="B240" s="4"/>
      <c r="C240" s="167"/>
      <c r="D240" s="189"/>
      <c r="E240" s="191"/>
      <c r="F240" s="191"/>
      <c r="G240" s="191"/>
      <c r="H240" s="203"/>
      <c r="I240" s="202"/>
      <c r="K240" s="7"/>
      <c r="L240" s="7"/>
    </row>
    <row r="241" spans="1:12" ht="48.75" customHeight="1">
      <c r="A241" s="4"/>
      <c r="B241" s="4"/>
      <c r="C241" s="167"/>
      <c r="D241" s="189"/>
      <c r="E241" s="191"/>
      <c r="F241" s="191"/>
      <c r="G241" s="191"/>
      <c r="H241" s="203"/>
      <c r="I241" s="202"/>
      <c r="K241" s="7"/>
      <c r="L241" s="7"/>
    </row>
    <row r="242" spans="1:12" ht="48.75" customHeight="1">
      <c r="A242" s="4"/>
      <c r="B242" s="4"/>
      <c r="C242" s="167"/>
      <c r="D242" s="189"/>
      <c r="E242" s="191"/>
      <c r="F242" s="191"/>
      <c r="G242" s="191"/>
      <c r="H242" s="203"/>
      <c r="I242" s="202"/>
      <c r="K242" s="7"/>
      <c r="L242" s="7"/>
    </row>
    <row r="243" spans="1:12" ht="48.75" customHeight="1">
      <c r="A243" s="4"/>
      <c r="B243" s="4"/>
      <c r="C243" s="167"/>
      <c r="D243" s="189"/>
      <c r="E243" s="191"/>
      <c r="F243" s="191"/>
      <c r="G243" s="191"/>
      <c r="H243" s="203"/>
      <c r="I243" s="202"/>
      <c r="K243" s="7"/>
      <c r="L243" s="7"/>
    </row>
    <row r="244" spans="1:12" ht="48.75" customHeight="1">
      <c r="A244" s="4"/>
      <c r="B244" s="4"/>
      <c r="C244" s="167"/>
      <c r="D244" s="189"/>
      <c r="E244" s="191"/>
      <c r="F244" s="191"/>
      <c r="G244" s="191"/>
      <c r="H244" s="203"/>
      <c r="I244" s="202"/>
      <c r="K244" s="7"/>
      <c r="L244" s="7"/>
    </row>
    <row r="245" spans="1:12" ht="48.75" customHeight="1">
      <c r="A245" s="4"/>
      <c r="B245" s="4"/>
      <c r="C245" s="167"/>
      <c r="D245" s="189"/>
      <c r="E245" s="191"/>
      <c r="F245" s="191"/>
      <c r="G245" s="191"/>
      <c r="H245" s="203"/>
      <c r="I245" s="202"/>
      <c r="K245" s="7"/>
      <c r="L245" s="7"/>
    </row>
    <row r="246" spans="1:12" ht="48.75" customHeight="1">
      <c r="A246" s="4"/>
      <c r="B246" s="4"/>
      <c r="C246" s="167"/>
      <c r="D246" s="189"/>
      <c r="E246" s="191"/>
      <c r="F246" s="191"/>
      <c r="G246" s="191"/>
      <c r="H246" s="203"/>
      <c r="I246" s="202"/>
      <c r="K246" s="7"/>
      <c r="L246" s="7"/>
    </row>
  </sheetData>
  <autoFilter ref="A4:J227" xr:uid="{00000000-0009-0000-0000-000002000000}">
    <filterColumn colId="7" showButton="0"/>
    <sortState ref="A5:J230">
      <sortCondition ref="D4:D230"/>
    </sortState>
  </autoFilter>
  <mergeCells count="7">
    <mergeCell ref="A1:J1"/>
    <mergeCell ref="H4:I4"/>
    <mergeCell ref="H3:I3"/>
    <mergeCell ref="K3:K4"/>
    <mergeCell ref="L3:L4"/>
    <mergeCell ref="B3:C3"/>
    <mergeCell ref="B4:C4"/>
  </mergeCells>
  <phoneticPr fontId="5"/>
  <conditionalFormatting sqref="D18 H16">
    <cfRule type="expression" dxfId="26" priority="8">
      <formula>$H16=3</formula>
    </cfRule>
  </conditionalFormatting>
  <conditionalFormatting sqref="D17">
    <cfRule type="expression" dxfId="25" priority="9">
      <formula>$H17=3</formula>
    </cfRule>
  </conditionalFormatting>
  <conditionalFormatting sqref="H17">
    <cfRule type="expression" dxfId="24" priority="6">
      <formula>$H17=3</formula>
    </cfRule>
  </conditionalFormatting>
  <conditionalFormatting sqref="H18">
    <cfRule type="expression" dxfId="23" priority="5">
      <formula>$H18=3</formula>
    </cfRule>
  </conditionalFormatting>
  <conditionalFormatting sqref="H19:H20">
    <cfRule type="expression" dxfId="22" priority="7">
      <formula>$H19=3</formula>
    </cfRule>
  </conditionalFormatting>
  <conditionalFormatting sqref="D16">
    <cfRule type="expression" dxfId="21" priority="4">
      <formula>$H16=3</formula>
    </cfRule>
  </conditionalFormatting>
  <conditionalFormatting sqref="D16">
    <cfRule type="expression" dxfId="20" priority="3">
      <formula>$H16=3</formula>
    </cfRule>
  </conditionalFormatting>
  <conditionalFormatting sqref="H16">
    <cfRule type="expression" dxfId="19" priority="1">
      <formula>$H16=3</formula>
    </cfRule>
  </conditionalFormatting>
  <conditionalFormatting sqref="H16">
    <cfRule type="expression" dxfId="18" priority="2">
      <formula>$H16=3</formula>
    </cfRule>
  </conditionalFormatting>
  <pageMargins left="0.39370078740157483" right="0.39370078740157483" top="0.55118110236220474" bottom="0.15748031496062992" header="0.35433070866141736" footer="0.1574803149606299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ブドウ糖</vt:lpstr>
      <vt:lpstr>入札札(ブドウ糖)内訳書</vt:lpstr>
      <vt:lpstr>納品内訳書（ブドウ糖）</vt:lpstr>
      <vt:lpstr>代金内訳書（ブドウ糖）</vt:lpstr>
      <vt:lpstr>アイトロール錠</vt:lpstr>
      <vt:lpstr>入札札(アイトロール錠)内訳書</vt:lpstr>
      <vt:lpstr>納品内訳（アイトロール錠）</vt:lpstr>
      <vt:lpstr>代金内訳書（アイトロール錠）</vt:lpstr>
      <vt:lpstr>10%中性</vt:lpstr>
      <vt:lpstr>入札札(10%中性)内訳書</vt:lpstr>
      <vt:lpstr>納品内訳書（10%中性）</vt:lpstr>
      <vt:lpstr>代金内訳書（10%中性）</vt:lpstr>
      <vt:lpstr>ｷｬﾘﾌﾞ</vt:lpstr>
      <vt:lpstr>入札札(ｷｬﾘﾌﾞ)内訳書</vt:lpstr>
      <vt:lpstr>納品内訳書（ｷｬﾘﾌﾞ）</vt:lpstr>
      <vt:lpstr>代金内訳書（ｷｬﾘﾌﾞ）</vt:lpstr>
      <vt:lpstr>ＡＲ</vt:lpstr>
      <vt:lpstr>入札札(ＡＲ)内訳書</vt:lpstr>
      <vt:lpstr>納品内訳書（ＡＲ)</vt:lpstr>
      <vt:lpstr>代金内訳書（ＡＲ）</vt:lpstr>
      <vt:lpstr>ｽｲｯﾁﾍﾟﾝ</vt:lpstr>
      <vt:lpstr>入札札(ｽｲｯﾁﾍﾟﾝ)内訳書</vt:lpstr>
      <vt:lpstr>納品内訳書（ｽｲｯﾁﾍﾟﾝ）</vt:lpstr>
      <vt:lpstr>代金内訳書（ｽｲｯﾁﾍﾟﾝ）</vt:lpstr>
      <vt:lpstr>'10%中性'!Print_Area</vt:lpstr>
      <vt:lpstr>ＡＲ!Print_Area</vt:lpstr>
      <vt:lpstr>アイトロール錠!Print_Area</vt:lpstr>
      <vt:lpstr>ｷｬﾘﾌﾞ!Print_Area</vt:lpstr>
      <vt:lpstr>ｽｲｯﾁﾍﾟﾝ!Print_Area</vt:lpstr>
      <vt:lpstr>ブドウ糖!Print_Area</vt:lpstr>
      <vt:lpstr>'代金内訳書（10%中性）'!Print_Area</vt:lpstr>
      <vt:lpstr>'代金内訳書（ＡＲ）'!Print_Area</vt:lpstr>
      <vt:lpstr>'代金内訳書（アイトロール錠）'!Print_Area</vt:lpstr>
      <vt:lpstr>'代金内訳書（ｷｬﾘﾌﾞ）'!Print_Area</vt:lpstr>
      <vt:lpstr>'代金内訳書（ｽｲｯﾁﾍﾟﾝ）'!Print_Area</vt:lpstr>
      <vt:lpstr>'代金内訳書（ブドウ糖）'!Print_Area</vt:lpstr>
      <vt:lpstr>'入札札(10%中性)内訳書'!Print_Area</vt:lpstr>
      <vt:lpstr>'入札札(ｽｲｯﾁﾍﾟﾝ)内訳書'!Print_Area</vt:lpstr>
      <vt:lpstr>アイトロール錠!Print_Titles</vt:lpstr>
      <vt:lpstr>ブドウ糖!Print_Titles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呉病 衛生資材係長</dc:creator>
  <cp:lastModifiedBy>爲井　伸樹</cp:lastModifiedBy>
  <cp:lastPrinted>2024-03-14T02:52:24Z</cp:lastPrinted>
  <dcterms:created xsi:type="dcterms:W3CDTF">2015-12-04T01:53:31Z</dcterms:created>
  <dcterms:modified xsi:type="dcterms:W3CDTF">2024-03-14T02:57:52Z</dcterms:modified>
</cp:coreProperties>
</file>