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475\Desktop\🛩契約データ🛫(村上)\01契約データ\令和７年度\1四計画調達\"/>
    </mc:Choice>
  </mc:AlternateContent>
  <xr:revisionPtr revIDLastSave="0" documentId="8_{E57771C0-5CC2-4DDF-9417-9D691F2ECBA9}" xr6:coauthVersionLast="47" xr6:coauthVersionMax="47" xr10:uidLastSave="{00000000-0000-0000-0000-000000000000}"/>
  <bookViews>
    <workbookView xWindow="-120" yWindow="-120" windowWidth="29040" windowHeight="15840" xr2:uid="{0C722AD3-0987-456D-BD46-A1B8E3AC6765}"/>
  </bookViews>
  <sheets>
    <sheet name="内訳書" sheetId="1" r:id="rId1"/>
  </sheets>
  <externalReferences>
    <externalReference r:id="rId2"/>
    <externalReference r:id="rId3"/>
  </externalReferences>
  <definedNames>
    <definedName name="_xlnm._FilterDatabase" localSheetId="0" hidden="1">内訳書!$A$1:$S$652</definedName>
    <definedName name="_Key1" localSheetId="0" hidden="1">[2]調査部!#REF!</definedName>
    <definedName name="_Key1" hidden="1">[2]調査部!#REF!</definedName>
    <definedName name="_Key2" localSheetId="0" hidden="1">[2]調査部!#REF!</definedName>
    <definedName name="_Key2" hidden="1">[2]調査部!#REF!</definedName>
    <definedName name="_Order1" hidden="1">255</definedName>
    <definedName name="a" hidden="1">{"'空幕'!$B$3806:$J$3864"}</definedName>
    <definedName name="afaf" hidden="1">{"'空幕'!$B$3806:$J$3864"}</definedName>
    <definedName name="ＢＣＶＺ" hidden="1">{"'空幕'!$B$3806:$J$3864"}</definedName>
    <definedName name="bvgry" hidden="1">{"'空幕'!$B$3806:$J$3864"}</definedName>
    <definedName name="cghdf" hidden="1">{"'空幕'!$B$3806:$J$3864"}</definedName>
    <definedName name="ＣＺ" hidden="1">{"'空幕'!$B$3806:$J$3864"}</definedName>
    <definedName name="ｄ" hidden="1">{"'空幕'!$B$3806:$J$3864"}</definedName>
    <definedName name="dd" hidden="1">{"'空幕'!$B$3806:$J$3864"}</definedName>
    <definedName name="dfra" hidden="1">{"'空幕'!$B$3806:$J$3864"}</definedName>
    <definedName name="dghsfd" hidden="1">{"'空幕'!$B$3806:$J$3864"}</definedName>
    <definedName name="ｄｇｓ" hidden="1">{"'空幕'!$B$3806:$J$3864"}</definedName>
    <definedName name="dgwefa" hidden="1">{"'空幕'!$B$3806:$J$3864"}</definedName>
    <definedName name="ｄｓ" hidden="1">{"'空幕'!$B$3806:$J$3864"}</definedName>
    <definedName name="ｄｓｆ" hidden="1">{"'空幕'!$B$3806:$J$3864"}</definedName>
    <definedName name="ＤＳＧＳ" hidden="1">{"'空幕'!$B$3806:$J$3864"}</definedName>
    <definedName name="ｄｗ" hidden="1">{"'空幕'!$B$3806:$J$3864"}</definedName>
    <definedName name="ｄうぇ３" hidden="1">{"'空幕'!$B$3806:$J$3864"}</definedName>
    <definedName name="ｄふぁ" hidden="1">{"'空幕'!$B$3806:$J$3864"}</definedName>
    <definedName name="ertaqi" hidden="1">{"'空幕'!$B$3806:$J$3864"}</definedName>
    <definedName name="f" hidden="1">{"'空幕'!$B$3806:$J$3864"}</definedName>
    <definedName name="f23r" hidden="1">{"'空幕'!$B$3806:$J$3864"}</definedName>
    <definedName name="fas" hidden="1">{"'空幕'!$B$3806:$J$3864"}</definedName>
    <definedName name="fasda" hidden="1">{"'空幕'!$B$3806:$J$3864"}</definedName>
    <definedName name="faw" hidden="1">{"'空幕'!$B$3806:$J$3864"}</definedName>
    <definedName name="ｆｄｆｗ" hidden="1">{"'空幕'!$B$3806:$J$3864"}</definedName>
    <definedName name="ｆｄｇｈっっっｙ" hidden="1">{"'空幕'!$B$3806:$J$3864"}</definedName>
    <definedName name="ｆｄｔ" hidden="1">{"'空幕'!$B$3806:$J$3864"}</definedName>
    <definedName name="ｆｇ" hidden="1">{"'空幕'!$B$3806:$J$3864"}</definedName>
    <definedName name="fgrhwa" hidden="1">{"'空幕'!$B$3806:$J$3864"}</definedName>
    <definedName name="ｆうぇ" hidden="1">{"'空幕'!$B$3806:$J$3864"}</definedName>
    <definedName name="ｇ" hidden="1">{"'空幕'!$B$3806:$J$3864"}</definedName>
    <definedName name="ＧＤＦ" hidden="1">{"'空幕'!$B$3806:$J$3864"}</definedName>
    <definedName name="gdfg" hidden="1">{"'空幕'!$B$3806:$J$3864"}</definedName>
    <definedName name="ｇｄｆｇｆｄｇｆｄっｈ" hidden="1">{"'空幕'!$B$3806:$J$3864"}</definedName>
    <definedName name="ｇｄｆｓ" hidden="1">{"'空幕'!$B$3806:$J$3864"}</definedName>
    <definedName name="ｇｄｆｓ2" hidden="1">{"'空幕'!$B$3806:$J$3864"}</definedName>
    <definedName name="gf" hidden="1">{"'空幕'!$B$3806:$J$3864"}</definedName>
    <definedName name="ｇｆｄさｒｆ" hidden="1">{"'空幕'!$B$3806:$J$3864"}</definedName>
    <definedName name="gsedfsa" hidden="1">{"'空幕'!$B$3806:$J$3864"}</definedName>
    <definedName name="ｈ" hidden="1">{"'空幕'!$B$3806:$J$3864"}</definedName>
    <definedName name="ｈｇ" hidden="1">{"'空幕'!$B$3806:$J$3864"}</definedName>
    <definedName name="hgfh" hidden="1">{"'空幕'!$B$3806:$J$3864"}</definedName>
    <definedName name="hgrts" hidden="1">{"'空幕'!$B$3806:$J$3864"}</definedName>
    <definedName name="hjty" hidden="1">{"'空幕'!$B$3806:$J$3864"}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uij" hidden="1">{"'空幕'!$B$3806:$J$3864"}</definedName>
    <definedName name="_xlnm.Print_Area" localSheetId="0">内訳書!$A$1:$S$417</definedName>
    <definedName name="_xlnm.Print_Titles" localSheetId="0">内訳書!$1:$1</definedName>
    <definedName name="ｒｆ" hidden="1">{"'空幕'!$B$3806:$J$3864"}</definedName>
    <definedName name="ｒｔｒ" hidden="1">{"'空幕'!$B$3806:$J$3864"}</definedName>
    <definedName name="ｓ" hidden="1">{"'空幕'!$B$3806:$J$3864"}</definedName>
    <definedName name="sa" hidden="1">{"'空幕'!$B$3806:$J$3864"}</definedName>
    <definedName name="sadwad" hidden="1">{"'空幕'!$B$3806:$J$3864"}</definedName>
    <definedName name="ｓｄｆｄｆｄｆｄｆｇｄｇ" hidden="1">{"'空幕'!$B$3806:$J$3864"}</definedName>
    <definedName name="sdfs" hidden="1">{"'空幕'!$B$3806:$J$3864"}</definedName>
    <definedName name="ｓｄｓ" hidden="1">{"'空幕'!$B$3806:$J$3864"}</definedName>
    <definedName name="sdwe" hidden="1">{"'空幕'!$B$3806:$J$3864"}</definedName>
    <definedName name="sqw" hidden="1">{"'空幕'!$B$3806:$J$3864"}</definedName>
    <definedName name="ｔｈせｔ" hidden="1">{"'空幕'!$B$3806:$J$3864"}</definedName>
    <definedName name="ugui" hidden="1">{"'空幕'!$B$3806:$J$3864"}</definedName>
    <definedName name="ｖだあ" hidden="1">{"'空幕'!$B$3806:$J$3864"}</definedName>
    <definedName name="ｗｄわ" hidden="1">{"'空幕'!$B$3806:$J$3864"}</definedName>
    <definedName name="ｗふぇ" hidden="1">{"'空幕'!$B$3806:$J$3864"}</definedName>
    <definedName name="ｘ" hidden="1">{"'空幕'!$B$3806:$J$3864"}</definedName>
    <definedName name="ｘｖｄ" hidden="1">{"'空幕'!$B$3806:$J$3864"}</definedName>
    <definedName name="あｓｄｗ" hidden="1">{"'空幕'!$B$3806:$J$3864"}</definedName>
    <definedName name="ああああああああ" hidden="1">{"'空幕'!$B$3806:$J$3864"}</definedName>
    <definedName name="ああああああああああああ" hidden="1">{"'空幕'!$B$3806:$J$3864"}</definedName>
    <definedName name="ｱｲ･ｵｰ･ﾃﾞｰﾀ" hidden="1">{"'空幕'!$B$3806:$J$3864"}</definedName>
    <definedName name="あいおでた" hidden="1">{"'空幕'!$B$3806:$J$3864"}</definedName>
    <definedName name="いｈ" hidden="1">{"'空幕'!$B$3806:$J$3864"}</definedName>
    <definedName name="いいほ" hidden="1">{"'空幕'!$B$3806:$J$3864"}</definedName>
    <definedName name="ｲﾃ" hidden="1">{"'空幕'!$B$3806:$J$3864"}</definedName>
    <definedName name="いひ" hidden="1">{"'空幕'!$B$3806:$J$3864"}</definedName>
    <definedName name="う７ｈ" hidden="1">{"'空幕'!$B$3806:$J$3864"}</definedName>
    <definedName name="ういｋ" hidden="1">{"'空幕'!$B$3806:$J$3864"}</definedName>
    <definedName name="えｄｗ" hidden="1">{"'空幕'!$B$3806:$J$3864"}</definedName>
    <definedName name="えｔうぇ" hidden="1">{"'空幕'!$B$3806:$J$3864"}</definedName>
    <definedName name="お" hidden="1">{"'空幕'!$B$3806:$J$3864"}</definedName>
    <definedName name="お手紙" hidden="1">{"'空幕'!$B$3806:$J$3864"}</definedName>
    <definedName name="さ" hidden="1">{"'空幕'!$B$3806:$J$3864"}</definedName>
    <definedName name="じｈ" hidden="1">{"'空幕'!$B$3806:$J$3864"}</definedName>
    <definedName name="っｄ" hidden="1">{"'空幕'!$B$3806:$J$3864"}</definedName>
    <definedName name="っｓｄ" hidden="1">{"'空幕'!$B$3806:$J$3864"}</definedName>
    <definedName name="っｗ" hidden="1">{"'空幕'!$B$3806:$J$3864"}</definedName>
    <definedName name="っっっっっっっっっっっっっっっっっっっっｓ" hidden="1">{"'空幕'!$B$3806:$J$3864"}</definedName>
    <definedName name="ふぁｓｄ" hidden="1">{"'空幕'!$B$3806:$J$3864"}</definedName>
    <definedName name="ふぇｗｒｆさｄ５" hidden="1">{"'空幕'!$B$3806:$J$3864"}</definedName>
    <definedName name="ら" hidden="1">{"'空幕'!$B$3806:$J$3864"}</definedName>
    <definedName name="ﾝﾊｶ" hidden="1">{"'空幕'!$B$3806:$J$3864"}</definedName>
    <definedName name="委任状" hidden="1">{"'空幕'!$B$3806:$J$3864"}</definedName>
    <definedName name="委任状１" hidden="1">{"'空幕'!$B$3806:$J$3864"}</definedName>
    <definedName name="委任状３" hidden="1">{"'空幕'!$B$3806:$J$3864"}</definedName>
    <definedName name="委任状４" hidden="1">{"'空幕'!$B$3806:$J$3864"}</definedName>
    <definedName name="業者" hidden="1">{"'空幕'!$B$3806:$J$3864"}</definedName>
    <definedName name="業者2" hidden="1">{"'空幕'!$B$3806:$J$3864"}</definedName>
    <definedName name="契約額" hidden="1">{"'空幕'!$B$3806:$J$3864"}</definedName>
    <definedName name="契約内訳" hidden="1">{"'空幕'!$B$3806:$J$3864"}</definedName>
    <definedName name="公告" hidden="1">{"'空幕'!$B$3806:$J$3864"}</definedName>
    <definedName name="公告1" hidden="1">{"'空幕'!$B$3806:$J$3864"}</definedName>
    <definedName name="削除作業" hidden="1">{"'空幕'!$B$3806:$J$3864"}</definedName>
    <definedName name="請求書" hidden="1">{"'空幕'!$B$3806:$J$3864"}</definedName>
    <definedName name="請求書2" hidden="1">{"'空幕'!$B$3806:$J$3864"}</definedName>
    <definedName name="内訳書" hidden="1">{"'空幕'!$B$3806:$J$3864"}</definedName>
    <definedName name="内訳書１" hidden="1">{"'空幕'!$B$3806:$J$3864"}</definedName>
    <definedName name="内訳書２" hidden="1">{"'空幕'!$B$3806:$J$3864"}</definedName>
    <definedName name="内訳書３" hidden="1">{"'空幕'!$B$3806:$J$3864"}</definedName>
    <definedName name="内訳書４" hidden="1">{"'空幕'!$B$3806:$J$3864"}</definedName>
    <definedName name="内訳書需要" hidden="1">{"'空幕'!$B$3806:$J$3864"}</definedName>
    <definedName name="入札書" hidden="1">{"'空幕'!$B$3806:$J$3864"}</definedName>
    <definedName name="入札書１" hidden="1">{"'空幕'!$B$3806:$J$3864"}</definedName>
    <definedName name="付加料金１" hidden="1">{"'空幕'!$B$3806:$J$3864"}</definedName>
    <definedName name="付加料金２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1" i="1" l="1"/>
  <c r="I651" i="1"/>
  <c r="J650" i="1"/>
  <c r="R649" i="1"/>
  <c r="Q649" i="1"/>
  <c r="F648" i="1" s="1"/>
  <c r="P649" i="1"/>
  <c r="N649" i="1"/>
  <c r="M649" i="1"/>
  <c r="O649" i="1" s="1"/>
  <c r="H649" i="1"/>
  <c r="G649" i="1"/>
  <c r="E649" i="1"/>
  <c r="D649" i="1"/>
  <c r="B649" i="1"/>
  <c r="P648" i="1"/>
  <c r="N648" i="1"/>
  <c r="M648" i="1"/>
  <c r="O648" i="1" s="1"/>
  <c r="E648" i="1"/>
  <c r="C648" i="1"/>
  <c r="R647" i="1"/>
  <c r="Q647" i="1"/>
  <c r="P647" i="1"/>
  <c r="O647" i="1"/>
  <c r="N647" i="1"/>
  <c r="M647" i="1"/>
  <c r="H647" i="1"/>
  <c r="C646" i="1" s="1"/>
  <c r="G647" i="1"/>
  <c r="E647" i="1"/>
  <c r="D647" i="1"/>
  <c r="B647" i="1"/>
  <c r="P646" i="1"/>
  <c r="N646" i="1"/>
  <c r="M646" i="1"/>
  <c r="O646" i="1" s="1"/>
  <c r="F646" i="1"/>
  <c r="E646" i="1"/>
  <c r="R645" i="1"/>
  <c r="Q645" i="1"/>
  <c r="F644" i="1" s="1"/>
  <c r="P645" i="1"/>
  <c r="N645" i="1"/>
  <c r="M645" i="1"/>
  <c r="O645" i="1" s="1"/>
  <c r="H645" i="1"/>
  <c r="C644" i="1" s="1"/>
  <c r="G645" i="1"/>
  <c r="E645" i="1"/>
  <c r="D645" i="1"/>
  <c r="B645" i="1"/>
  <c r="P644" i="1"/>
  <c r="O644" i="1"/>
  <c r="N644" i="1"/>
  <c r="M644" i="1"/>
  <c r="E644" i="1"/>
  <c r="R643" i="1"/>
  <c r="Q643" i="1"/>
  <c r="P643" i="1"/>
  <c r="O643" i="1"/>
  <c r="N643" i="1"/>
  <c r="M643" i="1"/>
  <c r="H643" i="1"/>
  <c r="C642" i="1" s="1"/>
  <c r="G643" i="1"/>
  <c r="E643" i="1"/>
  <c r="D643" i="1"/>
  <c r="B643" i="1"/>
  <c r="P642" i="1"/>
  <c r="O642" i="1"/>
  <c r="N642" i="1"/>
  <c r="M642" i="1"/>
  <c r="F642" i="1"/>
  <c r="E642" i="1"/>
  <c r="R641" i="1"/>
  <c r="Q641" i="1"/>
  <c r="F640" i="1" s="1"/>
  <c r="P641" i="1"/>
  <c r="N641" i="1"/>
  <c r="M641" i="1"/>
  <c r="O641" i="1" s="1"/>
  <c r="H641" i="1"/>
  <c r="G641" i="1"/>
  <c r="E641" i="1"/>
  <c r="D641" i="1"/>
  <c r="B641" i="1"/>
  <c r="P640" i="1"/>
  <c r="N640" i="1"/>
  <c r="M640" i="1"/>
  <c r="O640" i="1" s="1"/>
  <c r="E640" i="1"/>
  <c r="C640" i="1"/>
  <c r="R639" i="1"/>
  <c r="Q639" i="1"/>
  <c r="P639" i="1"/>
  <c r="O639" i="1"/>
  <c r="N639" i="1"/>
  <c r="M639" i="1"/>
  <c r="H639" i="1"/>
  <c r="C638" i="1" s="1"/>
  <c r="G639" i="1"/>
  <c r="E639" i="1"/>
  <c r="D639" i="1"/>
  <c r="B639" i="1"/>
  <c r="P638" i="1"/>
  <c r="N638" i="1"/>
  <c r="M638" i="1"/>
  <c r="O638" i="1" s="1"/>
  <c r="F638" i="1"/>
  <c r="E638" i="1"/>
  <c r="R637" i="1"/>
  <c r="Q637" i="1"/>
  <c r="F636" i="1" s="1"/>
  <c r="P637" i="1"/>
  <c r="N637" i="1"/>
  <c r="M637" i="1"/>
  <c r="O637" i="1" s="1"/>
  <c r="H637" i="1"/>
  <c r="C636" i="1" s="1"/>
  <c r="G637" i="1"/>
  <c r="E637" i="1"/>
  <c r="D637" i="1"/>
  <c r="B637" i="1"/>
  <c r="P636" i="1"/>
  <c r="O636" i="1"/>
  <c r="N636" i="1"/>
  <c r="M636" i="1"/>
  <c r="E636" i="1"/>
  <c r="R635" i="1"/>
  <c r="Q635" i="1"/>
  <c r="P635" i="1"/>
  <c r="O635" i="1"/>
  <c r="N635" i="1"/>
  <c r="M635" i="1"/>
  <c r="H635" i="1"/>
  <c r="C634" i="1" s="1"/>
  <c r="G635" i="1"/>
  <c r="E635" i="1"/>
  <c r="D635" i="1"/>
  <c r="B635" i="1"/>
  <c r="P634" i="1"/>
  <c r="O634" i="1"/>
  <c r="N634" i="1"/>
  <c r="M634" i="1"/>
  <c r="F634" i="1"/>
  <c r="E634" i="1"/>
  <c r="R633" i="1"/>
  <c r="Q633" i="1"/>
  <c r="F632" i="1" s="1"/>
  <c r="P633" i="1"/>
  <c r="N633" i="1"/>
  <c r="M633" i="1"/>
  <c r="O633" i="1" s="1"/>
  <c r="H633" i="1"/>
  <c r="G633" i="1"/>
  <c r="E633" i="1"/>
  <c r="D633" i="1"/>
  <c r="B633" i="1"/>
  <c r="P632" i="1"/>
  <c r="N632" i="1"/>
  <c r="M632" i="1"/>
  <c r="O632" i="1" s="1"/>
  <c r="E632" i="1"/>
  <c r="C632" i="1"/>
  <c r="R631" i="1"/>
  <c r="Q631" i="1"/>
  <c r="P631" i="1"/>
  <c r="O631" i="1"/>
  <c r="N631" i="1"/>
  <c r="M631" i="1"/>
  <c r="H631" i="1"/>
  <c r="C630" i="1" s="1"/>
  <c r="G631" i="1"/>
  <c r="E631" i="1"/>
  <c r="D631" i="1"/>
  <c r="B631" i="1"/>
  <c r="P630" i="1"/>
  <c r="N630" i="1"/>
  <c r="M630" i="1"/>
  <c r="O630" i="1" s="1"/>
  <c r="F630" i="1"/>
  <c r="E630" i="1"/>
  <c r="R629" i="1"/>
  <c r="Q629" i="1"/>
  <c r="F628" i="1" s="1"/>
  <c r="P629" i="1"/>
  <c r="N629" i="1"/>
  <c r="M629" i="1"/>
  <c r="O629" i="1" s="1"/>
  <c r="H629" i="1"/>
  <c r="C628" i="1" s="1"/>
  <c r="G629" i="1"/>
  <c r="E629" i="1"/>
  <c r="D629" i="1"/>
  <c r="B629" i="1"/>
  <c r="P628" i="1"/>
  <c r="O628" i="1"/>
  <c r="N628" i="1"/>
  <c r="M628" i="1"/>
  <c r="E628" i="1"/>
  <c r="R627" i="1"/>
  <c r="Q627" i="1"/>
  <c r="P627" i="1"/>
  <c r="O627" i="1"/>
  <c r="N627" i="1"/>
  <c r="M627" i="1"/>
  <c r="H627" i="1"/>
  <c r="C626" i="1" s="1"/>
  <c r="G627" i="1"/>
  <c r="E627" i="1"/>
  <c r="D627" i="1"/>
  <c r="B627" i="1"/>
  <c r="P626" i="1"/>
  <c r="O626" i="1"/>
  <c r="N626" i="1"/>
  <c r="M626" i="1"/>
  <c r="F626" i="1"/>
  <c r="E626" i="1"/>
  <c r="L625" i="1"/>
  <c r="R623" i="1"/>
  <c r="Q623" i="1"/>
  <c r="F622" i="1" s="1"/>
  <c r="P623" i="1"/>
  <c r="O623" i="1"/>
  <c r="N623" i="1"/>
  <c r="M623" i="1"/>
  <c r="H623" i="1"/>
  <c r="G623" i="1"/>
  <c r="E623" i="1"/>
  <c r="D623" i="1"/>
  <c r="B623" i="1"/>
  <c r="P622" i="1"/>
  <c r="N622" i="1"/>
  <c r="M622" i="1"/>
  <c r="O622" i="1" s="1"/>
  <c r="E622" i="1"/>
  <c r="C622" i="1"/>
  <c r="R621" i="1"/>
  <c r="Q621" i="1"/>
  <c r="P621" i="1"/>
  <c r="N621" i="1"/>
  <c r="M621" i="1"/>
  <c r="O621" i="1" s="1"/>
  <c r="H621" i="1"/>
  <c r="G621" i="1"/>
  <c r="E621" i="1"/>
  <c r="D621" i="1"/>
  <c r="B621" i="1"/>
  <c r="P620" i="1"/>
  <c r="O620" i="1"/>
  <c r="N620" i="1"/>
  <c r="M620" i="1"/>
  <c r="F620" i="1"/>
  <c r="E620" i="1"/>
  <c r="C620" i="1"/>
  <c r="R619" i="1"/>
  <c r="Q619" i="1"/>
  <c r="P619" i="1"/>
  <c r="N619" i="1"/>
  <c r="M619" i="1"/>
  <c r="O619" i="1" s="1"/>
  <c r="H619" i="1"/>
  <c r="C618" i="1" s="1"/>
  <c r="G619" i="1"/>
  <c r="E619" i="1"/>
  <c r="D619" i="1"/>
  <c r="B619" i="1"/>
  <c r="P618" i="1"/>
  <c r="N618" i="1"/>
  <c r="M618" i="1"/>
  <c r="O618" i="1" s="1"/>
  <c r="F618" i="1"/>
  <c r="E618" i="1"/>
  <c r="R617" i="1"/>
  <c r="Q617" i="1"/>
  <c r="F616" i="1" s="1"/>
  <c r="P617" i="1"/>
  <c r="O617" i="1"/>
  <c r="N617" i="1"/>
  <c r="M617" i="1"/>
  <c r="H617" i="1"/>
  <c r="G617" i="1"/>
  <c r="E617" i="1"/>
  <c r="D617" i="1"/>
  <c r="B617" i="1"/>
  <c r="P616" i="1"/>
  <c r="O616" i="1"/>
  <c r="N616" i="1"/>
  <c r="M616" i="1"/>
  <c r="E616" i="1"/>
  <c r="C616" i="1"/>
  <c r="R615" i="1"/>
  <c r="Q615" i="1"/>
  <c r="F614" i="1" s="1"/>
  <c r="P615" i="1"/>
  <c r="O615" i="1"/>
  <c r="N615" i="1"/>
  <c r="M615" i="1"/>
  <c r="H615" i="1"/>
  <c r="G615" i="1"/>
  <c r="E615" i="1"/>
  <c r="D615" i="1"/>
  <c r="B615" i="1"/>
  <c r="P614" i="1"/>
  <c r="O614" i="1"/>
  <c r="N614" i="1"/>
  <c r="M614" i="1"/>
  <c r="E614" i="1"/>
  <c r="C614" i="1"/>
  <c r="R613" i="1"/>
  <c r="Q613" i="1"/>
  <c r="P613" i="1"/>
  <c r="N613" i="1"/>
  <c r="M613" i="1"/>
  <c r="O613" i="1" s="1"/>
  <c r="H613" i="1"/>
  <c r="G613" i="1"/>
  <c r="E613" i="1"/>
  <c r="D613" i="1"/>
  <c r="B613" i="1"/>
  <c r="P612" i="1"/>
  <c r="O612" i="1"/>
  <c r="N612" i="1"/>
  <c r="M612" i="1"/>
  <c r="F612" i="1"/>
  <c r="E612" i="1"/>
  <c r="C612" i="1"/>
  <c r="R611" i="1"/>
  <c r="Q611" i="1"/>
  <c r="P611" i="1"/>
  <c r="N611" i="1"/>
  <c r="M611" i="1"/>
  <c r="O611" i="1" s="1"/>
  <c r="H611" i="1"/>
  <c r="C610" i="1" s="1"/>
  <c r="G611" i="1"/>
  <c r="E611" i="1"/>
  <c r="D611" i="1"/>
  <c r="B611" i="1"/>
  <c r="P610" i="1"/>
  <c r="N610" i="1"/>
  <c r="M610" i="1"/>
  <c r="O610" i="1" s="1"/>
  <c r="F610" i="1"/>
  <c r="E610" i="1"/>
  <c r="R609" i="1"/>
  <c r="Q609" i="1"/>
  <c r="F608" i="1" s="1"/>
  <c r="P609" i="1"/>
  <c r="O609" i="1"/>
  <c r="N609" i="1"/>
  <c r="M609" i="1"/>
  <c r="H609" i="1"/>
  <c r="G609" i="1"/>
  <c r="E609" i="1"/>
  <c r="D609" i="1"/>
  <c r="B609" i="1"/>
  <c r="P608" i="1"/>
  <c r="O608" i="1"/>
  <c r="N608" i="1"/>
  <c r="M608" i="1"/>
  <c r="E608" i="1"/>
  <c r="C608" i="1"/>
  <c r="R607" i="1"/>
  <c r="Q607" i="1"/>
  <c r="F606" i="1" s="1"/>
  <c r="P607" i="1"/>
  <c r="O607" i="1"/>
  <c r="N607" i="1"/>
  <c r="M607" i="1"/>
  <c r="H607" i="1"/>
  <c r="G607" i="1"/>
  <c r="E607" i="1"/>
  <c r="D607" i="1"/>
  <c r="B607" i="1"/>
  <c r="P606" i="1"/>
  <c r="O606" i="1"/>
  <c r="N606" i="1"/>
  <c r="M606" i="1"/>
  <c r="E606" i="1"/>
  <c r="C606" i="1"/>
  <c r="R605" i="1"/>
  <c r="Q605" i="1"/>
  <c r="P605" i="1"/>
  <c r="N605" i="1"/>
  <c r="M605" i="1"/>
  <c r="O605" i="1" s="1"/>
  <c r="H605" i="1"/>
  <c r="G605" i="1"/>
  <c r="E605" i="1"/>
  <c r="D605" i="1"/>
  <c r="B605" i="1"/>
  <c r="P604" i="1"/>
  <c r="O604" i="1"/>
  <c r="N604" i="1"/>
  <c r="M604" i="1"/>
  <c r="F604" i="1"/>
  <c r="E604" i="1"/>
  <c r="C604" i="1"/>
  <c r="R603" i="1"/>
  <c r="Q603" i="1"/>
  <c r="P603" i="1"/>
  <c r="N603" i="1"/>
  <c r="M603" i="1"/>
  <c r="O603" i="1" s="1"/>
  <c r="H603" i="1"/>
  <c r="C602" i="1" s="1"/>
  <c r="G603" i="1"/>
  <c r="E603" i="1"/>
  <c r="D603" i="1"/>
  <c r="B603" i="1"/>
  <c r="P602" i="1"/>
  <c r="N602" i="1"/>
  <c r="M602" i="1"/>
  <c r="O602" i="1" s="1"/>
  <c r="F602" i="1"/>
  <c r="E602" i="1"/>
  <c r="R601" i="1"/>
  <c r="Q601" i="1"/>
  <c r="F600" i="1" s="1"/>
  <c r="P601" i="1"/>
  <c r="O601" i="1"/>
  <c r="N601" i="1"/>
  <c r="M601" i="1"/>
  <c r="H601" i="1"/>
  <c r="G601" i="1"/>
  <c r="E601" i="1"/>
  <c r="D601" i="1"/>
  <c r="B601" i="1"/>
  <c r="P600" i="1"/>
  <c r="O600" i="1"/>
  <c r="N600" i="1"/>
  <c r="M600" i="1"/>
  <c r="E600" i="1"/>
  <c r="C600" i="1"/>
  <c r="L599" i="1"/>
  <c r="R597" i="1"/>
  <c r="Q597" i="1"/>
  <c r="P597" i="1"/>
  <c r="O597" i="1"/>
  <c r="N597" i="1"/>
  <c r="M597" i="1"/>
  <c r="H597" i="1"/>
  <c r="C596" i="1" s="1"/>
  <c r="G597" i="1"/>
  <c r="E597" i="1"/>
  <c r="D597" i="1"/>
  <c r="B597" i="1"/>
  <c r="P596" i="1"/>
  <c r="O596" i="1"/>
  <c r="N596" i="1"/>
  <c r="M596" i="1"/>
  <c r="F596" i="1"/>
  <c r="E596" i="1"/>
  <c r="R595" i="1"/>
  <c r="Q595" i="1"/>
  <c r="F594" i="1" s="1"/>
  <c r="P595" i="1"/>
  <c r="O595" i="1"/>
  <c r="N595" i="1"/>
  <c r="M595" i="1"/>
  <c r="H595" i="1"/>
  <c r="G595" i="1"/>
  <c r="E595" i="1"/>
  <c r="D595" i="1"/>
  <c r="B595" i="1"/>
  <c r="P594" i="1"/>
  <c r="N594" i="1"/>
  <c r="M594" i="1"/>
  <c r="O594" i="1" s="1"/>
  <c r="E594" i="1"/>
  <c r="C594" i="1"/>
  <c r="R593" i="1"/>
  <c r="Q593" i="1"/>
  <c r="P593" i="1"/>
  <c r="O593" i="1"/>
  <c r="N593" i="1"/>
  <c r="M593" i="1"/>
  <c r="H593" i="1"/>
  <c r="C592" i="1" s="1"/>
  <c r="G593" i="1"/>
  <c r="E593" i="1"/>
  <c r="D593" i="1"/>
  <c r="B593" i="1"/>
  <c r="P592" i="1"/>
  <c r="N592" i="1"/>
  <c r="M592" i="1"/>
  <c r="O592" i="1" s="1"/>
  <c r="F592" i="1"/>
  <c r="E592" i="1"/>
  <c r="R591" i="1"/>
  <c r="Q591" i="1"/>
  <c r="P591" i="1"/>
  <c r="N591" i="1"/>
  <c r="M591" i="1"/>
  <c r="O591" i="1" s="1"/>
  <c r="H591" i="1"/>
  <c r="C590" i="1" s="1"/>
  <c r="G591" i="1"/>
  <c r="E591" i="1"/>
  <c r="D591" i="1"/>
  <c r="B591" i="1"/>
  <c r="P590" i="1"/>
  <c r="O590" i="1"/>
  <c r="N590" i="1"/>
  <c r="M590" i="1"/>
  <c r="F590" i="1"/>
  <c r="E590" i="1"/>
  <c r="R589" i="1"/>
  <c r="Q589" i="1"/>
  <c r="P589" i="1"/>
  <c r="O589" i="1"/>
  <c r="N589" i="1"/>
  <c r="M589" i="1"/>
  <c r="H589" i="1"/>
  <c r="C588" i="1" s="1"/>
  <c r="G589" i="1"/>
  <c r="E589" i="1"/>
  <c r="D589" i="1"/>
  <c r="B589" i="1"/>
  <c r="P588" i="1"/>
  <c r="O588" i="1"/>
  <c r="N588" i="1"/>
  <c r="M588" i="1"/>
  <c r="F588" i="1"/>
  <c r="E588" i="1"/>
  <c r="R587" i="1"/>
  <c r="Q587" i="1"/>
  <c r="F586" i="1" s="1"/>
  <c r="P587" i="1"/>
  <c r="O587" i="1"/>
  <c r="N587" i="1"/>
  <c r="M587" i="1"/>
  <c r="H587" i="1"/>
  <c r="G587" i="1"/>
  <c r="E587" i="1"/>
  <c r="D587" i="1"/>
  <c r="B587" i="1"/>
  <c r="P586" i="1"/>
  <c r="N586" i="1"/>
  <c r="M586" i="1"/>
  <c r="O586" i="1" s="1"/>
  <c r="E586" i="1"/>
  <c r="C586" i="1"/>
  <c r="R585" i="1"/>
  <c r="Q585" i="1"/>
  <c r="P585" i="1"/>
  <c r="O585" i="1"/>
  <c r="N585" i="1"/>
  <c r="M585" i="1"/>
  <c r="H585" i="1"/>
  <c r="C584" i="1" s="1"/>
  <c r="G585" i="1"/>
  <c r="E585" i="1"/>
  <c r="D585" i="1"/>
  <c r="B585" i="1"/>
  <c r="P584" i="1"/>
  <c r="N584" i="1"/>
  <c r="M584" i="1"/>
  <c r="O584" i="1" s="1"/>
  <c r="F584" i="1"/>
  <c r="E584" i="1"/>
  <c r="R583" i="1"/>
  <c r="Q583" i="1"/>
  <c r="P583" i="1"/>
  <c r="N583" i="1"/>
  <c r="M583" i="1"/>
  <c r="O583" i="1" s="1"/>
  <c r="H583" i="1"/>
  <c r="C582" i="1" s="1"/>
  <c r="G583" i="1"/>
  <c r="E583" i="1"/>
  <c r="D583" i="1"/>
  <c r="B583" i="1"/>
  <c r="P582" i="1"/>
  <c r="O582" i="1"/>
  <c r="N582" i="1"/>
  <c r="M582" i="1"/>
  <c r="F582" i="1"/>
  <c r="E582" i="1"/>
  <c r="R581" i="1"/>
  <c r="Q581" i="1"/>
  <c r="P581" i="1"/>
  <c r="O581" i="1"/>
  <c r="N581" i="1"/>
  <c r="M581" i="1"/>
  <c r="H581" i="1"/>
  <c r="C580" i="1" s="1"/>
  <c r="G581" i="1"/>
  <c r="E581" i="1"/>
  <c r="D581" i="1"/>
  <c r="B581" i="1"/>
  <c r="P580" i="1"/>
  <c r="O580" i="1"/>
  <c r="N580" i="1"/>
  <c r="M580" i="1"/>
  <c r="F580" i="1"/>
  <c r="E580" i="1"/>
  <c r="R579" i="1"/>
  <c r="Q579" i="1"/>
  <c r="F578" i="1" s="1"/>
  <c r="P579" i="1"/>
  <c r="O579" i="1"/>
  <c r="N579" i="1"/>
  <c r="M579" i="1"/>
  <c r="H579" i="1"/>
  <c r="G579" i="1"/>
  <c r="E579" i="1"/>
  <c r="D579" i="1"/>
  <c r="B579" i="1"/>
  <c r="P578" i="1"/>
  <c r="N578" i="1"/>
  <c r="M578" i="1"/>
  <c r="O578" i="1" s="1"/>
  <c r="E578" i="1"/>
  <c r="C578" i="1"/>
  <c r="R577" i="1"/>
  <c r="Q577" i="1"/>
  <c r="P577" i="1"/>
  <c r="O577" i="1"/>
  <c r="N577" i="1"/>
  <c r="M577" i="1"/>
  <c r="H577" i="1"/>
  <c r="C576" i="1" s="1"/>
  <c r="G577" i="1"/>
  <c r="E577" i="1"/>
  <c r="D577" i="1"/>
  <c r="B577" i="1"/>
  <c r="P576" i="1"/>
  <c r="N576" i="1"/>
  <c r="M576" i="1"/>
  <c r="O576" i="1" s="1"/>
  <c r="F576" i="1"/>
  <c r="E576" i="1"/>
  <c r="R575" i="1"/>
  <c r="Q575" i="1"/>
  <c r="P575" i="1"/>
  <c r="N575" i="1"/>
  <c r="M575" i="1"/>
  <c r="O575" i="1" s="1"/>
  <c r="H575" i="1"/>
  <c r="C574" i="1" s="1"/>
  <c r="G575" i="1"/>
  <c r="E575" i="1"/>
  <c r="D575" i="1"/>
  <c r="B575" i="1"/>
  <c r="P574" i="1"/>
  <c r="O574" i="1"/>
  <c r="N574" i="1"/>
  <c r="M574" i="1"/>
  <c r="F574" i="1"/>
  <c r="E574" i="1"/>
  <c r="L573" i="1"/>
  <c r="R571" i="1"/>
  <c r="Q571" i="1"/>
  <c r="F570" i="1" s="1"/>
  <c r="P571" i="1"/>
  <c r="O571" i="1"/>
  <c r="N571" i="1"/>
  <c r="M571" i="1"/>
  <c r="H571" i="1"/>
  <c r="G571" i="1"/>
  <c r="E571" i="1"/>
  <c r="D571" i="1"/>
  <c r="B571" i="1"/>
  <c r="P570" i="1"/>
  <c r="O570" i="1"/>
  <c r="N570" i="1"/>
  <c r="M570" i="1"/>
  <c r="E570" i="1"/>
  <c r="C570" i="1"/>
  <c r="R569" i="1"/>
  <c r="Q569" i="1"/>
  <c r="F568" i="1" s="1"/>
  <c r="P569" i="1"/>
  <c r="O569" i="1"/>
  <c r="N569" i="1"/>
  <c r="M569" i="1"/>
  <c r="H569" i="1"/>
  <c r="G569" i="1"/>
  <c r="E569" i="1"/>
  <c r="D569" i="1"/>
  <c r="B569" i="1"/>
  <c r="P568" i="1"/>
  <c r="O568" i="1"/>
  <c r="N568" i="1"/>
  <c r="M568" i="1"/>
  <c r="E568" i="1"/>
  <c r="C568" i="1"/>
  <c r="R567" i="1"/>
  <c r="Q567" i="1"/>
  <c r="P567" i="1"/>
  <c r="N567" i="1"/>
  <c r="M567" i="1"/>
  <c r="O567" i="1" s="1"/>
  <c r="H567" i="1"/>
  <c r="G567" i="1"/>
  <c r="E567" i="1"/>
  <c r="D567" i="1"/>
  <c r="B567" i="1"/>
  <c r="P566" i="1"/>
  <c r="N566" i="1"/>
  <c r="M566" i="1"/>
  <c r="O566" i="1" s="1"/>
  <c r="F566" i="1"/>
  <c r="E566" i="1"/>
  <c r="C566" i="1"/>
  <c r="R565" i="1"/>
  <c r="Q565" i="1"/>
  <c r="P565" i="1"/>
  <c r="N565" i="1"/>
  <c r="M565" i="1"/>
  <c r="O565" i="1" s="1"/>
  <c r="H565" i="1"/>
  <c r="C564" i="1" s="1"/>
  <c r="G565" i="1"/>
  <c r="E565" i="1"/>
  <c r="D565" i="1"/>
  <c r="B565" i="1"/>
  <c r="P564" i="1"/>
  <c r="N564" i="1"/>
  <c r="M564" i="1"/>
  <c r="O564" i="1" s="1"/>
  <c r="F564" i="1"/>
  <c r="E564" i="1"/>
  <c r="R563" i="1"/>
  <c r="Q563" i="1"/>
  <c r="F562" i="1" s="1"/>
  <c r="P563" i="1"/>
  <c r="O563" i="1"/>
  <c r="N563" i="1"/>
  <c r="M563" i="1"/>
  <c r="H563" i="1"/>
  <c r="G563" i="1"/>
  <c r="E563" i="1"/>
  <c r="D563" i="1"/>
  <c r="B563" i="1"/>
  <c r="P562" i="1"/>
  <c r="O562" i="1"/>
  <c r="N562" i="1"/>
  <c r="M562" i="1"/>
  <c r="E562" i="1"/>
  <c r="C562" i="1"/>
  <c r="R561" i="1"/>
  <c r="Q561" i="1"/>
  <c r="F560" i="1" s="1"/>
  <c r="P561" i="1"/>
  <c r="O561" i="1"/>
  <c r="N561" i="1"/>
  <c r="M561" i="1"/>
  <c r="H561" i="1"/>
  <c r="G561" i="1"/>
  <c r="E561" i="1"/>
  <c r="D561" i="1"/>
  <c r="B561" i="1"/>
  <c r="P560" i="1"/>
  <c r="O560" i="1"/>
  <c r="N560" i="1"/>
  <c r="M560" i="1"/>
  <c r="E560" i="1"/>
  <c r="C560" i="1"/>
  <c r="R559" i="1"/>
  <c r="Q559" i="1"/>
  <c r="P559" i="1"/>
  <c r="N559" i="1"/>
  <c r="M559" i="1"/>
  <c r="O559" i="1" s="1"/>
  <c r="H559" i="1"/>
  <c r="G559" i="1"/>
  <c r="E559" i="1"/>
  <c r="D559" i="1"/>
  <c r="B559" i="1"/>
  <c r="P558" i="1"/>
  <c r="N558" i="1"/>
  <c r="M558" i="1"/>
  <c r="O558" i="1" s="1"/>
  <c r="F558" i="1"/>
  <c r="E558" i="1"/>
  <c r="C558" i="1"/>
  <c r="R557" i="1"/>
  <c r="Q557" i="1"/>
  <c r="P557" i="1"/>
  <c r="N557" i="1"/>
  <c r="M557" i="1"/>
  <c r="O557" i="1" s="1"/>
  <c r="H557" i="1"/>
  <c r="C556" i="1" s="1"/>
  <c r="G557" i="1"/>
  <c r="E557" i="1"/>
  <c r="D557" i="1"/>
  <c r="B557" i="1"/>
  <c r="P556" i="1"/>
  <c r="N556" i="1"/>
  <c r="M556" i="1"/>
  <c r="O556" i="1" s="1"/>
  <c r="F556" i="1"/>
  <c r="E556" i="1"/>
  <c r="R555" i="1"/>
  <c r="Q555" i="1"/>
  <c r="F554" i="1" s="1"/>
  <c r="P555" i="1"/>
  <c r="O555" i="1"/>
  <c r="N555" i="1"/>
  <c r="M555" i="1"/>
  <c r="H555" i="1"/>
  <c r="G555" i="1"/>
  <c r="E555" i="1"/>
  <c r="D555" i="1"/>
  <c r="B555" i="1"/>
  <c r="P554" i="1"/>
  <c r="O554" i="1"/>
  <c r="N554" i="1"/>
  <c r="M554" i="1"/>
  <c r="E554" i="1"/>
  <c r="C554" i="1"/>
  <c r="R553" i="1"/>
  <c r="Q553" i="1"/>
  <c r="F552" i="1" s="1"/>
  <c r="P553" i="1"/>
  <c r="O553" i="1"/>
  <c r="N553" i="1"/>
  <c r="M553" i="1"/>
  <c r="H553" i="1"/>
  <c r="G553" i="1"/>
  <c r="E553" i="1"/>
  <c r="D553" i="1"/>
  <c r="B553" i="1"/>
  <c r="P552" i="1"/>
  <c r="O552" i="1"/>
  <c r="N552" i="1"/>
  <c r="M552" i="1"/>
  <c r="E552" i="1"/>
  <c r="C552" i="1"/>
  <c r="R551" i="1"/>
  <c r="Q551" i="1"/>
  <c r="P551" i="1"/>
  <c r="N551" i="1"/>
  <c r="M551" i="1"/>
  <c r="O551" i="1" s="1"/>
  <c r="H551" i="1"/>
  <c r="G551" i="1"/>
  <c r="E551" i="1"/>
  <c r="D551" i="1"/>
  <c r="B551" i="1"/>
  <c r="P550" i="1"/>
  <c r="O550" i="1"/>
  <c r="N550" i="1"/>
  <c r="M550" i="1"/>
  <c r="F550" i="1"/>
  <c r="E550" i="1"/>
  <c r="C550" i="1"/>
  <c r="R549" i="1"/>
  <c r="Q549" i="1"/>
  <c r="P549" i="1"/>
  <c r="N549" i="1"/>
  <c r="M549" i="1"/>
  <c r="O549" i="1" s="1"/>
  <c r="H549" i="1"/>
  <c r="C548" i="1" s="1"/>
  <c r="G549" i="1"/>
  <c r="E549" i="1"/>
  <c r="D549" i="1"/>
  <c r="B549" i="1"/>
  <c r="P548" i="1"/>
  <c r="N548" i="1"/>
  <c r="M548" i="1"/>
  <c r="O548" i="1" s="1"/>
  <c r="F548" i="1"/>
  <c r="E548" i="1"/>
  <c r="L547" i="1"/>
  <c r="R545" i="1"/>
  <c r="Q545" i="1"/>
  <c r="P545" i="1"/>
  <c r="N545" i="1"/>
  <c r="M545" i="1"/>
  <c r="O545" i="1" s="1"/>
  <c r="H545" i="1"/>
  <c r="C544" i="1" s="1"/>
  <c r="G545" i="1"/>
  <c r="E545" i="1"/>
  <c r="D545" i="1"/>
  <c r="B545" i="1"/>
  <c r="P544" i="1"/>
  <c r="O544" i="1"/>
  <c r="N544" i="1"/>
  <c r="M544" i="1"/>
  <c r="F544" i="1"/>
  <c r="E544" i="1"/>
  <c r="R543" i="1"/>
  <c r="Q543" i="1"/>
  <c r="P543" i="1"/>
  <c r="O543" i="1"/>
  <c r="N543" i="1"/>
  <c r="M543" i="1"/>
  <c r="H543" i="1"/>
  <c r="C542" i="1" s="1"/>
  <c r="G543" i="1"/>
  <c r="E543" i="1"/>
  <c r="D543" i="1"/>
  <c r="B543" i="1"/>
  <c r="P542" i="1"/>
  <c r="O542" i="1"/>
  <c r="N542" i="1"/>
  <c r="M542" i="1"/>
  <c r="F542" i="1"/>
  <c r="E542" i="1"/>
  <c r="R541" i="1"/>
  <c r="Q541" i="1"/>
  <c r="F540" i="1" s="1"/>
  <c r="P541" i="1"/>
  <c r="O541" i="1"/>
  <c r="N541" i="1"/>
  <c r="M541" i="1"/>
  <c r="H541" i="1"/>
  <c r="G541" i="1"/>
  <c r="E541" i="1"/>
  <c r="D541" i="1"/>
  <c r="B541" i="1"/>
  <c r="P540" i="1"/>
  <c r="N540" i="1"/>
  <c r="M540" i="1"/>
  <c r="O540" i="1" s="1"/>
  <c r="E540" i="1"/>
  <c r="C540" i="1"/>
  <c r="R539" i="1"/>
  <c r="Q539" i="1"/>
  <c r="P539" i="1"/>
  <c r="O539" i="1"/>
  <c r="N539" i="1"/>
  <c r="M539" i="1"/>
  <c r="H539" i="1"/>
  <c r="C538" i="1" s="1"/>
  <c r="G539" i="1"/>
  <c r="E539" i="1"/>
  <c r="D539" i="1"/>
  <c r="B539" i="1"/>
  <c r="P538" i="1"/>
  <c r="N538" i="1"/>
  <c r="M538" i="1"/>
  <c r="O538" i="1" s="1"/>
  <c r="F538" i="1"/>
  <c r="E538" i="1"/>
  <c r="R537" i="1"/>
  <c r="Q537" i="1"/>
  <c r="P537" i="1"/>
  <c r="N537" i="1"/>
  <c r="M537" i="1"/>
  <c r="O537" i="1" s="1"/>
  <c r="H537" i="1"/>
  <c r="C536" i="1" s="1"/>
  <c r="G537" i="1"/>
  <c r="E537" i="1"/>
  <c r="D537" i="1"/>
  <c r="B537" i="1"/>
  <c r="P536" i="1"/>
  <c r="O536" i="1"/>
  <c r="N536" i="1"/>
  <c r="M536" i="1"/>
  <c r="F536" i="1"/>
  <c r="E536" i="1"/>
  <c r="R535" i="1"/>
  <c r="Q535" i="1"/>
  <c r="F534" i="1" s="1"/>
  <c r="P535" i="1"/>
  <c r="O535" i="1"/>
  <c r="N535" i="1"/>
  <c r="M535" i="1"/>
  <c r="H535" i="1"/>
  <c r="C534" i="1" s="1"/>
  <c r="G535" i="1"/>
  <c r="E535" i="1"/>
  <c r="D535" i="1"/>
  <c r="B535" i="1"/>
  <c r="P534" i="1"/>
  <c r="O534" i="1"/>
  <c r="N534" i="1"/>
  <c r="M534" i="1"/>
  <c r="E534" i="1"/>
  <c r="R533" i="1"/>
  <c r="Q533" i="1"/>
  <c r="F532" i="1" s="1"/>
  <c r="P533" i="1"/>
  <c r="O533" i="1"/>
  <c r="N533" i="1"/>
  <c r="M533" i="1"/>
  <c r="H533" i="1"/>
  <c r="G533" i="1"/>
  <c r="E533" i="1"/>
  <c r="D533" i="1"/>
  <c r="B533" i="1"/>
  <c r="P532" i="1"/>
  <c r="N532" i="1"/>
  <c r="M532" i="1"/>
  <c r="O532" i="1" s="1"/>
  <c r="E532" i="1"/>
  <c r="C532" i="1"/>
  <c r="R531" i="1"/>
  <c r="Q531" i="1"/>
  <c r="P531" i="1"/>
  <c r="O531" i="1"/>
  <c r="N531" i="1"/>
  <c r="M531" i="1"/>
  <c r="H531" i="1"/>
  <c r="C530" i="1" s="1"/>
  <c r="G531" i="1"/>
  <c r="E531" i="1"/>
  <c r="D531" i="1"/>
  <c r="B531" i="1"/>
  <c r="P530" i="1"/>
  <c r="N530" i="1"/>
  <c r="M530" i="1"/>
  <c r="O530" i="1" s="1"/>
  <c r="F530" i="1"/>
  <c r="E530" i="1"/>
  <c r="R529" i="1"/>
  <c r="Q529" i="1"/>
  <c r="P529" i="1"/>
  <c r="N529" i="1"/>
  <c r="M529" i="1"/>
  <c r="O529" i="1" s="1"/>
  <c r="H529" i="1"/>
  <c r="C528" i="1" s="1"/>
  <c r="G529" i="1"/>
  <c r="E529" i="1"/>
  <c r="D529" i="1"/>
  <c r="B529" i="1"/>
  <c r="P528" i="1"/>
  <c r="O528" i="1"/>
  <c r="N528" i="1"/>
  <c r="M528" i="1"/>
  <c r="F528" i="1"/>
  <c r="E528" i="1"/>
  <c r="R527" i="1"/>
  <c r="Q527" i="1"/>
  <c r="F526" i="1" s="1"/>
  <c r="P527" i="1"/>
  <c r="O527" i="1"/>
  <c r="N527" i="1"/>
  <c r="M527" i="1"/>
  <c r="H527" i="1"/>
  <c r="C526" i="1" s="1"/>
  <c r="G527" i="1"/>
  <c r="E527" i="1"/>
  <c r="D527" i="1"/>
  <c r="B527" i="1"/>
  <c r="P526" i="1"/>
  <c r="O526" i="1"/>
  <c r="N526" i="1"/>
  <c r="M526" i="1"/>
  <c r="E526" i="1"/>
  <c r="R525" i="1"/>
  <c r="Q525" i="1"/>
  <c r="F524" i="1" s="1"/>
  <c r="P525" i="1"/>
  <c r="O525" i="1"/>
  <c r="N525" i="1"/>
  <c r="M525" i="1"/>
  <c r="H525" i="1"/>
  <c r="G525" i="1"/>
  <c r="E525" i="1"/>
  <c r="D525" i="1"/>
  <c r="B525" i="1"/>
  <c r="P524" i="1"/>
  <c r="N524" i="1"/>
  <c r="M524" i="1"/>
  <c r="O524" i="1" s="1"/>
  <c r="E524" i="1"/>
  <c r="C524" i="1"/>
  <c r="R523" i="1"/>
  <c r="Q523" i="1"/>
  <c r="P523" i="1"/>
  <c r="O523" i="1"/>
  <c r="N523" i="1"/>
  <c r="M523" i="1"/>
  <c r="H523" i="1"/>
  <c r="C522" i="1" s="1"/>
  <c r="G523" i="1"/>
  <c r="E523" i="1"/>
  <c r="D523" i="1"/>
  <c r="B523" i="1"/>
  <c r="P522" i="1"/>
  <c r="N522" i="1"/>
  <c r="M522" i="1"/>
  <c r="O522" i="1" s="1"/>
  <c r="F522" i="1"/>
  <c r="E522" i="1"/>
  <c r="L521" i="1"/>
  <c r="R519" i="1"/>
  <c r="Q519" i="1"/>
  <c r="P519" i="1"/>
  <c r="N519" i="1"/>
  <c r="M519" i="1"/>
  <c r="O519" i="1" s="1"/>
  <c r="H519" i="1"/>
  <c r="C518" i="1" s="1"/>
  <c r="G519" i="1"/>
  <c r="E519" i="1"/>
  <c r="D519" i="1"/>
  <c r="B519" i="1"/>
  <c r="P518" i="1"/>
  <c r="N518" i="1"/>
  <c r="M518" i="1"/>
  <c r="O518" i="1" s="1"/>
  <c r="F518" i="1"/>
  <c r="E518" i="1"/>
  <c r="R517" i="1"/>
  <c r="Q517" i="1"/>
  <c r="F516" i="1" s="1"/>
  <c r="P517" i="1"/>
  <c r="O517" i="1"/>
  <c r="N517" i="1"/>
  <c r="M517" i="1"/>
  <c r="H517" i="1"/>
  <c r="G517" i="1"/>
  <c r="E517" i="1"/>
  <c r="D517" i="1"/>
  <c r="B517" i="1"/>
  <c r="P516" i="1"/>
  <c r="O516" i="1"/>
  <c r="N516" i="1"/>
  <c r="M516" i="1"/>
  <c r="E516" i="1"/>
  <c r="C516" i="1"/>
  <c r="R515" i="1"/>
  <c r="Q515" i="1"/>
  <c r="F514" i="1" s="1"/>
  <c r="P515" i="1"/>
  <c r="O515" i="1"/>
  <c r="N515" i="1"/>
  <c r="M515" i="1"/>
  <c r="H515" i="1"/>
  <c r="G515" i="1"/>
  <c r="E515" i="1"/>
  <c r="D515" i="1"/>
  <c r="B515" i="1"/>
  <c r="P514" i="1"/>
  <c r="O514" i="1"/>
  <c r="N514" i="1"/>
  <c r="M514" i="1"/>
  <c r="E514" i="1"/>
  <c r="C514" i="1"/>
  <c r="R513" i="1"/>
  <c r="Q513" i="1"/>
  <c r="P513" i="1"/>
  <c r="N513" i="1"/>
  <c r="M513" i="1"/>
  <c r="O513" i="1" s="1"/>
  <c r="H513" i="1"/>
  <c r="G513" i="1"/>
  <c r="E513" i="1"/>
  <c r="D513" i="1"/>
  <c r="B513" i="1"/>
  <c r="P512" i="1"/>
  <c r="N512" i="1"/>
  <c r="M512" i="1"/>
  <c r="O512" i="1" s="1"/>
  <c r="F512" i="1"/>
  <c r="E512" i="1"/>
  <c r="C512" i="1"/>
  <c r="R511" i="1"/>
  <c r="Q511" i="1"/>
  <c r="P511" i="1"/>
  <c r="N511" i="1"/>
  <c r="M511" i="1"/>
  <c r="O511" i="1" s="1"/>
  <c r="H511" i="1"/>
  <c r="C510" i="1" s="1"/>
  <c r="G511" i="1"/>
  <c r="E511" i="1"/>
  <c r="D511" i="1"/>
  <c r="B511" i="1"/>
  <c r="P510" i="1"/>
  <c r="N510" i="1"/>
  <c r="M510" i="1"/>
  <c r="O510" i="1" s="1"/>
  <c r="F510" i="1"/>
  <c r="E510" i="1"/>
  <c r="R509" i="1"/>
  <c r="Q509" i="1"/>
  <c r="F508" i="1" s="1"/>
  <c r="P509" i="1"/>
  <c r="O509" i="1"/>
  <c r="N509" i="1"/>
  <c r="M509" i="1"/>
  <c r="H509" i="1"/>
  <c r="G509" i="1"/>
  <c r="E509" i="1"/>
  <c r="D509" i="1"/>
  <c r="B509" i="1"/>
  <c r="P508" i="1"/>
  <c r="O508" i="1"/>
  <c r="N508" i="1"/>
  <c r="M508" i="1"/>
  <c r="E508" i="1"/>
  <c r="C508" i="1"/>
  <c r="R507" i="1"/>
  <c r="Q507" i="1"/>
  <c r="F506" i="1" s="1"/>
  <c r="P507" i="1"/>
  <c r="O507" i="1"/>
  <c r="N507" i="1"/>
  <c r="M507" i="1"/>
  <c r="H507" i="1"/>
  <c r="G507" i="1"/>
  <c r="E507" i="1"/>
  <c r="D507" i="1"/>
  <c r="B507" i="1"/>
  <c r="P506" i="1"/>
  <c r="O506" i="1"/>
  <c r="N506" i="1"/>
  <c r="M506" i="1"/>
  <c r="E506" i="1"/>
  <c r="C506" i="1"/>
  <c r="R505" i="1"/>
  <c r="Q505" i="1"/>
  <c r="P505" i="1"/>
  <c r="N505" i="1"/>
  <c r="M505" i="1"/>
  <c r="O505" i="1" s="1"/>
  <c r="H505" i="1"/>
  <c r="G505" i="1"/>
  <c r="E505" i="1"/>
  <c r="D505" i="1"/>
  <c r="B505" i="1"/>
  <c r="P504" i="1"/>
  <c r="O504" i="1"/>
  <c r="N504" i="1"/>
  <c r="M504" i="1"/>
  <c r="F504" i="1"/>
  <c r="E504" i="1"/>
  <c r="C504" i="1"/>
  <c r="R503" i="1"/>
  <c r="Q503" i="1"/>
  <c r="P503" i="1"/>
  <c r="N503" i="1"/>
  <c r="M503" i="1"/>
  <c r="O503" i="1" s="1"/>
  <c r="H503" i="1"/>
  <c r="C502" i="1" s="1"/>
  <c r="G503" i="1"/>
  <c r="E503" i="1"/>
  <c r="D503" i="1"/>
  <c r="B503" i="1"/>
  <c r="P502" i="1"/>
  <c r="N502" i="1"/>
  <c r="M502" i="1"/>
  <c r="O502" i="1" s="1"/>
  <c r="F502" i="1"/>
  <c r="E502" i="1"/>
  <c r="R501" i="1"/>
  <c r="Q501" i="1"/>
  <c r="F500" i="1" s="1"/>
  <c r="P501" i="1"/>
  <c r="O501" i="1"/>
  <c r="N501" i="1"/>
  <c r="M501" i="1"/>
  <c r="H501" i="1"/>
  <c r="G501" i="1"/>
  <c r="E501" i="1"/>
  <c r="D501" i="1"/>
  <c r="B501" i="1"/>
  <c r="P500" i="1"/>
  <c r="O500" i="1"/>
  <c r="N500" i="1"/>
  <c r="M500" i="1"/>
  <c r="E500" i="1"/>
  <c r="C500" i="1"/>
  <c r="R499" i="1"/>
  <c r="Q499" i="1"/>
  <c r="F498" i="1" s="1"/>
  <c r="P499" i="1"/>
  <c r="O499" i="1"/>
  <c r="N499" i="1"/>
  <c r="M499" i="1"/>
  <c r="H499" i="1"/>
  <c r="G499" i="1"/>
  <c r="E499" i="1"/>
  <c r="D499" i="1"/>
  <c r="B499" i="1"/>
  <c r="P498" i="1"/>
  <c r="O498" i="1"/>
  <c r="N498" i="1"/>
  <c r="M498" i="1"/>
  <c r="E498" i="1"/>
  <c r="C498" i="1"/>
  <c r="R497" i="1"/>
  <c r="Q497" i="1"/>
  <c r="P497" i="1"/>
  <c r="N497" i="1"/>
  <c r="M497" i="1"/>
  <c r="O497" i="1" s="1"/>
  <c r="H497" i="1"/>
  <c r="G497" i="1"/>
  <c r="E497" i="1"/>
  <c r="D497" i="1"/>
  <c r="B497" i="1"/>
  <c r="P496" i="1"/>
  <c r="O496" i="1"/>
  <c r="N496" i="1"/>
  <c r="M496" i="1"/>
  <c r="F496" i="1"/>
  <c r="E496" i="1"/>
  <c r="C496" i="1"/>
  <c r="L495" i="1"/>
  <c r="R493" i="1"/>
  <c r="Q493" i="1"/>
  <c r="P493" i="1"/>
  <c r="O493" i="1"/>
  <c r="N493" i="1"/>
  <c r="M493" i="1"/>
  <c r="H493" i="1"/>
  <c r="C492" i="1" s="1"/>
  <c r="G493" i="1"/>
  <c r="E493" i="1"/>
  <c r="D493" i="1"/>
  <c r="B493" i="1"/>
  <c r="P492" i="1"/>
  <c r="N492" i="1"/>
  <c r="M492" i="1"/>
  <c r="O492" i="1" s="1"/>
  <c r="F492" i="1"/>
  <c r="E492" i="1"/>
  <c r="R491" i="1"/>
  <c r="Q491" i="1"/>
  <c r="P491" i="1"/>
  <c r="N491" i="1"/>
  <c r="M491" i="1"/>
  <c r="O491" i="1" s="1"/>
  <c r="H491" i="1"/>
  <c r="C490" i="1" s="1"/>
  <c r="G491" i="1"/>
  <c r="E491" i="1"/>
  <c r="D491" i="1"/>
  <c r="B491" i="1"/>
  <c r="P490" i="1"/>
  <c r="O490" i="1"/>
  <c r="N490" i="1"/>
  <c r="M490" i="1"/>
  <c r="F490" i="1"/>
  <c r="E490" i="1"/>
  <c r="R489" i="1"/>
  <c r="Q489" i="1"/>
  <c r="P489" i="1"/>
  <c r="O489" i="1"/>
  <c r="N489" i="1"/>
  <c r="M489" i="1"/>
  <c r="H489" i="1"/>
  <c r="C488" i="1" s="1"/>
  <c r="G489" i="1"/>
  <c r="E489" i="1"/>
  <c r="D489" i="1"/>
  <c r="B489" i="1"/>
  <c r="P488" i="1"/>
  <c r="O488" i="1"/>
  <c r="N488" i="1"/>
  <c r="M488" i="1"/>
  <c r="F488" i="1"/>
  <c r="E488" i="1"/>
  <c r="R487" i="1"/>
  <c r="Q487" i="1"/>
  <c r="F486" i="1" s="1"/>
  <c r="P487" i="1"/>
  <c r="O487" i="1"/>
  <c r="N487" i="1"/>
  <c r="M487" i="1"/>
  <c r="H487" i="1"/>
  <c r="G487" i="1"/>
  <c r="E487" i="1"/>
  <c r="D487" i="1"/>
  <c r="B487" i="1"/>
  <c r="P486" i="1"/>
  <c r="N486" i="1"/>
  <c r="M486" i="1"/>
  <c r="O486" i="1" s="1"/>
  <c r="E486" i="1"/>
  <c r="C486" i="1"/>
  <c r="R485" i="1"/>
  <c r="Q485" i="1"/>
  <c r="P485" i="1"/>
  <c r="O485" i="1"/>
  <c r="N485" i="1"/>
  <c r="M485" i="1"/>
  <c r="H485" i="1"/>
  <c r="C484" i="1" s="1"/>
  <c r="G485" i="1"/>
  <c r="E485" i="1"/>
  <c r="D485" i="1"/>
  <c r="B485" i="1"/>
  <c r="P484" i="1"/>
  <c r="N484" i="1"/>
  <c r="M484" i="1"/>
  <c r="O484" i="1" s="1"/>
  <c r="F484" i="1"/>
  <c r="E484" i="1"/>
  <c r="R483" i="1"/>
  <c r="Q483" i="1"/>
  <c r="P483" i="1"/>
  <c r="N483" i="1"/>
  <c r="M483" i="1"/>
  <c r="O483" i="1" s="1"/>
  <c r="H483" i="1"/>
  <c r="C482" i="1" s="1"/>
  <c r="G483" i="1"/>
  <c r="E483" i="1"/>
  <c r="D483" i="1"/>
  <c r="B483" i="1"/>
  <c r="P482" i="1"/>
  <c r="O482" i="1"/>
  <c r="N482" i="1"/>
  <c r="M482" i="1"/>
  <c r="F482" i="1"/>
  <c r="E482" i="1"/>
  <c r="R481" i="1"/>
  <c r="Q481" i="1"/>
  <c r="P481" i="1"/>
  <c r="O481" i="1"/>
  <c r="N481" i="1"/>
  <c r="M481" i="1"/>
  <c r="H481" i="1"/>
  <c r="C480" i="1" s="1"/>
  <c r="G481" i="1"/>
  <c r="E481" i="1"/>
  <c r="D481" i="1"/>
  <c r="B481" i="1"/>
  <c r="P480" i="1"/>
  <c r="O480" i="1"/>
  <c r="N480" i="1"/>
  <c r="M480" i="1"/>
  <c r="F480" i="1"/>
  <c r="E480" i="1"/>
  <c r="R479" i="1"/>
  <c r="Q479" i="1"/>
  <c r="F478" i="1" s="1"/>
  <c r="P479" i="1"/>
  <c r="O479" i="1"/>
  <c r="N479" i="1"/>
  <c r="M479" i="1"/>
  <c r="H479" i="1"/>
  <c r="G479" i="1"/>
  <c r="E479" i="1"/>
  <c r="D479" i="1"/>
  <c r="B479" i="1"/>
  <c r="P478" i="1"/>
  <c r="N478" i="1"/>
  <c r="M478" i="1"/>
  <c r="O478" i="1" s="1"/>
  <c r="E478" i="1"/>
  <c r="C478" i="1"/>
  <c r="R477" i="1"/>
  <c r="Q477" i="1"/>
  <c r="P477" i="1"/>
  <c r="O477" i="1"/>
  <c r="N477" i="1"/>
  <c r="M477" i="1"/>
  <c r="H477" i="1"/>
  <c r="C476" i="1" s="1"/>
  <c r="G477" i="1"/>
  <c r="E477" i="1"/>
  <c r="D477" i="1"/>
  <c r="B477" i="1"/>
  <c r="P476" i="1"/>
  <c r="N476" i="1"/>
  <c r="M476" i="1"/>
  <c r="O476" i="1" s="1"/>
  <c r="F476" i="1"/>
  <c r="E476" i="1"/>
  <c r="R475" i="1"/>
  <c r="Q475" i="1"/>
  <c r="P475" i="1"/>
  <c r="N475" i="1"/>
  <c r="M475" i="1"/>
  <c r="O475" i="1" s="1"/>
  <c r="H475" i="1"/>
  <c r="C474" i="1" s="1"/>
  <c r="G475" i="1"/>
  <c r="E475" i="1"/>
  <c r="D475" i="1"/>
  <c r="B475" i="1"/>
  <c r="P474" i="1"/>
  <c r="O474" i="1"/>
  <c r="N474" i="1"/>
  <c r="M474" i="1"/>
  <c r="F474" i="1"/>
  <c r="E474" i="1"/>
  <c r="R473" i="1"/>
  <c r="Q473" i="1"/>
  <c r="P473" i="1"/>
  <c r="O473" i="1"/>
  <c r="N473" i="1"/>
  <c r="M473" i="1"/>
  <c r="H473" i="1"/>
  <c r="C472" i="1" s="1"/>
  <c r="G473" i="1"/>
  <c r="E473" i="1"/>
  <c r="D473" i="1"/>
  <c r="B473" i="1"/>
  <c r="P472" i="1"/>
  <c r="O472" i="1"/>
  <c r="N472" i="1"/>
  <c r="M472" i="1"/>
  <c r="F472" i="1"/>
  <c r="E472" i="1"/>
  <c r="R471" i="1"/>
  <c r="Q471" i="1"/>
  <c r="F470" i="1" s="1"/>
  <c r="P471" i="1"/>
  <c r="O471" i="1"/>
  <c r="N471" i="1"/>
  <c r="M471" i="1"/>
  <c r="H471" i="1"/>
  <c r="G471" i="1"/>
  <c r="E471" i="1"/>
  <c r="D471" i="1"/>
  <c r="B471" i="1"/>
  <c r="P470" i="1"/>
  <c r="N470" i="1"/>
  <c r="M470" i="1"/>
  <c r="O470" i="1" s="1"/>
  <c r="E470" i="1"/>
  <c r="C470" i="1"/>
  <c r="L469" i="1"/>
  <c r="R467" i="1"/>
  <c r="Q467" i="1"/>
  <c r="P467" i="1"/>
  <c r="N467" i="1"/>
  <c r="M467" i="1"/>
  <c r="O467" i="1" s="1"/>
  <c r="H467" i="1"/>
  <c r="G467" i="1"/>
  <c r="E467" i="1"/>
  <c r="D467" i="1"/>
  <c r="B467" i="1"/>
  <c r="P466" i="1"/>
  <c r="O466" i="1"/>
  <c r="N466" i="1"/>
  <c r="M466" i="1"/>
  <c r="F466" i="1"/>
  <c r="E466" i="1"/>
  <c r="C466" i="1"/>
  <c r="R465" i="1"/>
  <c r="Q465" i="1"/>
  <c r="P465" i="1"/>
  <c r="N465" i="1"/>
  <c r="M465" i="1"/>
  <c r="O465" i="1" s="1"/>
  <c r="H465" i="1"/>
  <c r="C464" i="1" s="1"/>
  <c r="G465" i="1"/>
  <c r="E465" i="1"/>
  <c r="D465" i="1"/>
  <c r="B465" i="1"/>
  <c r="P464" i="1"/>
  <c r="N464" i="1"/>
  <c r="M464" i="1"/>
  <c r="O464" i="1" s="1"/>
  <c r="F464" i="1"/>
  <c r="E464" i="1"/>
  <c r="R463" i="1"/>
  <c r="Q463" i="1"/>
  <c r="F462" i="1" s="1"/>
  <c r="P463" i="1"/>
  <c r="O463" i="1"/>
  <c r="N463" i="1"/>
  <c r="M463" i="1"/>
  <c r="H463" i="1"/>
  <c r="G463" i="1"/>
  <c r="E463" i="1"/>
  <c r="D463" i="1"/>
  <c r="B463" i="1"/>
  <c r="P462" i="1"/>
  <c r="O462" i="1"/>
  <c r="N462" i="1"/>
  <c r="M462" i="1"/>
  <c r="E462" i="1"/>
  <c r="C462" i="1"/>
  <c r="R461" i="1"/>
  <c r="Q461" i="1"/>
  <c r="F460" i="1" s="1"/>
  <c r="P461" i="1"/>
  <c r="O461" i="1"/>
  <c r="N461" i="1"/>
  <c r="M461" i="1"/>
  <c r="H461" i="1"/>
  <c r="G461" i="1"/>
  <c r="E461" i="1"/>
  <c r="D461" i="1"/>
  <c r="B461" i="1"/>
  <c r="P460" i="1"/>
  <c r="O460" i="1"/>
  <c r="N460" i="1"/>
  <c r="M460" i="1"/>
  <c r="E460" i="1"/>
  <c r="C460" i="1"/>
  <c r="R459" i="1"/>
  <c r="Q459" i="1"/>
  <c r="P459" i="1"/>
  <c r="N459" i="1"/>
  <c r="M459" i="1"/>
  <c r="O459" i="1" s="1"/>
  <c r="H459" i="1"/>
  <c r="G459" i="1"/>
  <c r="E459" i="1"/>
  <c r="D459" i="1"/>
  <c r="B459" i="1"/>
  <c r="P458" i="1"/>
  <c r="O458" i="1"/>
  <c r="N458" i="1"/>
  <c r="M458" i="1"/>
  <c r="F458" i="1"/>
  <c r="E458" i="1"/>
  <c r="C458" i="1"/>
  <c r="R457" i="1"/>
  <c r="Q457" i="1"/>
  <c r="P457" i="1"/>
  <c r="N457" i="1"/>
  <c r="M457" i="1"/>
  <c r="O457" i="1" s="1"/>
  <c r="H457" i="1"/>
  <c r="C456" i="1" s="1"/>
  <c r="G457" i="1"/>
  <c r="E457" i="1"/>
  <c r="D457" i="1"/>
  <c r="B457" i="1"/>
  <c r="P456" i="1"/>
  <c r="N456" i="1"/>
  <c r="M456" i="1"/>
  <c r="O456" i="1" s="1"/>
  <c r="F456" i="1"/>
  <c r="E456" i="1"/>
  <c r="R455" i="1"/>
  <c r="Q455" i="1"/>
  <c r="F454" i="1" s="1"/>
  <c r="P455" i="1"/>
  <c r="O455" i="1"/>
  <c r="N455" i="1"/>
  <c r="M455" i="1"/>
  <c r="H455" i="1"/>
  <c r="G455" i="1"/>
  <c r="E455" i="1"/>
  <c r="D455" i="1"/>
  <c r="B455" i="1"/>
  <c r="P454" i="1"/>
  <c r="O454" i="1"/>
  <c r="N454" i="1"/>
  <c r="M454" i="1"/>
  <c r="E454" i="1"/>
  <c r="C454" i="1"/>
  <c r="R453" i="1"/>
  <c r="Q453" i="1"/>
  <c r="F452" i="1" s="1"/>
  <c r="P453" i="1"/>
  <c r="O453" i="1"/>
  <c r="N453" i="1"/>
  <c r="M453" i="1"/>
  <c r="H453" i="1"/>
  <c r="G453" i="1"/>
  <c r="E453" i="1"/>
  <c r="D453" i="1"/>
  <c r="B453" i="1"/>
  <c r="P452" i="1"/>
  <c r="O452" i="1"/>
  <c r="N452" i="1"/>
  <c r="M452" i="1"/>
  <c r="E452" i="1"/>
  <c r="C452" i="1"/>
  <c r="R451" i="1"/>
  <c r="Q451" i="1"/>
  <c r="P451" i="1"/>
  <c r="N451" i="1"/>
  <c r="M451" i="1"/>
  <c r="O451" i="1" s="1"/>
  <c r="H451" i="1"/>
  <c r="G451" i="1"/>
  <c r="E451" i="1"/>
  <c r="D451" i="1"/>
  <c r="B451" i="1"/>
  <c r="P450" i="1"/>
  <c r="O450" i="1"/>
  <c r="N450" i="1"/>
  <c r="M450" i="1"/>
  <c r="F450" i="1"/>
  <c r="E450" i="1"/>
  <c r="C450" i="1"/>
  <c r="R449" i="1"/>
  <c r="Q449" i="1"/>
  <c r="P449" i="1"/>
  <c r="N449" i="1"/>
  <c r="M449" i="1"/>
  <c r="O449" i="1" s="1"/>
  <c r="H449" i="1"/>
  <c r="C448" i="1" s="1"/>
  <c r="G449" i="1"/>
  <c r="E449" i="1"/>
  <c r="D449" i="1"/>
  <c r="B449" i="1"/>
  <c r="P448" i="1"/>
  <c r="N448" i="1"/>
  <c r="M448" i="1"/>
  <c r="O448" i="1" s="1"/>
  <c r="F448" i="1"/>
  <c r="E448" i="1"/>
  <c r="R447" i="1"/>
  <c r="Q447" i="1"/>
  <c r="F446" i="1" s="1"/>
  <c r="P447" i="1"/>
  <c r="O447" i="1"/>
  <c r="N447" i="1"/>
  <c r="M447" i="1"/>
  <c r="H447" i="1"/>
  <c r="G447" i="1"/>
  <c r="E447" i="1"/>
  <c r="D447" i="1"/>
  <c r="B447" i="1"/>
  <c r="P446" i="1"/>
  <c r="O446" i="1"/>
  <c r="N446" i="1"/>
  <c r="M446" i="1"/>
  <c r="E446" i="1"/>
  <c r="C446" i="1"/>
  <c r="R445" i="1"/>
  <c r="Q445" i="1"/>
  <c r="F444" i="1" s="1"/>
  <c r="P445" i="1"/>
  <c r="O445" i="1"/>
  <c r="N445" i="1"/>
  <c r="M445" i="1"/>
  <c r="H445" i="1"/>
  <c r="G445" i="1"/>
  <c r="E445" i="1"/>
  <c r="D445" i="1"/>
  <c r="B445" i="1"/>
  <c r="P444" i="1"/>
  <c r="O444" i="1"/>
  <c r="N444" i="1"/>
  <c r="M444" i="1"/>
  <c r="E444" i="1"/>
  <c r="C444" i="1"/>
  <c r="L443" i="1"/>
  <c r="R441" i="1"/>
  <c r="Q441" i="1"/>
  <c r="F440" i="1" s="1"/>
  <c r="P441" i="1"/>
  <c r="O441" i="1"/>
  <c r="N441" i="1"/>
  <c r="M441" i="1"/>
  <c r="H441" i="1"/>
  <c r="G441" i="1"/>
  <c r="E441" i="1"/>
  <c r="D441" i="1"/>
  <c r="B441" i="1"/>
  <c r="P440" i="1"/>
  <c r="N440" i="1"/>
  <c r="M440" i="1"/>
  <c r="O440" i="1" s="1"/>
  <c r="E440" i="1"/>
  <c r="C440" i="1"/>
  <c r="R439" i="1"/>
  <c r="Q439" i="1"/>
  <c r="P439" i="1"/>
  <c r="O439" i="1"/>
  <c r="N439" i="1"/>
  <c r="M439" i="1"/>
  <c r="H439" i="1"/>
  <c r="C438" i="1" s="1"/>
  <c r="G439" i="1"/>
  <c r="E439" i="1"/>
  <c r="D439" i="1"/>
  <c r="B439" i="1"/>
  <c r="P438" i="1"/>
  <c r="N438" i="1"/>
  <c r="M438" i="1"/>
  <c r="O438" i="1" s="1"/>
  <c r="F438" i="1"/>
  <c r="E438" i="1"/>
  <c r="R437" i="1"/>
  <c r="Q437" i="1"/>
  <c r="P437" i="1"/>
  <c r="N437" i="1"/>
  <c r="M437" i="1"/>
  <c r="O437" i="1" s="1"/>
  <c r="H437" i="1"/>
  <c r="C436" i="1" s="1"/>
  <c r="G437" i="1"/>
  <c r="E437" i="1"/>
  <c r="D437" i="1"/>
  <c r="B437" i="1"/>
  <c r="P436" i="1"/>
  <c r="O436" i="1"/>
  <c r="N436" i="1"/>
  <c r="M436" i="1"/>
  <c r="F436" i="1"/>
  <c r="E436" i="1"/>
  <c r="R435" i="1"/>
  <c r="Q435" i="1"/>
  <c r="P435" i="1"/>
  <c r="O435" i="1"/>
  <c r="N435" i="1"/>
  <c r="M435" i="1"/>
  <c r="H435" i="1"/>
  <c r="C434" i="1" s="1"/>
  <c r="G435" i="1"/>
  <c r="E435" i="1"/>
  <c r="D435" i="1"/>
  <c r="B435" i="1"/>
  <c r="P434" i="1"/>
  <c r="O434" i="1"/>
  <c r="N434" i="1"/>
  <c r="M434" i="1"/>
  <c r="F434" i="1"/>
  <c r="E434" i="1"/>
  <c r="R433" i="1"/>
  <c r="Q433" i="1"/>
  <c r="F432" i="1" s="1"/>
  <c r="P433" i="1"/>
  <c r="O433" i="1"/>
  <c r="N433" i="1"/>
  <c r="M433" i="1"/>
  <c r="H433" i="1"/>
  <c r="G433" i="1"/>
  <c r="E433" i="1"/>
  <c r="D433" i="1"/>
  <c r="B433" i="1"/>
  <c r="P432" i="1"/>
  <c r="N432" i="1"/>
  <c r="M432" i="1"/>
  <c r="O432" i="1" s="1"/>
  <c r="E432" i="1"/>
  <c r="C432" i="1"/>
  <c r="R431" i="1"/>
  <c r="Q431" i="1"/>
  <c r="P431" i="1"/>
  <c r="O431" i="1"/>
  <c r="N431" i="1"/>
  <c r="M431" i="1"/>
  <c r="H431" i="1"/>
  <c r="C430" i="1" s="1"/>
  <c r="G431" i="1"/>
  <c r="E431" i="1"/>
  <c r="D431" i="1"/>
  <c r="B431" i="1"/>
  <c r="P430" i="1"/>
  <c r="N430" i="1"/>
  <c r="M430" i="1"/>
  <c r="O430" i="1" s="1"/>
  <c r="F430" i="1"/>
  <c r="E430" i="1"/>
  <c r="R429" i="1"/>
  <c r="Q429" i="1"/>
  <c r="P429" i="1"/>
  <c r="N429" i="1"/>
  <c r="M429" i="1"/>
  <c r="O429" i="1" s="1"/>
  <c r="H429" i="1"/>
  <c r="C428" i="1" s="1"/>
  <c r="G429" i="1"/>
  <c r="E429" i="1"/>
  <c r="D429" i="1"/>
  <c r="B429" i="1"/>
  <c r="P428" i="1"/>
  <c r="O428" i="1"/>
  <c r="N428" i="1"/>
  <c r="M428" i="1"/>
  <c r="F428" i="1"/>
  <c r="E428" i="1"/>
  <c r="R427" i="1"/>
  <c r="Q427" i="1"/>
  <c r="P427" i="1"/>
  <c r="O427" i="1"/>
  <c r="N427" i="1"/>
  <c r="M427" i="1"/>
  <c r="H427" i="1"/>
  <c r="C426" i="1" s="1"/>
  <c r="G427" i="1"/>
  <c r="E427" i="1"/>
  <c r="D427" i="1"/>
  <c r="B427" i="1"/>
  <c r="P426" i="1"/>
  <c r="O426" i="1"/>
  <c r="N426" i="1"/>
  <c r="M426" i="1"/>
  <c r="F426" i="1"/>
  <c r="E426" i="1"/>
  <c r="R425" i="1"/>
  <c r="Q425" i="1"/>
  <c r="F424" i="1" s="1"/>
  <c r="P425" i="1"/>
  <c r="O425" i="1"/>
  <c r="N425" i="1"/>
  <c r="M425" i="1"/>
  <c r="H425" i="1"/>
  <c r="G425" i="1"/>
  <c r="E425" i="1"/>
  <c r="D425" i="1"/>
  <c r="B425" i="1"/>
  <c r="P424" i="1"/>
  <c r="N424" i="1"/>
  <c r="M424" i="1"/>
  <c r="O424" i="1" s="1"/>
  <c r="E424" i="1"/>
  <c r="C424" i="1"/>
  <c r="R423" i="1"/>
  <c r="Q423" i="1"/>
  <c r="P423" i="1"/>
  <c r="O423" i="1"/>
  <c r="N423" i="1"/>
  <c r="M423" i="1"/>
  <c r="H423" i="1"/>
  <c r="C422" i="1" s="1"/>
  <c r="G423" i="1"/>
  <c r="E423" i="1"/>
  <c r="D423" i="1"/>
  <c r="B423" i="1"/>
  <c r="P422" i="1"/>
  <c r="N422" i="1"/>
  <c r="M422" i="1"/>
  <c r="O422" i="1" s="1"/>
  <c r="F422" i="1"/>
  <c r="E422" i="1"/>
  <c r="R421" i="1"/>
  <c r="Q421" i="1"/>
  <c r="P421" i="1"/>
  <c r="N421" i="1"/>
  <c r="M421" i="1"/>
  <c r="O421" i="1" s="1"/>
  <c r="H421" i="1"/>
  <c r="C420" i="1" s="1"/>
  <c r="G421" i="1"/>
  <c r="E421" i="1"/>
  <c r="D421" i="1"/>
  <c r="B421" i="1"/>
  <c r="P420" i="1"/>
  <c r="O420" i="1"/>
  <c r="N420" i="1"/>
  <c r="M420" i="1"/>
  <c r="F420" i="1"/>
  <c r="E420" i="1"/>
  <c r="R419" i="1"/>
  <c r="Q419" i="1"/>
  <c r="P419" i="1"/>
  <c r="O419" i="1"/>
  <c r="N419" i="1"/>
  <c r="M419" i="1"/>
  <c r="H419" i="1"/>
  <c r="C418" i="1" s="1"/>
  <c r="G419" i="1"/>
  <c r="E419" i="1"/>
  <c r="D419" i="1"/>
  <c r="B419" i="1"/>
  <c r="P418" i="1"/>
  <c r="O418" i="1"/>
  <c r="N418" i="1"/>
  <c r="M418" i="1"/>
  <c r="F418" i="1"/>
  <c r="E418" i="1"/>
  <c r="L417" i="1"/>
  <c r="R415" i="1"/>
  <c r="Q415" i="1"/>
  <c r="P415" i="1"/>
  <c r="O415" i="1"/>
  <c r="N415" i="1"/>
  <c r="M415" i="1"/>
  <c r="H415" i="1"/>
  <c r="G415" i="1"/>
  <c r="E415" i="1"/>
  <c r="D415" i="1"/>
  <c r="B415" i="1"/>
  <c r="P414" i="1"/>
  <c r="O414" i="1"/>
  <c r="N414" i="1"/>
  <c r="M414" i="1"/>
  <c r="F414" i="1"/>
  <c r="E414" i="1"/>
  <c r="C414" i="1"/>
  <c r="R413" i="1"/>
  <c r="Q413" i="1"/>
  <c r="P413" i="1"/>
  <c r="N413" i="1"/>
  <c r="M413" i="1"/>
  <c r="O413" i="1" s="1"/>
  <c r="H413" i="1"/>
  <c r="G413" i="1"/>
  <c r="E413" i="1"/>
  <c r="D413" i="1"/>
  <c r="B413" i="1"/>
  <c r="P412" i="1"/>
  <c r="O412" i="1"/>
  <c r="N412" i="1"/>
  <c r="M412" i="1"/>
  <c r="F412" i="1"/>
  <c r="E412" i="1"/>
  <c r="C412" i="1"/>
  <c r="R411" i="1"/>
  <c r="Q411" i="1"/>
  <c r="P411" i="1"/>
  <c r="N411" i="1"/>
  <c r="M411" i="1"/>
  <c r="O411" i="1" s="1"/>
  <c r="H411" i="1"/>
  <c r="C410" i="1" s="1"/>
  <c r="G411" i="1"/>
  <c r="E411" i="1"/>
  <c r="D411" i="1"/>
  <c r="B411" i="1"/>
  <c r="P410" i="1"/>
  <c r="N410" i="1"/>
  <c r="M410" i="1"/>
  <c r="O410" i="1" s="1"/>
  <c r="F410" i="1"/>
  <c r="E410" i="1"/>
  <c r="R409" i="1"/>
  <c r="Q409" i="1"/>
  <c r="F408" i="1" s="1"/>
  <c r="P409" i="1"/>
  <c r="O409" i="1"/>
  <c r="N409" i="1"/>
  <c r="M409" i="1"/>
  <c r="H409" i="1"/>
  <c r="G409" i="1"/>
  <c r="E409" i="1"/>
  <c r="D409" i="1"/>
  <c r="B409" i="1"/>
  <c r="P408" i="1"/>
  <c r="O408" i="1"/>
  <c r="N408" i="1"/>
  <c r="M408" i="1"/>
  <c r="E408" i="1"/>
  <c r="C408" i="1"/>
  <c r="R407" i="1"/>
  <c r="Q407" i="1"/>
  <c r="P407" i="1"/>
  <c r="O407" i="1"/>
  <c r="N407" i="1"/>
  <c r="M407" i="1"/>
  <c r="H407" i="1"/>
  <c r="G407" i="1"/>
  <c r="E407" i="1"/>
  <c r="D407" i="1"/>
  <c r="B407" i="1"/>
  <c r="P406" i="1"/>
  <c r="O406" i="1"/>
  <c r="N406" i="1"/>
  <c r="M406" i="1"/>
  <c r="F406" i="1"/>
  <c r="E406" i="1"/>
  <c r="C406" i="1"/>
  <c r="R405" i="1"/>
  <c r="Q405" i="1"/>
  <c r="P405" i="1"/>
  <c r="N405" i="1"/>
  <c r="M405" i="1"/>
  <c r="O405" i="1" s="1"/>
  <c r="H405" i="1"/>
  <c r="G405" i="1"/>
  <c r="E405" i="1"/>
  <c r="D405" i="1"/>
  <c r="B405" i="1"/>
  <c r="P404" i="1"/>
  <c r="O404" i="1"/>
  <c r="N404" i="1"/>
  <c r="M404" i="1"/>
  <c r="F404" i="1"/>
  <c r="E404" i="1"/>
  <c r="C404" i="1"/>
  <c r="R403" i="1"/>
  <c r="Q403" i="1"/>
  <c r="P403" i="1"/>
  <c r="O403" i="1"/>
  <c r="N403" i="1"/>
  <c r="M403" i="1"/>
  <c r="H403" i="1"/>
  <c r="C402" i="1" s="1"/>
  <c r="G403" i="1"/>
  <c r="E403" i="1"/>
  <c r="D403" i="1"/>
  <c r="B403" i="1"/>
  <c r="P402" i="1"/>
  <c r="N402" i="1"/>
  <c r="M402" i="1"/>
  <c r="O402" i="1" s="1"/>
  <c r="F402" i="1"/>
  <c r="E402" i="1"/>
  <c r="R401" i="1"/>
  <c r="Q401" i="1"/>
  <c r="F400" i="1" s="1"/>
  <c r="P401" i="1"/>
  <c r="O401" i="1"/>
  <c r="N401" i="1"/>
  <c r="M401" i="1"/>
  <c r="H401" i="1"/>
  <c r="G401" i="1"/>
  <c r="E401" i="1"/>
  <c r="D401" i="1"/>
  <c r="B401" i="1"/>
  <c r="P400" i="1"/>
  <c r="O400" i="1"/>
  <c r="N400" i="1"/>
  <c r="M400" i="1"/>
  <c r="E400" i="1"/>
  <c r="R399" i="1"/>
  <c r="Q399" i="1"/>
  <c r="P399" i="1"/>
  <c r="O399" i="1"/>
  <c r="N399" i="1"/>
  <c r="M399" i="1"/>
  <c r="H399" i="1"/>
  <c r="G399" i="1"/>
  <c r="E399" i="1"/>
  <c r="D399" i="1"/>
  <c r="B399" i="1"/>
  <c r="P398" i="1"/>
  <c r="O398" i="1"/>
  <c r="N398" i="1"/>
  <c r="M398" i="1"/>
  <c r="F398" i="1"/>
  <c r="E398" i="1"/>
  <c r="R397" i="1"/>
  <c r="Q397" i="1"/>
  <c r="P397" i="1"/>
  <c r="N397" i="1"/>
  <c r="M397" i="1"/>
  <c r="O397" i="1" s="1"/>
  <c r="H397" i="1"/>
  <c r="G397" i="1"/>
  <c r="E397" i="1"/>
  <c r="D397" i="1"/>
  <c r="B397" i="1"/>
  <c r="P396" i="1"/>
  <c r="O396" i="1"/>
  <c r="N396" i="1"/>
  <c r="M396" i="1"/>
  <c r="F396" i="1"/>
  <c r="E396" i="1"/>
  <c r="R395" i="1"/>
  <c r="Q395" i="1"/>
  <c r="P395" i="1"/>
  <c r="N395" i="1"/>
  <c r="M395" i="1"/>
  <c r="O395" i="1" s="1"/>
  <c r="H395" i="1"/>
  <c r="G395" i="1"/>
  <c r="E395" i="1"/>
  <c r="D395" i="1"/>
  <c r="B395" i="1"/>
  <c r="P394" i="1"/>
  <c r="N394" i="1"/>
  <c r="M394" i="1"/>
  <c r="O394" i="1" s="1"/>
  <c r="F394" i="1"/>
  <c r="E394" i="1"/>
  <c r="R393" i="1"/>
  <c r="Q393" i="1"/>
  <c r="F392" i="1" s="1"/>
  <c r="P393" i="1"/>
  <c r="N393" i="1"/>
  <c r="M393" i="1"/>
  <c r="O393" i="1" s="1"/>
  <c r="H393" i="1"/>
  <c r="G393" i="1"/>
  <c r="E393" i="1"/>
  <c r="D393" i="1"/>
  <c r="B393" i="1"/>
  <c r="P392" i="1"/>
  <c r="O392" i="1"/>
  <c r="N392" i="1"/>
  <c r="M392" i="1"/>
  <c r="E392" i="1"/>
  <c r="C392" i="1"/>
  <c r="L391" i="1"/>
  <c r="R389" i="1"/>
  <c r="Q389" i="1"/>
  <c r="P389" i="1"/>
  <c r="O389" i="1"/>
  <c r="N389" i="1"/>
  <c r="M389" i="1"/>
  <c r="H389" i="1"/>
  <c r="G389" i="1"/>
  <c r="E389" i="1"/>
  <c r="D389" i="1"/>
  <c r="B389" i="1"/>
  <c r="P388" i="1"/>
  <c r="O388" i="1"/>
  <c r="N388" i="1"/>
  <c r="M388" i="1"/>
  <c r="F388" i="1"/>
  <c r="E388" i="1"/>
  <c r="R387" i="1"/>
  <c r="Q387" i="1"/>
  <c r="F386" i="1" s="1"/>
  <c r="P387" i="1"/>
  <c r="N387" i="1"/>
  <c r="M387" i="1"/>
  <c r="O387" i="1" s="1"/>
  <c r="H387" i="1"/>
  <c r="G387" i="1"/>
  <c r="E387" i="1"/>
  <c r="D387" i="1"/>
  <c r="B387" i="1"/>
  <c r="P386" i="1"/>
  <c r="N386" i="1"/>
  <c r="M386" i="1"/>
  <c r="O386" i="1" s="1"/>
  <c r="E386" i="1"/>
  <c r="R385" i="1"/>
  <c r="Q385" i="1"/>
  <c r="P385" i="1"/>
  <c r="N385" i="1"/>
  <c r="O385" i="1" s="1"/>
  <c r="M385" i="1"/>
  <c r="H385" i="1"/>
  <c r="G385" i="1"/>
  <c r="E385" i="1"/>
  <c r="D385" i="1"/>
  <c r="B385" i="1"/>
  <c r="P384" i="1"/>
  <c r="O384" i="1"/>
  <c r="N384" i="1"/>
  <c r="M384" i="1"/>
  <c r="F384" i="1"/>
  <c r="E384" i="1"/>
  <c r="R383" i="1"/>
  <c r="Q383" i="1"/>
  <c r="F382" i="1" s="1"/>
  <c r="P383" i="1"/>
  <c r="N383" i="1"/>
  <c r="M383" i="1"/>
  <c r="H383" i="1"/>
  <c r="G383" i="1"/>
  <c r="E383" i="1"/>
  <c r="D383" i="1"/>
  <c r="B383" i="1"/>
  <c r="P382" i="1"/>
  <c r="O382" i="1"/>
  <c r="N382" i="1"/>
  <c r="M382" i="1"/>
  <c r="E382" i="1"/>
  <c r="R381" i="1"/>
  <c r="Q381" i="1"/>
  <c r="P381" i="1"/>
  <c r="N381" i="1"/>
  <c r="O381" i="1" s="1"/>
  <c r="M381" i="1"/>
  <c r="H381" i="1"/>
  <c r="G381" i="1"/>
  <c r="E381" i="1"/>
  <c r="D381" i="1"/>
  <c r="B381" i="1"/>
  <c r="P380" i="1"/>
  <c r="O380" i="1"/>
  <c r="N380" i="1"/>
  <c r="M380" i="1"/>
  <c r="F380" i="1"/>
  <c r="E380" i="1"/>
  <c r="R379" i="1"/>
  <c r="Q379" i="1"/>
  <c r="F378" i="1" s="1"/>
  <c r="P379" i="1"/>
  <c r="N379" i="1"/>
  <c r="M379" i="1"/>
  <c r="O379" i="1" s="1"/>
  <c r="H379" i="1"/>
  <c r="G379" i="1"/>
  <c r="E379" i="1"/>
  <c r="D379" i="1"/>
  <c r="B379" i="1"/>
  <c r="P378" i="1"/>
  <c r="N378" i="1"/>
  <c r="M378" i="1"/>
  <c r="O378" i="1" s="1"/>
  <c r="E378" i="1"/>
  <c r="R377" i="1"/>
  <c r="Q377" i="1"/>
  <c r="P377" i="1"/>
  <c r="N377" i="1"/>
  <c r="O377" i="1" s="1"/>
  <c r="M377" i="1"/>
  <c r="H377" i="1"/>
  <c r="G377" i="1"/>
  <c r="E377" i="1"/>
  <c r="D377" i="1"/>
  <c r="B377" i="1"/>
  <c r="P376" i="1"/>
  <c r="N376" i="1"/>
  <c r="M376" i="1"/>
  <c r="O376" i="1" s="1"/>
  <c r="F376" i="1"/>
  <c r="E376" i="1"/>
  <c r="R375" i="1"/>
  <c r="Q375" i="1"/>
  <c r="F374" i="1" s="1"/>
  <c r="P375" i="1"/>
  <c r="N375" i="1"/>
  <c r="M375" i="1"/>
  <c r="O375" i="1" s="1"/>
  <c r="H375" i="1"/>
  <c r="G375" i="1"/>
  <c r="E375" i="1"/>
  <c r="D375" i="1"/>
  <c r="B375" i="1"/>
  <c r="P374" i="1"/>
  <c r="N374" i="1"/>
  <c r="M374" i="1"/>
  <c r="O374" i="1" s="1"/>
  <c r="E374" i="1"/>
  <c r="R373" i="1"/>
  <c r="Q373" i="1"/>
  <c r="P373" i="1"/>
  <c r="O373" i="1"/>
  <c r="N373" i="1"/>
  <c r="M373" i="1"/>
  <c r="H373" i="1"/>
  <c r="G373" i="1"/>
  <c r="E373" i="1"/>
  <c r="D373" i="1"/>
  <c r="B373" i="1"/>
  <c r="P372" i="1"/>
  <c r="N372" i="1"/>
  <c r="M372" i="1"/>
  <c r="O372" i="1" s="1"/>
  <c r="F372" i="1"/>
  <c r="E372" i="1"/>
  <c r="R371" i="1"/>
  <c r="Q371" i="1"/>
  <c r="F370" i="1" s="1"/>
  <c r="P371" i="1"/>
  <c r="N371" i="1"/>
  <c r="M371" i="1"/>
  <c r="O371" i="1" s="1"/>
  <c r="H371" i="1"/>
  <c r="G371" i="1"/>
  <c r="E371" i="1"/>
  <c r="D371" i="1"/>
  <c r="B371" i="1"/>
  <c r="P370" i="1"/>
  <c r="N370" i="1"/>
  <c r="M370" i="1"/>
  <c r="O370" i="1" s="1"/>
  <c r="E370" i="1"/>
  <c r="R369" i="1"/>
  <c r="Q369" i="1"/>
  <c r="P369" i="1"/>
  <c r="N369" i="1"/>
  <c r="O369" i="1" s="1"/>
  <c r="M369" i="1"/>
  <c r="H369" i="1"/>
  <c r="G369" i="1"/>
  <c r="E369" i="1"/>
  <c r="D369" i="1"/>
  <c r="B369" i="1"/>
  <c r="P368" i="1"/>
  <c r="N368" i="1"/>
  <c r="M368" i="1"/>
  <c r="O368" i="1" s="1"/>
  <c r="F368" i="1"/>
  <c r="E368" i="1"/>
  <c r="R367" i="1"/>
  <c r="Q367" i="1"/>
  <c r="F366" i="1" s="1"/>
  <c r="P367" i="1"/>
  <c r="N367" i="1"/>
  <c r="M367" i="1"/>
  <c r="O367" i="1" s="1"/>
  <c r="H367" i="1"/>
  <c r="C366" i="1" s="1"/>
  <c r="G367" i="1"/>
  <c r="E367" i="1"/>
  <c r="D367" i="1"/>
  <c r="B367" i="1"/>
  <c r="P366" i="1"/>
  <c r="N366" i="1"/>
  <c r="M366" i="1"/>
  <c r="O366" i="1" s="1"/>
  <c r="E366" i="1"/>
  <c r="L365" i="1"/>
  <c r="R363" i="1"/>
  <c r="Q363" i="1"/>
  <c r="F362" i="1" s="1"/>
  <c r="P363" i="1"/>
  <c r="N363" i="1"/>
  <c r="M363" i="1"/>
  <c r="O363" i="1" s="1"/>
  <c r="H363" i="1"/>
  <c r="G363" i="1"/>
  <c r="E363" i="1"/>
  <c r="D363" i="1"/>
  <c r="B363" i="1"/>
  <c r="P362" i="1"/>
  <c r="O362" i="1"/>
  <c r="N362" i="1"/>
  <c r="M362" i="1"/>
  <c r="E362" i="1"/>
  <c r="R361" i="1"/>
  <c r="Q361" i="1"/>
  <c r="P361" i="1"/>
  <c r="O361" i="1"/>
  <c r="N361" i="1"/>
  <c r="M361" i="1"/>
  <c r="H361" i="1"/>
  <c r="G361" i="1"/>
  <c r="E361" i="1"/>
  <c r="D361" i="1"/>
  <c r="B361" i="1"/>
  <c r="P360" i="1"/>
  <c r="N360" i="1"/>
  <c r="M360" i="1"/>
  <c r="O360" i="1" s="1"/>
  <c r="F360" i="1"/>
  <c r="E360" i="1"/>
  <c r="R359" i="1"/>
  <c r="Q359" i="1"/>
  <c r="P359" i="1"/>
  <c r="O359" i="1"/>
  <c r="N359" i="1"/>
  <c r="M359" i="1"/>
  <c r="H359" i="1"/>
  <c r="G359" i="1"/>
  <c r="E359" i="1"/>
  <c r="D359" i="1"/>
  <c r="B359" i="1"/>
  <c r="P358" i="1"/>
  <c r="N358" i="1"/>
  <c r="M358" i="1"/>
  <c r="O358" i="1" s="1"/>
  <c r="F358" i="1"/>
  <c r="E358" i="1"/>
  <c r="R357" i="1"/>
  <c r="Q357" i="1"/>
  <c r="F356" i="1" s="1"/>
  <c r="P357" i="1"/>
  <c r="N357" i="1"/>
  <c r="M357" i="1"/>
  <c r="O357" i="1" s="1"/>
  <c r="H357" i="1"/>
  <c r="G357" i="1"/>
  <c r="E357" i="1"/>
  <c r="D357" i="1"/>
  <c r="B357" i="1"/>
  <c r="P356" i="1"/>
  <c r="N356" i="1"/>
  <c r="M356" i="1"/>
  <c r="O356" i="1" s="1"/>
  <c r="E356" i="1"/>
  <c r="R355" i="1"/>
  <c r="Q355" i="1"/>
  <c r="F354" i="1" s="1"/>
  <c r="P355" i="1"/>
  <c r="O355" i="1"/>
  <c r="N355" i="1"/>
  <c r="M355" i="1"/>
  <c r="H355" i="1"/>
  <c r="G355" i="1"/>
  <c r="E355" i="1"/>
  <c r="D355" i="1"/>
  <c r="B355" i="1"/>
  <c r="P354" i="1"/>
  <c r="O354" i="1"/>
  <c r="N354" i="1"/>
  <c r="M354" i="1"/>
  <c r="E354" i="1"/>
  <c r="R353" i="1"/>
  <c r="Q353" i="1"/>
  <c r="P353" i="1"/>
  <c r="N353" i="1"/>
  <c r="M353" i="1"/>
  <c r="O353" i="1" s="1"/>
  <c r="H353" i="1"/>
  <c r="G353" i="1"/>
  <c r="E353" i="1"/>
  <c r="D353" i="1"/>
  <c r="B353" i="1"/>
  <c r="P352" i="1"/>
  <c r="N352" i="1"/>
  <c r="M352" i="1"/>
  <c r="O352" i="1" s="1"/>
  <c r="F352" i="1"/>
  <c r="E352" i="1"/>
  <c r="R351" i="1"/>
  <c r="Q351" i="1"/>
  <c r="P351" i="1"/>
  <c r="N351" i="1"/>
  <c r="M351" i="1"/>
  <c r="O351" i="1" s="1"/>
  <c r="H351" i="1"/>
  <c r="G351" i="1"/>
  <c r="E351" i="1"/>
  <c r="D351" i="1"/>
  <c r="B351" i="1"/>
  <c r="P350" i="1"/>
  <c r="N350" i="1"/>
  <c r="M350" i="1"/>
  <c r="O350" i="1" s="1"/>
  <c r="F350" i="1"/>
  <c r="E350" i="1"/>
  <c r="R349" i="1"/>
  <c r="Q349" i="1"/>
  <c r="P349" i="1"/>
  <c r="N349" i="1"/>
  <c r="M349" i="1"/>
  <c r="O349" i="1" s="1"/>
  <c r="H349" i="1"/>
  <c r="G349" i="1"/>
  <c r="E349" i="1"/>
  <c r="D349" i="1"/>
  <c r="B349" i="1"/>
  <c r="P348" i="1"/>
  <c r="N348" i="1"/>
  <c r="M348" i="1"/>
  <c r="O348" i="1" s="1"/>
  <c r="F348" i="1"/>
  <c r="E348" i="1"/>
  <c r="R347" i="1"/>
  <c r="Q347" i="1"/>
  <c r="P347" i="1"/>
  <c r="N347" i="1"/>
  <c r="O347" i="1" s="1"/>
  <c r="M347" i="1"/>
  <c r="H347" i="1"/>
  <c r="G347" i="1"/>
  <c r="E347" i="1"/>
  <c r="D347" i="1"/>
  <c r="B347" i="1"/>
  <c r="P346" i="1"/>
  <c r="O346" i="1"/>
  <c r="N346" i="1"/>
  <c r="M346" i="1"/>
  <c r="F346" i="1"/>
  <c r="E346" i="1"/>
  <c r="R345" i="1"/>
  <c r="Q345" i="1"/>
  <c r="F344" i="1" s="1"/>
  <c r="P345" i="1"/>
  <c r="N345" i="1"/>
  <c r="M345" i="1"/>
  <c r="O345" i="1" s="1"/>
  <c r="H345" i="1"/>
  <c r="G345" i="1"/>
  <c r="E345" i="1"/>
  <c r="D345" i="1"/>
  <c r="B345" i="1"/>
  <c r="P344" i="1"/>
  <c r="N344" i="1"/>
  <c r="M344" i="1"/>
  <c r="O344" i="1" s="1"/>
  <c r="E344" i="1"/>
  <c r="R343" i="1"/>
  <c r="Q343" i="1"/>
  <c r="F342" i="1" s="1"/>
  <c r="P343" i="1"/>
  <c r="O343" i="1"/>
  <c r="N343" i="1"/>
  <c r="M343" i="1"/>
  <c r="H343" i="1"/>
  <c r="G343" i="1"/>
  <c r="E343" i="1"/>
  <c r="D343" i="1"/>
  <c r="B343" i="1"/>
  <c r="P342" i="1"/>
  <c r="O342" i="1"/>
  <c r="N342" i="1"/>
  <c r="M342" i="1"/>
  <c r="E342" i="1"/>
  <c r="R341" i="1"/>
  <c r="Q341" i="1"/>
  <c r="P341" i="1"/>
  <c r="N341" i="1"/>
  <c r="M341" i="1"/>
  <c r="O341" i="1" s="1"/>
  <c r="H341" i="1"/>
  <c r="C340" i="1" s="1"/>
  <c r="C342" i="1" s="1"/>
  <c r="C344" i="1" s="1"/>
  <c r="C346" i="1" s="1"/>
  <c r="C348" i="1" s="1"/>
  <c r="C350" i="1" s="1"/>
  <c r="C352" i="1" s="1"/>
  <c r="C354" i="1" s="1"/>
  <c r="C356" i="1" s="1"/>
  <c r="C358" i="1" s="1"/>
  <c r="C360" i="1" s="1"/>
  <c r="C362" i="1" s="1"/>
  <c r="G341" i="1"/>
  <c r="E341" i="1"/>
  <c r="D341" i="1"/>
  <c r="B341" i="1"/>
  <c r="P340" i="1"/>
  <c r="N340" i="1"/>
  <c r="M340" i="1"/>
  <c r="O340" i="1" s="1"/>
  <c r="F340" i="1"/>
  <c r="E340" i="1"/>
  <c r="L339" i="1"/>
  <c r="R337" i="1"/>
  <c r="Q337" i="1"/>
  <c r="P337" i="1"/>
  <c r="N337" i="1"/>
  <c r="M337" i="1"/>
  <c r="H337" i="1"/>
  <c r="G337" i="1"/>
  <c r="E337" i="1"/>
  <c r="D337" i="1"/>
  <c r="B337" i="1"/>
  <c r="P336" i="1"/>
  <c r="O336" i="1"/>
  <c r="N336" i="1"/>
  <c r="M336" i="1"/>
  <c r="F336" i="1"/>
  <c r="E336" i="1"/>
  <c r="R335" i="1"/>
  <c r="Q335" i="1"/>
  <c r="P335" i="1"/>
  <c r="O335" i="1"/>
  <c r="N335" i="1"/>
  <c r="M335" i="1"/>
  <c r="H335" i="1"/>
  <c r="G335" i="1"/>
  <c r="E335" i="1"/>
  <c r="D335" i="1"/>
  <c r="B335" i="1"/>
  <c r="P334" i="1"/>
  <c r="O334" i="1"/>
  <c r="N334" i="1"/>
  <c r="M334" i="1"/>
  <c r="F334" i="1"/>
  <c r="E334" i="1"/>
  <c r="R333" i="1"/>
  <c r="Q333" i="1"/>
  <c r="F332" i="1" s="1"/>
  <c r="P333" i="1"/>
  <c r="N333" i="1"/>
  <c r="O333" i="1" s="1"/>
  <c r="M333" i="1"/>
  <c r="H333" i="1"/>
  <c r="G333" i="1"/>
  <c r="E333" i="1"/>
  <c r="D333" i="1"/>
  <c r="B333" i="1"/>
  <c r="P332" i="1"/>
  <c r="O332" i="1"/>
  <c r="N332" i="1"/>
  <c r="M332" i="1"/>
  <c r="E332" i="1"/>
  <c r="R331" i="1"/>
  <c r="Q331" i="1"/>
  <c r="P331" i="1"/>
  <c r="O331" i="1"/>
  <c r="N331" i="1"/>
  <c r="M331" i="1"/>
  <c r="H331" i="1"/>
  <c r="G331" i="1"/>
  <c r="E331" i="1"/>
  <c r="D331" i="1"/>
  <c r="B331" i="1"/>
  <c r="P330" i="1"/>
  <c r="N330" i="1"/>
  <c r="M330" i="1"/>
  <c r="O330" i="1" s="1"/>
  <c r="F330" i="1"/>
  <c r="E330" i="1"/>
  <c r="R329" i="1"/>
  <c r="Q329" i="1"/>
  <c r="P329" i="1"/>
  <c r="N329" i="1"/>
  <c r="M329" i="1"/>
  <c r="O329" i="1" s="1"/>
  <c r="H329" i="1"/>
  <c r="G329" i="1"/>
  <c r="E329" i="1"/>
  <c r="D329" i="1"/>
  <c r="B329" i="1"/>
  <c r="P328" i="1"/>
  <c r="N328" i="1"/>
  <c r="M328" i="1"/>
  <c r="O328" i="1" s="1"/>
  <c r="F328" i="1"/>
  <c r="E328" i="1"/>
  <c r="R327" i="1"/>
  <c r="Q327" i="1"/>
  <c r="P327" i="1"/>
  <c r="N327" i="1"/>
  <c r="M327" i="1"/>
  <c r="O327" i="1" s="1"/>
  <c r="H327" i="1"/>
  <c r="G327" i="1"/>
  <c r="E327" i="1"/>
  <c r="D327" i="1"/>
  <c r="B327" i="1"/>
  <c r="P326" i="1"/>
  <c r="O326" i="1"/>
  <c r="N326" i="1"/>
  <c r="M326" i="1"/>
  <c r="F326" i="1"/>
  <c r="E326" i="1"/>
  <c r="R325" i="1"/>
  <c r="Q325" i="1"/>
  <c r="P325" i="1"/>
  <c r="N325" i="1"/>
  <c r="O325" i="1" s="1"/>
  <c r="M325" i="1"/>
  <c r="H325" i="1"/>
  <c r="G325" i="1"/>
  <c r="E325" i="1"/>
  <c r="D325" i="1"/>
  <c r="B325" i="1"/>
  <c r="P324" i="1"/>
  <c r="O324" i="1"/>
  <c r="N324" i="1"/>
  <c r="M324" i="1"/>
  <c r="F324" i="1"/>
  <c r="E324" i="1"/>
  <c r="R323" i="1"/>
  <c r="Q323" i="1"/>
  <c r="F322" i="1" s="1"/>
  <c r="P323" i="1"/>
  <c r="N323" i="1"/>
  <c r="M323" i="1"/>
  <c r="O323" i="1" s="1"/>
  <c r="H323" i="1"/>
  <c r="G323" i="1"/>
  <c r="E323" i="1"/>
  <c r="D323" i="1"/>
  <c r="B323" i="1"/>
  <c r="P322" i="1"/>
  <c r="O322" i="1"/>
  <c r="N322" i="1"/>
  <c r="M322" i="1"/>
  <c r="E322" i="1"/>
  <c r="R321" i="1"/>
  <c r="Q321" i="1"/>
  <c r="P321" i="1"/>
  <c r="O321" i="1"/>
  <c r="N321" i="1"/>
  <c r="M321" i="1"/>
  <c r="H321" i="1"/>
  <c r="G321" i="1"/>
  <c r="E321" i="1"/>
  <c r="D321" i="1"/>
  <c r="B321" i="1"/>
  <c r="P320" i="1"/>
  <c r="N320" i="1"/>
  <c r="M320" i="1"/>
  <c r="O320" i="1" s="1"/>
  <c r="F320" i="1"/>
  <c r="E320" i="1"/>
  <c r="R319" i="1"/>
  <c r="Q319" i="1"/>
  <c r="F318" i="1" s="1"/>
  <c r="P319" i="1"/>
  <c r="N319" i="1"/>
  <c r="M319" i="1"/>
  <c r="O319" i="1" s="1"/>
  <c r="H319" i="1"/>
  <c r="G319" i="1"/>
  <c r="E319" i="1"/>
  <c r="D319" i="1"/>
  <c r="B319" i="1"/>
  <c r="P318" i="1"/>
  <c r="N318" i="1"/>
  <c r="M318" i="1"/>
  <c r="O318" i="1" s="1"/>
  <c r="E318" i="1"/>
  <c r="R317" i="1"/>
  <c r="Q317" i="1"/>
  <c r="P317" i="1"/>
  <c r="N317" i="1"/>
  <c r="O317" i="1" s="1"/>
  <c r="M317" i="1"/>
  <c r="H317" i="1"/>
  <c r="C316" i="1" s="1"/>
  <c r="G317" i="1"/>
  <c r="E317" i="1"/>
  <c r="D317" i="1"/>
  <c r="B317" i="1"/>
  <c r="P316" i="1"/>
  <c r="O316" i="1"/>
  <c r="N316" i="1"/>
  <c r="M316" i="1"/>
  <c r="F316" i="1"/>
  <c r="E316" i="1"/>
  <c r="R315" i="1"/>
  <c r="Q315" i="1"/>
  <c r="F314" i="1" s="1"/>
  <c r="P315" i="1"/>
  <c r="N315" i="1"/>
  <c r="M315" i="1"/>
  <c r="O315" i="1" s="1"/>
  <c r="H315" i="1"/>
  <c r="G315" i="1"/>
  <c r="E315" i="1"/>
  <c r="D315" i="1"/>
  <c r="B315" i="1"/>
  <c r="P314" i="1"/>
  <c r="O314" i="1"/>
  <c r="N314" i="1"/>
  <c r="M314" i="1"/>
  <c r="E314" i="1"/>
  <c r="C314" i="1"/>
  <c r="L313" i="1"/>
  <c r="R311" i="1"/>
  <c r="Q311" i="1"/>
  <c r="F310" i="1" s="1"/>
  <c r="P311" i="1"/>
  <c r="O311" i="1"/>
  <c r="N311" i="1"/>
  <c r="M311" i="1"/>
  <c r="H311" i="1"/>
  <c r="G311" i="1"/>
  <c r="E311" i="1"/>
  <c r="D311" i="1"/>
  <c r="B311" i="1"/>
  <c r="P310" i="1"/>
  <c r="O310" i="1"/>
  <c r="N310" i="1"/>
  <c r="M310" i="1"/>
  <c r="E310" i="1"/>
  <c r="R309" i="1"/>
  <c r="Q309" i="1"/>
  <c r="P309" i="1"/>
  <c r="N309" i="1"/>
  <c r="M309" i="1"/>
  <c r="O309" i="1" s="1"/>
  <c r="H309" i="1"/>
  <c r="G309" i="1"/>
  <c r="E309" i="1"/>
  <c r="D309" i="1"/>
  <c r="B309" i="1"/>
  <c r="P308" i="1"/>
  <c r="N308" i="1"/>
  <c r="M308" i="1"/>
  <c r="O308" i="1" s="1"/>
  <c r="F308" i="1"/>
  <c r="E308" i="1"/>
  <c r="R307" i="1"/>
  <c r="Q307" i="1"/>
  <c r="P307" i="1"/>
  <c r="N307" i="1"/>
  <c r="M307" i="1"/>
  <c r="O307" i="1" s="1"/>
  <c r="H307" i="1"/>
  <c r="G307" i="1"/>
  <c r="E307" i="1"/>
  <c r="D307" i="1"/>
  <c r="B307" i="1"/>
  <c r="P306" i="1"/>
  <c r="O306" i="1"/>
  <c r="N306" i="1"/>
  <c r="M306" i="1"/>
  <c r="F306" i="1"/>
  <c r="E306" i="1"/>
  <c r="R305" i="1"/>
  <c r="Q305" i="1"/>
  <c r="F304" i="1" s="1"/>
  <c r="P305" i="1"/>
  <c r="O305" i="1"/>
  <c r="N305" i="1"/>
  <c r="M305" i="1"/>
  <c r="H305" i="1"/>
  <c r="G305" i="1"/>
  <c r="E305" i="1"/>
  <c r="D305" i="1"/>
  <c r="B305" i="1"/>
  <c r="P304" i="1"/>
  <c r="N304" i="1"/>
  <c r="M304" i="1"/>
  <c r="O304" i="1" s="1"/>
  <c r="E304" i="1"/>
  <c r="R303" i="1"/>
  <c r="Q303" i="1"/>
  <c r="F302" i="1" s="1"/>
  <c r="P303" i="1"/>
  <c r="O303" i="1"/>
  <c r="N303" i="1"/>
  <c r="M303" i="1"/>
  <c r="H303" i="1"/>
  <c r="G303" i="1"/>
  <c r="E303" i="1"/>
  <c r="D303" i="1"/>
  <c r="B303" i="1"/>
  <c r="P302" i="1"/>
  <c r="O302" i="1"/>
  <c r="N302" i="1"/>
  <c r="M302" i="1"/>
  <c r="E302" i="1"/>
  <c r="R301" i="1"/>
  <c r="Q301" i="1"/>
  <c r="P301" i="1"/>
  <c r="N301" i="1"/>
  <c r="M301" i="1"/>
  <c r="O301" i="1" s="1"/>
  <c r="H301" i="1"/>
  <c r="G301" i="1"/>
  <c r="E301" i="1"/>
  <c r="D301" i="1"/>
  <c r="B301" i="1"/>
  <c r="P300" i="1"/>
  <c r="N300" i="1"/>
  <c r="M300" i="1"/>
  <c r="O300" i="1" s="1"/>
  <c r="F300" i="1"/>
  <c r="E300" i="1"/>
  <c r="R299" i="1"/>
  <c r="Q299" i="1"/>
  <c r="P299" i="1"/>
  <c r="N299" i="1"/>
  <c r="M299" i="1"/>
  <c r="O299" i="1" s="1"/>
  <c r="H299" i="1"/>
  <c r="G299" i="1"/>
  <c r="E299" i="1"/>
  <c r="D299" i="1"/>
  <c r="B299" i="1"/>
  <c r="P298" i="1"/>
  <c r="O298" i="1"/>
  <c r="N298" i="1"/>
  <c r="M298" i="1"/>
  <c r="F298" i="1"/>
  <c r="E298" i="1"/>
  <c r="R297" i="1"/>
  <c r="Q297" i="1"/>
  <c r="F296" i="1" s="1"/>
  <c r="P297" i="1"/>
  <c r="O297" i="1"/>
  <c r="N297" i="1"/>
  <c r="M297" i="1"/>
  <c r="H297" i="1"/>
  <c r="G297" i="1"/>
  <c r="E297" i="1"/>
  <c r="D297" i="1"/>
  <c r="B297" i="1"/>
  <c r="P296" i="1"/>
  <c r="N296" i="1"/>
  <c r="M296" i="1"/>
  <c r="O296" i="1" s="1"/>
  <c r="E296" i="1"/>
  <c r="R295" i="1"/>
  <c r="Q295" i="1"/>
  <c r="F294" i="1" s="1"/>
  <c r="P295" i="1"/>
  <c r="O295" i="1"/>
  <c r="N295" i="1"/>
  <c r="M295" i="1"/>
  <c r="H295" i="1"/>
  <c r="G295" i="1"/>
  <c r="E295" i="1"/>
  <c r="D295" i="1"/>
  <c r="B295" i="1"/>
  <c r="P294" i="1"/>
  <c r="O294" i="1"/>
  <c r="N294" i="1"/>
  <c r="M294" i="1"/>
  <c r="E294" i="1"/>
  <c r="R293" i="1"/>
  <c r="Q293" i="1"/>
  <c r="P293" i="1"/>
  <c r="N293" i="1"/>
  <c r="M293" i="1"/>
  <c r="O293" i="1" s="1"/>
  <c r="H293" i="1"/>
  <c r="G293" i="1"/>
  <c r="E293" i="1"/>
  <c r="D293" i="1"/>
  <c r="B293" i="1"/>
  <c r="P292" i="1"/>
  <c r="N292" i="1"/>
  <c r="M292" i="1"/>
  <c r="O292" i="1" s="1"/>
  <c r="F292" i="1"/>
  <c r="E292" i="1"/>
  <c r="R291" i="1"/>
  <c r="Q291" i="1"/>
  <c r="P291" i="1"/>
  <c r="N291" i="1"/>
  <c r="M291" i="1"/>
  <c r="O291" i="1" s="1"/>
  <c r="H291" i="1"/>
  <c r="C290" i="1" s="1"/>
  <c r="G291" i="1"/>
  <c r="E291" i="1"/>
  <c r="D291" i="1"/>
  <c r="B291" i="1"/>
  <c r="P290" i="1"/>
  <c r="O290" i="1"/>
  <c r="N290" i="1"/>
  <c r="M290" i="1"/>
  <c r="F290" i="1"/>
  <c r="E290" i="1"/>
  <c r="R289" i="1"/>
  <c r="Q289" i="1"/>
  <c r="F288" i="1" s="1"/>
  <c r="P289" i="1"/>
  <c r="O289" i="1"/>
  <c r="N289" i="1"/>
  <c r="M289" i="1"/>
  <c r="H289" i="1"/>
  <c r="C288" i="1" s="1"/>
  <c r="G289" i="1"/>
  <c r="E289" i="1"/>
  <c r="D289" i="1"/>
  <c r="B289" i="1"/>
  <c r="P288" i="1"/>
  <c r="N288" i="1"/>
  <c r="M288" i="1"/>
  <c r="O288" i="1" s="1"/>
  <c r="E288" i="1"/>
  <c r="L287" i="1"/>
  <c r="R285" i="1"/>
  <c r="Q285" i="1"/>
  <c r="F284" i="1" s="1"/>
  <c r="P285" i="1"/>
  <c r="N285" i="1"/>
  <c r="M285" i="1"/>
  <c r="O285" i="1" s="1"/>
  <c r="H285" i="1"/>
  <c r="G285" i="1"/>
  <c r="E285" i="1"/>
  <c r="D285" i="1"/>
  <c r="B285" i="1"/>
  <c r="P284" i="1"/>
  <c r="O284" i="1"/>
  <c r="N284" i="1"/>
  <c r="M284" i="1"/>
  <c r="E284" i="1"/>
  <c r="R283" i="1"/>
  <c r="Q283" i="1"/>
  <c r="P283" i="1"/>
  <c r="O283" i="1"/>
  <c r="N283" i="1"/>
  <c r="M283" i="1"/>
  <c r="H283" i="1"/>
  <c r="G283" i="1"/>
  <c r="E283" i="1"/>
  <c r="D283" i="1"/>
  <c r="B283" i="1"/>
  <c r="P282" i="1"/>
  <c r="N282" i="1"/>
  <c r="M282" i="1"/>
  <c r="O282" i="1" s="1"/>
  <c r="F282" i="1"/>
  <c r="E282" i="1"/>
  <c r="R281" i="1"/>
  <c r="Q281" i="1"/>
  <c r="F280" i="1" s="1"/>
  <c r="P281" i="1"/>
  <c r="N281" i="1"/>
  <c r="M281" i="1"/>
  <c r="O281" i="1" s="1"/>
  <c r="H281" i="1"/>
  <c r="G281" i="1"/>
  <c r="E281" i="1"/>
  <c r="D281" i="1"/>
  <c r="B281" i="1"/>
  <c r="P280" i="1"/>
  <c r="N280" i="1"/>
  <c r="M280" i="1"/>
  <c r="O280" i="1" s="1"/>
  <c r="E280" i="1"/>
  <c r="R279" i="1"/>
  <c r="Q279" i="1"/>
  <c r="P279" i="1"/>
  <c r="N279" i="1"/>
  <c r="O279" i="1" s="1"/>
  <c r="M279" i="1"/>
  <c r="H279" i="1"/>
  <c r="G279" i="1"/>
  <c r="E279" i="1"/>
  <c r="D279" i="1"/>
  <c r="B279" i="1"/>
  <c r="P278" i="1"/>
  <c r="O278" i="1"/>
  <c r="N278" i="1"/>
  <c r="M278" i="1"/>
  <c r="F278" i="1"/>
  <c r="E278" i="1"/>
  <c r="R277" i="1"/>
  <c r="Q277" i="1"/>
  <c r="F276" i="1" s="1"/>
  <c r="P277" i="1"/>
  <c r="N277" i="1"/>
  <c r="M277" i="1"/>
  <c r="O277" i="1" s="1"/>
  <c r="H277" i="1"/>
  <c r="G277" i="1"/>
  <c r="E277" i="1"/>
  <c r="D277" i="1"/>
  <c r="B277" i="1"/>
  <c r="P276" i="1"/>
  <c r="O276" i="1"/>
  <c r="N276" i="1"/>
  <c r="M276" i="1"/>
  <c r="E276" i="1"/>
  <c r="R275" i="1"/>
  <c r="Q275" i="1"/>
  <c r="P275" i="1"/>
  <c r="O275" i="1"/>
  <c r="N275" i="1"/>
  <c r="M275" i="1"/>
  <c r="H275" i="1"/>
  <c r="G275" i="1"/>
  <c r="E275" i="1"/>
  <c r="D275" i="1"/>
  <c r="B275" i="1"/>
  <c r="P274" i="1"/>
  <c r="N274" i="1"/>
  <c r="M274" i="1"/>
  <c r="O274" i="1" s="1"/>
  <c r="F274" i="1"/>
  <c r="E274" i="1"/>
  <c r="R273" i="1"/>
  <c r="Q273" i="1"/>
  <c r="F272" i="1" s="1"/>
  <c r="P273" i="1"/>
  <c r="N273" i="1"/>
  <c r="M273" i="1"/>
  <c r="O273" i="1" s="1"/>
  <c r="H273" i="1"/>
  <c r="G273" i="1"/>
  <c r="E273" i="1"/>
  <c r="D273" i="1"/>
  <c r="B273" i="1"/>
  <c r="P272" i="1"/>
  <c r="N272" i="1"/>
  <c r="M272" i="1"/>
  <c r="O272" i="1" s="1"/>
  <c r="E272" i="1"/>
  <c r="R271" i="1"/>
  <c r="Q271" i="1"/>
  <c r="P271" i="1"/>
  <c r="N271" i="1"/>
  <c r="O271" i="1" s="1"/>
  <c r="M271" i="1"/>
  <c r="H271" i="1"/>
  <c r="G271" i="1"/>
  <c r="E271" i="1"/>
  <c r="D271" i="1"/>
  <c r="B271" i="1"/>
  <c r="P270" i="1"/>
  <c r="O270" i="1"/>
  <c r="N270" i="1"/>
  <c r="M270" i="1"/>
  <c r="F270" i="1"/>
  <c r="E270" i="1"/>
  <c r="R269" i="1"/>
  <c r="Q269" i="1"/>
  <c r="F268" i="1" s="1"/>
  <c r="P269" i="1"/>
  <c r="N269" i="1"/>
  <c r="M269" i="1"/>
  <c r="O269" i="1" s="1"/>
  <c r="H269" i="1"/>
  <c r="G269" i="1"/>
  <c r="E269" i="1"/>
  <c r="D269" i="1"/>
  <c r="B269" i="1"/>
  <c r="P268" i="1"/>
  <c r="O268" i="1"/>
  <c r="N268" i="1"/>
  <c r="M268" i="1"/>
  <c r="E268" i="1"/>
  <c r="R267" i="1"/>
  <c r="Q267" i="1"/>
  <c r="P267" i="1"/>
  <c r="O267" i="1"/>
  <c r="N267" i="1"/>
  <c r="M267" i="1"/>
  <c r="H267" i="1"/>
  <c r="G267" i="1"/>
  <c r="E267" i="1"/>
  <c r="D267" i="1"/>
  <c r="B267" i="1"/>
  <c r="P266" i="1"/>
  <c r="N266" i="1"/>
  <c r="M266" i="1"/>
  <c r="O266" i="1" s="1"/>
  <c r="F266" i="1"/>
  <c r="E266" i="1"/>
  <c r="R265" i="1"/>
  <c r="Q265" i="1"/>
  <c r="F264" i="1" s="1"/>
  <c r="P265" i="1"/>
  <c r="N265" i="1"/>
  <c r="M265" i="1"/>
  <c r="O265" i="1" s="1"/>
  <c r="H265" i="1"/>
  <c r="C264" i="1" s="1"/>
  <c r="C266" i="1" s="1"/>
  <c r="C268" i="1" s="1"/>
  <c r="G265" i="1"/>
  <c r="E265" i="1"/>
  <c r="D265" i="1"/>
  <c r="B265" i="1"/>
  <c r="P264" i="1"/>
  <c r="N264" i="1"/>
  <c r="M264" i="1"/>
  <c r="O264" i="1" s="1"/>
  <c r="E264" i="1"/>
  <c r="R263" i="1"/>
  <c r="Q263" i="1"/>
  <c r="P263" i="1"/>
  <c r="N263" i="1"/>
  <c r="O263" i="1" s="1"/>
  <c r="M263" i="1"/>
  <c r="H263" i="1"/>
  <c r="C262" i="1" s="1"/>
  <c r="G263" i="1"/>
  <c r="E263" i="1"/>
  <c r="D263" i="1"/>
  <c r="B263" i="1"/>
  <c r="P262" i="1"/>
  <c r="O262" i="1"/>
  <c r="N262" i="1"/>
  <c r="M262" i="1"/>
  <c r="F262" i="1"/>
  <c r="E262" i="1"/>
  <c r="L261" i="1"/>
  <c r="R259" i="1"/>
  <c r="Q259" i="1"/>
  <c r="P259" i="1"/>
  <c r="O259" i="1"/>
  <c r="N259" i="1"/>
  <c r="M259" i="1"/>
  <c r="H259" i="1"/>
  <c r="G259" i="1"/>
  <c r="E259" i="1"/>
  <c r="D259" i="1"/>
  <c r="B259" i="1"/>
  <c r="P258" i="1"/>
  <c r="N258" i="1"/>
  <c r="M258" i="1"/>
  <c r="O258" i="1" s="1"/>
  <c r="F258" i="1"/>
  <c r="E258" i="1"/>
  <c r="R257" i="1"/>
  <c r="Q257" i="1"/>
  <c r="F256" i="1" s="1"/>
  <c r="P257" i="1"/>
  <c r="O257" i="1"/>
  <c r="N257" i="1"/>
  <c r="M257" i="1"/>
  <c r="H257" i="1"/>
  <c r="G257" i="1"/>
  <c r="E257" i="1"/>
  <c r="D257" i="1"/>
  <c r="B257" i="1"/>
  <c r="P256" i="1"/>
  <c r="O256" i="1"/>
  <c r="N256" i="1"/>
  <c r="M256" i="1"/>
  <c r="E256" i="1"/>
  <c r="R255" i="1"/>
  <c r="Q255" i="1"/>
  <c r="P255" i="1"/>
  <c r="O255" i="1"/>
  <c r="N255" i="1"/>
  <c r="M255" i="1"/>
  <c r="H255" i="1"/>
  <c r="G255" i="1"/>
  <c r="E255" i="1"/>
  <c r="D255" i="1"/>
  <c r="B255" i="1"/>
  <c r="P254" i="1"/>
  <c r="N254" i="1"/>
  <c r="M254" i="1"/>
  <c r="O254" i="1" s="1"/>
  <c r="F254" i="1"/>
  <c r="E254" i="1"/>
  <c r="R253" i="1"/>
  <c r="Q253" i="1"/>
  <c r="P253" i="1"/>
  <c r="N253" i="1"/>
  <c r="M253" i="1"/>
  <c r="O253" i="1" s="1"/>
  <c r="H253" i="1"/>
  <c r="G253" i="1"/>
  <c r="E253" i="1"/>
  <c r="D253" i="1"/>
  <c r="B253" i="1"/>
  <c r="P252" i="1"/>
  <c r="O252" i="1"/>
  <c r="N252" i="1"/>
  <c r="M252" i="1"/>
  <c r="F252" i="1"/>
  <c r="E252" i="1"/>
  <c r="R251" i="1"/>
  <c r="Q251" i="1"/>
  <c r="P251" i="1"/>
  <c r="O251" i="1"/>
  <c r="N251" i="1"/>
  <c r="M251" i="1"/>
  <c r="H251" i="1"/>
  <c r="G251" i="1"/>
  <c r="E251" i="1"/>
  <c r="D251" i="1"/>
  <c r="B251" i="1"/>
  <c r="P250" i="1"/>
  <c r="N250" i="1"/>
  <c r="M250" i="1"/>
  <c r="O250" i="1" s="1"/>
  <c r="F250" i="1"/>
  <c r="E250" i="1"/>
  <c r="R249" i="1"/>
  <c r="Q249" i="1"/>
  <c r="F248" i="1" s="1"/>
  <c r="P249" i="1"/>
  <c r="O249" i="1"/>
  <c r="N249" i="1"/>
  <c r="M249" i="1"/>
  <c r="H249" i="1"/>
  <c r="G249" i="1"/>
  <c r="E249" i="1"/>
  <c r="D249" i="1"/>
  <c r="B249" i="1"/>
  <c r="P248" i="1"/>
  <c r="O248" i="1"/>
  <c r="N248" i="1"/>
  <c r="M248" i="1"/>
  <c r="E248" i="1"/>
  <c r="R247" i="1"/>
  <c r="Q247" i="1"/>
  <c r="P247" i="1"/>
  <c r="O247" i="1"/>
  <c r="N247" i="1"/>
  <c r="M247" i="1"/>
  <c r="H247" i="1"/>
  <c r="G247" i="1"/>
  <c r="E247" i="1"/>
  <c r="D247" i="1"/>
  <c r="B247" i="1"/>
  <c r="P246" i="1"/>
  <c r="N246" i="1"/>
  <c r="M246" i="1"/>
  <c r="O246" i="1" s="1"/>
  <c r="F246" i="1"/>
  <c r="E246" i="1"/>
  <c r="R245" i="1"/>
  <c r="Q245" i="1"/>
  <c r="P245" i="1"/>
  <c r="N245" i="1"/>
  <c r="M245" i="1"/>
  <c r="O245" i="1" s="1"/>
  <c r="H245" i="1"/>
  <c r="G245" i="1"/>
  <c r="E245" i="1"/>
  <c r="D245" i="1"/>
  <c r="B245" i="1"/>
  <c r="P244" i="1"/>
  <c r="O244" i="1"/>
  <c r="N244" i="1"/>
  <c r="M244" i="1"/>
  <c r="F244" i="1"/>
  <c r="E244" i="1"/>
  <c r="R243" i="1"/>
  <c r="Q243" i="1"/>
  <c r="P243" i="1"/>
  <c r="O243" i="1"/>
  <c r="N243" i="1"/>
  <c r="M243" i="1"/>
  <c r="H243" i="1"/>
  <c r="C242" i="1" s="1"/>
  <c r="C244" i="1" s="1"/>
  <c r="C246" i="1" s="1"/>
  <c r="C248" i="1" s="1"/>
  <c r="G243" i="1"/>
  <c r="E243" i="1"/>
  <c r="D243" i="1"/>
  <c r="B243" i="1"/>
  <c r="P242" i="1"/>
  <c r="N242" i="1"/>
  <c r="M242" i="1"/>
  <c r="O242" i="1" s="1"/>
  <c r="F242" i="1"/>
  <c r="E242" i="1"/>
  <c r="R241" i="1"/>
  <c r="Q241" i="1"/>
  <c r="F240" i="1" s="1"/>
  <c r="P241" i="1"/>
  <c r="O241" i="1"/>
  <c r="N241" i="1"/>
  <c r="M241" i="1"/>
  <c r="H241" i="1"/>
  <c r="G241" i="1"/>
  <c r="E241" i="1"/>
  <c r="D241" i="1"/>
  <c r="B241" i="1"/>
  <c r="P240" i="1"/>
  <c r="O240" i="1"/>
  <c r="N240" i="1"/>
  <c r="M240" i="1"/>
  <c r="E240" i="1"/>
  <c r="C240" i="1"/>
  <c r="R239" i="1"/>
  <c r="Q239" i="1"/>
  <c r="P239" i="1"/>
  <c r="O239" i="1"/>
  <c r="N239" i="1"/>
  <c r="M239" i="1"/>
  <c r="H239" i="1"/>
  <c r="G239" i="1"/>
  <c r="E239" i="1"/>
  <c r="D239" i="1"/>
  <c r="B239" i="1"/>
  <c r="P238" i="1"/>
  <c r="N238" i="1"/>
  <c r="M238" i="1"/>
  <c r="O238" i="1" s="1"/>
  <c r="F238" i="1"/>
  <c r="E238" i="1"/>
  <c r="C238" i="1"/>
  <c r="R237" i="1"/>
  <c r="Q237" i="1"/>
  <c r="P237" i="1"/>
  <c r="N237" i="1"/>
  <c r="M237" i="1"/>
  <c r="O237" i="1" s="1"/>
  <c r="H237" i="1"/>
  <c r="G237" i="1"/>
  <c r="E237" i="1"/>
  <c r="D237" i="1"/>
  <c r="B237" i="1"/>
  <c r="P236" i="1"/>
  <c r="O236" i="1"/>
  <c r="N236" i="1"/>
  <c r="M236" i="1"/>
  <c r="F236" i="1"/>
  <c r="E236" i="1"/>
  <c r="C236" i="1"/>
  <c r="L235" i="1"/>
  <c r="R233" i="1"/>
  <c r="Q233" i="1"/>
  <c r="P233" i="1"/>
  <c r="N233" i="1"/>
  <c r="O233" i="1" s="1"/>
  <c r="M233" i="1"/>
  <c r="H233" i="1"/>
  <c r="G233" i="1"/>
  <c r="E233" i="1"/>
  <c r="D233" i="1"/>
  <c r="B233" i="1"/>
  <c r="P232" i="1"/>
  <c r="O232" i="1"/>
  <c r="N232" i="1"/>
  <c r="M232" i="1"/>
  <c r="F232" i="1"/>
  <c r="E232" i="1"/>
  <c r="R231" i="1"/>
  <c r="Q231" i="1"/>
  <c r="F230" i="1" s="1"/>
  <c r="P231" i="1"/>
  <c r="N231" i="1"/>
  <c r="M231" i="1"/>
  <c r="O231" i="1" s="1"/>
  <c r="H231" i="1"/>
  <c r="G231" i="1"/>
  <c r="E231" i="1"/>
  <c r="D231" i="1"/>
  <c r="B231" i="1"/>
  <c r="P230" i="1"/>
  <c r="O230" i="1"/>
  <c r="N230" i="1"/>
  <c r="M230" i="1"/>
  <c r="E230" i="1"/>
  <c r="R229" i="1"/>
  <c r="Q229" i="1"/>
  <c r="P229" i="1"/>
  <c r="O229" i="1"/>
  <c r="N229" i="1"/>
  <c r="M229" i="1"/>
  <c r="H229" i="1"/>
  <c r="G229" i="1"/>
  <c r="E229" i="1"/>
  <c r="D229" i="1"/>
  <c r="B229" i="1"/>
  <c r="P228" i="1"/>
  <c r="O228" i="1"/>
  <c r="N228" i="1"/>
  <c r="M228" i="1"/>
  <c r="F228" i="1"/>
  <c r="E228" i="1"/>
  <c r="R227" i="1"/>
  <c r="Q227" i="1"/>
  <c r="F226" i="1" s="1"/>
  <c r="P227" i="1"/>
  <c r="N227" i="1"/>
  <c r="M227" i="1"/>
  <c r="O227" i="1" s="1"/>
  <c r="H227" i="1"/>
  <c r="G227" i="1"/>
  <c r="E227" i="1"/>
  <c r="D227" i="1"/>
  <c r="B227" i="1"/>
  <c r="P226" i="1"/>
  <c r="N226" i="1"/>
  <c r="M226" i="1"/>
  <c r="O226" i="1" s="1"/>
  <c r="E226" i="1"/>
  <c r="R225" i="1"/>
  <c r="Q225" i="1"/>
  <c r="P225" i="1"/>
  <c r="N225" i="1"/>
  <c r="O225" i="1" s="1"/>
  <c r="M225" i="1"/>
  <c r="H225" i="1"/>
  <c r="G225" i="1"/>
  <c r="E225" i="1"/>
  <c r="D225" i="1"/>
  <c r="B225" i="1"/>
  <c r="P224" i="1"/>
  <c r="O224" i="1"/>
  <c r="N224" i="1"/>
  <c r="M224" i="1"/>
  <c r="F224" i="1"/>
  <c r="E224" i="1"/>
  <c r="R223" i="1"/>
  <c r="Q223" i="1"/>
  <c r="F222" i="1" s="1"/>
  <c r="P223" i="1"/>
  <c r="N223" i="1"/>
  <c r="M223" i="1"/>
  <c r="O223" i="1" s="1"/>
  <c r="H223" i="1"/>
  <c r="G223" i="1"/>
  <c r="E223" i="1"/>
  <c r="D223" i="1"/>
  <c r="B223" i="1"/>
  <c r="P222" i="1"/>
  <c r="O222" i="1"/>
  <c r="N222" i="1"/>
  <c r="M222" i="1"/>
  <c r="E222" i="1"/>
  <c r="R221" i="1"/>
  <c r="Q221" i="1"/>
  <c r="P221" i="1"/>
  <c r="O221" i="1"/>
  <c r="N221" i="1"/>
  <c r="M221" i="1"/>
  <c r="H221" i="1"/>
  <c r="G221" i="1"/>
  <c r="E221" i="1"/>
  <c r="D221" i="1"/>
  <c r="B221" i="1"/>
  <c r="P220" i="1"/>
  <c r="O220" i="1"/>
  <c r="N220" i="1"/>
  <c r="M220" i="1"/>
  <c r="F220" i="1"/>
  <c r="E220" i="1"/>
  <c r="R219" i="1"/>
  <c r="Q219" i="1"/>
  <c r="F218" i="1" s="1"/>
  <c r="P219" i="1"/>
  <c r="N219" i="1"/>
  <c r="M219" i="1"/>
  <c r="O219" i="1" s="1"/>
  <c r="H219" i="1"/>
  <c r="G219" i="1"/>
  <c r="E219" i="1"/>
  <c r="D219" i="1"/>
  <c r="B219" i="1"/>
  <c r="P218" i="1"/>
  <c r="N218" i="1"/>
  <c r="M218" i="1"/>
  <c r="O218" i="1" s="1"/>
  <c r="E218" i="1"/>
  <c r="R217" i="1"/>
  <c r="Q217" i="1"/>
  <c r="P217" i="1"/>
  <c r="N217" i="1"/>
  <c r="O217" i="1" s="1"/>
  <c r="M217" i="1"/>
  <c r="H217" i="1"/>
  <c r="G217" i="1"/>
  <c r="E217" i="1"/>
  <c r="D217" i="1"/>
  <c r="B217" i="1"/>
  <c r="P216" i="1"/>
  <c r="O216" i="1"/>
  <c r="N216" i="1"/>
  <c r="M216" i="1"/>
  <c r="F216" i="1"/>
  <c r="E216" i="1"/>
  <c r="R215" i="1"/>
  <c r="Q215" i="1"/>
  <c r="F214" i="1" s="1"/>
  <c r="P215" i="1"/>
  <c r="N215" i="1"/>
  <c r="M215" i="1"/>
  <c r="O215" i="1" s="1"/>
  <c r="H215" i="1"/>
  <c r="G215" i="1"/>
  <c r="E215" i="1"/>
  <c r="D215" i="1"/>
  <c r="B215" i="1"/>
  <c r="P214" i="1"/>
  <c r="O214" i="1"/>
  <c r="N214" i="1"/>
  <c r="M214" i="1"/>
  <c r="E214" i="1"/>
  <c r="R213" i="1"/>
  <c r="Q213" i="1"/>
  <c r="P213" i="1"/>
  <c r="O213" i="1"/>
  <c r="N213" i="1"/>
  <c r="M213" i="1"/>
  <c r="H213" i="1"/>
  <c r="G213" i="1"/>
  <c r="E213" i="1"/>
  <c r="D213" i="1"/>
  <c r="B213" i="1"/>
  <c r="P212" i="1"/>
  <c r="O212" i="1"/>
  <c r="N212" i="1"/>
  <c r="M212" i="1"/>
  <c r="F212" i="1"/>
  <c r="E212" i="1"/>
  <c r="R211" i="1"/>
  <c r="Q211" i="1"/>
  <c r="F210" i="1" s="1"/>
  <c r="P211" i="1"/>
  <c r="N211" i="1"/>
  <c r="M211" i="1"/>
  <c r="O211" i="1" s="1"/>
  <c r="H211" i="1"/>
  <c r="C210" i="1" s="1"/>
  <c r="G211" i="1"/>
  <c r="E211" i="1"/>
  <c r="D211" i="1"/>
  <c r="B211" i="1"/>
  <c r="P210" i="1"/>
  <c r="N210" i="1"/>
  <c r="M210" i="1"/>
  <c r="O210" i="1" s="1"/>
  <c r="E210" i="1"/>
  <c r="L209" i="1"/>
  <c r="R207" i="1"/>
  <c r="Q207" i="1"/>
  <c r="P207" i="1"/>
  <c r="N207" i="1"/>
  <c r="M207" i="1"/>
  <c r="O207" i="1" s="1"/>
  <c r="H207" i="1"/>
  <c r="G207" i="1"/>
  <c r="E207" i="1"/>
  <c r="D207" i="1"/>
  <c r="B207" i="1"/>
  <c r="P206" i="1"/>
  <c r="O206" i="1"/>
  <c r="N206" i="1"/>
  <c r="M206" i="1"/>
  <c r="F206" i="1"/>
  <c r="E206" i="1"/>
  <c r="R205" i="1"/>
  <c r="Q205" i="1"/>
  <c r="P205" i="1"/>
  <c r="O205" i="1"/>
  <c r="N205" i="1"/>
  <c r="M205" i="1"/>
  <c r="H205" i="1"/>
  <c r="G205" i="1"/>
  <c r="E205" i="1"/>
  <c r="D205" i="1"/>
  <c r="B205" i="1"/>
  <c r="P204" i="1"/>
  <c r="N204" i="1"/>
  <c r="M204" i="1"/>
  <c r="O204" i="1" s="1"/>
  <c r="F204" i="1"/>
  <c r="E204" i="1"/>
  <c r="R203" i="1"/>
  <c r="Q203" i="1"/>
  <c r="F202" i="1" s="1"/>
  <c r="P203" i="1"/>
  <c r="O203" i="1"/>
  <c r="N203" i="1"/>
  <c r="M203" i="1"/>
  <c r="H203" i="1"/>
  <c r="G203" i="1"/>
  <c r="E203" i="1"/>
  <c r="D203" i="1"/>
  <c r="B203" i="1"/>
  <c r="P202" i="1"/>
  <c r="O202" i="1"/>
  <c r="N202" i="1"/>
  <c r="M202" i="1"/>
  <c r="E202" i="1"/>
  <c r="R201" i="1"/>
  <c r="Q201" i="1"/>
  <c r="P201" i="1"/>
  <c r="O201" i="1"/>
  <c r="N201" i="1"/>
  <c r="M201" i="1"/>
  <c r="H201" i="1"/>
  <c r="G201" i="1"/>
  <c r="E201" i="1"/>
  <c r="D201" i="1"/>
  <c r="B201" i="1"/>
  <c r="P200" i="1"/>
  <c r="N200" i="1"/>
  <c r="M200" i="1"/>
  <c r="O200" i="1" s="1"/>
  <c r="F200" i="1"/>
  <c r="E200" i="1"/>
  <c r="R199" i="1"/>
  <c r="Q199" i="1"/>
  <c r="P199" i="1"/>
  <c r="N199" i="1"/>
  <c r="M199" i="1"/>
  <c r="O199" i="1" s="1"/>
  <c r="H199" i="1"/>
  <c r="G199" i="1"/>
  <c r="E199" i="1"/>
  <c r="D199" i="1"/>
  <c r="B199" i="1"/>
  <c r="P198" i="1"/>
  <c r="O198" i="1"/>
  <c r="N198" i="1"/>
  <c r="M198" i="1"/>
  <c r="F198" i="1"/>
  <c r="E198" i="1"/>
  <c r="R197" i="1"/>
  <c r="Q197" i="1"/>
  <c r="P197" i="1"/>
  <c r="O197" i="1"/>
  <c r="N197" i="1"/>
  <c r="M197" i="1"/>
  <c r="H197" i="1"/>
  <c r="G197" i="1"/>
  <c r="E197" i="1"/>
  <c r="D197" i="1"/>
  <c r="B197" i="1"/>
  <c r="P196" i="1"/>
  <c r="N196" i="1"/>
  <c r="M196" i="1"/>
  <c r="O196" i="1" s="1"/>
  <c r="F196" i="1"/>
  <c r="E196" i="1"/>
  <c r="R195" i="1"/>
  <c r="Q195" i="1"/>
  <c r="F194" i="1" s="1"/>
  <c r="P195" i="1"/>
  <c r="O195" i="1"/>
  <c r="N195" i="1"/>
  <c r="M195" i="1"/>
  <c r="H195" i="1"/>
  <c r="G195" i="1"/>
  <c r="E195" i="1"/>
  <c r="D195" i="1"/>
  <c r="B195" i="1"/>
  <c r="P194" i="1"/>
  <c r="O194" i="1"/>
  <c r="N194" i="1"/>
  <c r="M194" i="1"/>
  <c r="E194" i="1"/>
  <c r="R193" i="1"/>
  <c r="Q193" i="1"/>
  <c r="P193" i="1"/>
  <c r="O193" i="1"/>
  <c r="N193" i="1"/>
  <c r="M193" i="1"/>
  <c r="H193" i="1"/>
  <c r="G193" i="1"/>
  <c r="E193" i="1"/>
  <c r="D193" i="1"/>
  <c r="B193" i="1"/>
  <c r="P192" i="1"/>
  <c r="N192" i="1"/>
  <c r="M192" i="1"/>
  <c r="O192" i="1" s="1"/>
  <c r="F192" i="1"/>
  <c r="E192" i="1"/>
  <c r="R191" i="1"/>
  <c r="Q191" i="1"/>
  <c r="P191" i="1"/>
  <c r="N191" i="1"/>
  <c r="M191" i="1"/>
  <c r="O191" i="1" s="1"/>
  <c r="H191" i="1"/>
  <c r="G191" i="1"/>
  <c r="E191" i="1"/>
  <c r="D191" i="1"/>
  <c r="B191" i="1"/>
  <c r="P190" i="1"/>
  <c r="O190" i="1"/>
  <c r="N190" i="1"/>
  <c r="M190" i="1"/>
  <c r="F190" i="1"/>
  <c r="E190" i="1"/>
  <c r="R189" i="1"/>
  <c r="Q189" i="1"/>
  <c r="P189" i="1"/>
  <c r="O189" i="1"/>
  <c r="N189" i="1"/>
  <c r="M189" i="1"/>
  <c r="H189" i="1"/>
  <c r="C188" i="1" s="1"/>
  <c r="C190" i="1" s="1"/>
  <c r="C192" i="1" s="1"/>
  <c r="C194" i="1" s="1"/>
  <c r="G189" i="1"/>
  <c r="E189" i="1"/>
  <c r="D189" i="1"/>
  <c r="B189" i="1"/>
  <c r="P188" i="1"/>
  <c r="N188" i="1"/>
  <c r="M188" i="1"/>
  <c r="O188" i="1" s="1"/>
  <c r="F188" i="1"/>
  <c r="E188" i="1"/>
  <c r="R187" i="1"/>
  <c r="Q187" i="1"/>
  <c r="F186" i="1" s="1"/>
  <c r="P187" i="1"/>
  <c r="O187" i="1"/>
  <c r="N187" i="1"/>
  <c r="M187" i="1"/>
  <c r="H187" i="1"/>
  <c r="G187" i="1"/>
  <c r="E187" i="1"/>
  <c r="D187" i="1"/>
  <c r="B187" i="1"/>
  <c r="P186" i="1"/>
  <c r="O186" i="1"/>
  <c r="N186" i="1"/>
  <c r="M186" i="1"/>
  <c r="E186" i="1"/>
  <c r="C186" i="1"/>
  <c r="R185" i="1"/>
  <c r="Q185" i="1"/>
  <c r="P185" i="1"/>
  <c r="O185" i="1"/>
  <c r="N185" i="1"/>
  <c r="M185" i="1"/>
  <c r="H185" i="1"/>
  <c r="G185" i="1"/>
  <c r="E185" i="1"/>
  <c r="D185" i="1"/>
  <c r="B185" i="1"/>
  <c r="P184" i="1"/>
  <c r="N184" i="1"/>
  <c r="M184" i="1"/>
  <c r="O184" i="1" s="1"/>
  <c r="F184" i="1"/>
  <c r="E184" i="1"/>
  <c r="C184" i="1"/>
  <c r="L183" i="1"/>
  <c r="R181" i="1"/>
  <c r="Q181" i="1"/>
  <c r="F180" i="1" s="1"/>
  <c r="P181" i="1"/>
  <c r="N181" i="1"/>
  <c r="M181" i="1"/>
  <c r="O181" i="1" s="1"/>
  <c r="H181" i="1"/>
  <c r="G181" i="1"/>
  <c r="E181" i="1"/>
  <c r="D181" i="1"/>
  <c r="B181" i="1"/>
  <c r="P180" i="1"/>
  <c r="N180" i="1"/>
  <c r="M180" i="1"/>
  <c r="O180" i="1" s="1"/>
  <c r="E180" i="1"/>
  <c r="R179" i="1"/>
  <c r="Q179" i="1"/>
  <c r="P179" i="1"/>
  <c r="N179" i="1"/>
  <c r="O179" i="1" s="1"/>
  <c r="M179" i="1"/>
  <c r="H179" i="1"/>
  <c r="G179" i="1"/>
  <c r="E179" i="1"/>
  <c r="D179" i="1"/>
  <c r="B179" i="1"/>
  <c r="P178" i="1"/>
  <c r="O178" i="1"/>
  <c r="N178" i="1"/>
  <c r="M178" i="1"/>
  <c r="F178" i="1"/>
  <c r="E178" i="1"/>
  <c r="R177" i="1"/>
  <c r="Q177" i="1"/>
  <c r="F176" i="1" s="1"/>
  <c r="P177" i="1"/>
  <c r="N177" i="1"/>
  <c r="M177" i="1"/>
  <c r="O177" i="1" s="1"/>
  <c r="H177" i="1"/>
  <c r="G177" i="1"/>
  <c r="E177" i="1"/>
  <c r="D177" i="1"/>
  <c r="B177" i="1"/>
  <c r="P176" i="1"/>
  <c r="O176" i="1"/>
  <c r="N176" i="1"/>
  <c r="M176" i="1"/>
  <c r="E176" i="1"/>
  <c r="R175" i="1"/>
  <c r="Q175" i="1"/>
  <c r="P175" i="1"/>
  <c r="O175" i="1"/>
  <c r="N175" i="1"/>
  <c r="M175" i="1"/>
  <c r="H175" i="1"/>
  <c r="G175" i="1"/>
  <c r="E175" i="1"/>
  <c r="D175" i="1"/>
  <c r="B175" i="1"/>
  <c r="P174" i="1"/>
  <c r="O174" i="1"/>
  <c r="N174" i="1"/>
  <c r="M174" i="1"/>
  <c r="F174" i="1"/>
  <c r="E174" i="1"/>
  <c r="R173" i="1"/>
  <c r="Q173" i="1"/>
  <c r="F172" i="1" s="1"/>
  <c r="P173" i="1"/>
  <c r="N173" i="1"/>
  <c r="M173" i="1"/>
  <c r="O173" i="1" s="1"/>
  <c r="H173" i="1"/>
  <c r="G173" i="1"/>
  <c r="E173" i="1"/>
  <c r="D173" i="1"/>
  <c r="B173" i="1"/>
  <c r="P172" i="1"/>
  <c r="N172" i="1"/>
  <c r="M172" i="1"/>
  <c r="O172" i="1" s="1"/>
  <c r="E172" i="1"/>
  <c r="R171" i="1"/>
  <c r="Q171" i="1"/>
  <c r="P171" i="1"/>
  <c r="N171" i="1"/>
  <c r="O171" i="1" s="1"/>
  <c r="M171" i="1"/>
  <c r="H171" i="1"/>
  <c r="G171" i="1"/>
  <c r="E171" i="1"/>
  <c r="D171" i="1"/>
  <c r="B171" i="1"/>
  <c r="P170" i="1"/>
  <c r="N170" i="1"/>
  <c r="M170" i="1"/>
  <c r="O170" i="1" s="1"/>
  <c r="F170" i="1"/>
  <c r="E170" i="1"/>
  <c r="R169" i="1"/>
  <c r="Q169" i="1"/>
  <c r="F168" i="1" s="1"/>
  <c r="P169" i="1"/>
  <c r="N169" i="1"/>
  <c r="M169" i="1"/>
  <c r="O169" i="1" s="1"/>
  <c r="H169" i="1"/>
  <c r="G169" i="1"/>
  <c r="E169" i="1"/>
  <c r="D169" i="1"/>
  <c r="B169" i="1"/>
  <c r="P168" i="1"/>
  <c r="O168" i="1"/>
  <c r="N168" i="1"/>
  <c r="M168" i="1"/>
  <c r="E168" i="1"/>
  <c r="R167" i="1"/>
  <c r="Q167" i="1"/>
  <c r="P167" i="1"/>
  <c r="O167" i="1"/>
  <c r="N167" i="1"/>
  <c r="M167" i="1"/>
  <c r="H167" i="1"/>
  <c r="G167" i="1"/>
  <c r="E167" i="1"/>
  <c r="D167" i="1"/>
  <c r="B167" i="1"/>
  <c r="P166" i="1"/>
  <c r="O166" i="1"/>
  <c r="N166" i="1"/>
  <c r="M166" i="1"/>
  <c r="F166" i="1"/>
  <c r="E166" i="1"/>
  <c r="R165" i="1"/>
  <c r="Q165" i="1"/>
  <c r="F164" i="1" s="1"/>
  <c r="P165" i="1"/>
  <c r="N165" i="1"/>
  <c r="M165" i="1"/>
  <c r="O165" i="1" s="1"/>
  <c r="H165" i="1"/>
  <c r="G165" i="1"/>
  <c r="E165" i="1"/>
  <c r="D165" i="1"/>
  <c r="B165" i="1"/>
  <c r="P164" i="1"/>
  <c r="N164" i="1"/>
  <c r="M164" i="1"/>
  <c r="O164" i="1" s="1"/>
  <c r="E164" i="1"/>
  <c r="R163" i="1"/>
  <c r="Q163" i="1"/>
  <c r="P163" i="1"/>
  <c r="N163" i="1"/>
  <c r="O163" i="1" s="1"/>
  <c r="M163" i="1"/>
  <c r="H163" i="1"/>
  <c r="G163" i="1"/>
  <c r="E163" i="1"/>
  <c r="D163" i="1"/>
  <c r="B163" i="1"/>
  <c r="P162" i="1"/>
  <c r="O162" i="1"/>
  <c r="N162" i="1"/>
  <c r="M162" i="1"/>
  <c r="F162" i="1"/>
  <c r="E162" i="1"/>
  <c r="R161" i="1"/>
  <c r="Q161" i="1"/>
  <c r="F160" i="1" s="1"/>
  <c r="P161" i="1"/>
  <c r="N161" i="1"/>
  <c r="M161" i="1"/>
  <c r="H161" i="1"/>
  <c r="G161" i="1"/>
  <c r="E161" i="1"/>
  <c r="D161" i="1"/>
  <c r="B161" i="1"/>
  <c r="P160" i="1"/>
  <c r="O160" i="1"/>
  <c r="N160" i="1"/>
  <c r="M160" i="1"/>
  <c r="E160" i="1"/>
  <c r="R159" i="1"/>
  <c r="Q159" i="1"/>
  <c r="P159" i="1"/>
  <c r="O159" i="1"/>
  <c r="N159" i="1"/>
  <c r="M159" i="1"/>
  <c r="H159" i="1"/>
  <c r="C158" i="1" s="1"/>
  <c r="C160" i="1" s="1"/>
  <c r="G159" i="1"/>
  <c r="E159" i="1"/>
  <c r="D159" i="1"/>
  <c r="B159" i="1"/>
  <c r="P158" i="1"/>
  <c r="O158" i="1"/>
  <c r="N158" i="1"/>
  <c r="M158" i="1"/>
  <c r="F158" i="1"/>
  <c r="E158" i="1"/>
  <c r="L157" i="1"/>
  <c r="R155" i="1"/>
  <c r="Q155" i="1"/>
  <c r="P155" i="1"/>
  <c r="O155" i="1"/>
  <c r="N155" i="1"/>
  <c r="M155" i="1"/>
  <c r="H155" i="1"/>
  <c r="G155" i="1"/>
  <c r="E155" i="1"/>
  <c r="D155" i="1"/>
  <c r="B155" i="1"/>
  <c r="P154" i="1"/>
  <c r="N154" i="1"/>
  <c r="M154" i="1"/>
  <c r="O154" i="1" s="1"/>
  <c r="F154" i="1"/>
  <c r="E154" i="1"/>
  <c r="R153" i="1"/>
  <c r="Q153" i="1"/>
  <c r="P153" i="1"/>
  <c r="N153" i="1"/>
  <c r="M153" i="1"/>
  <c r="O153" i="1" s="1"/>
  <c r="H153" i="1"/>
  <c r="G153" i="1"/>
  <c r="E153" i="1"/>
  <c r="D153" i="1"/>
  <c r="B153" i="1"/>
  <c r="P152" i="1"/>
  <c r="O152" i="1"/>
  <c r="N152" i="1"/>
  <c r="M152" i="1"/>
  <c r="F152" i="1"/>
  <c r="E152" i="1"/>
  <c r="R151" i="1"/>
  <c r="Q151" i="1"/>
  <c r="P151" i="1"/>
  <c r="N151" i="1"/>
  <c r="M151" i="1"/>
  <c r="O151" i="1" s="1"/>
  <c r="H151" i="1"/>
  <c r="G151" i="1"/>
  <c r="E151" i="1"/>
  <c r="D151" i="1"/>
  <c r="B151" i="1"/>
  <c r="P150" i="1"/>
  <c r="N150" i="1"/>
  <c r="M150" i="1"/>
  <c r="O150" i="1" s="1"/>
  <c r="F150" i="1"/>
  <c r="E150" i="1"/>
  <c r="R149" i="1"/>
  <c r="Q149" i="1"/>
  <c r="F148" i="1" s="1"/>
  <c r="P149" i="1"/>
  <c r="N149" i="1"/>
  <c r="O149" i="1" s="1"/>
  <c r="M149" i="1"/>
  <c r="H149" i="1"/>
  <c r="G149" i="1"/>
  <c r="E149" i="1"/>
  <c r="D149" i="1"/>
  <c r="B149" i="1"/>
  <c r="P148" i="1"/>
  <c r="O148" i="1"/>
  <c r="N148" i="1"/>
  <c r="M148" i="1"/>
  <c r="E148" i="1"/>
  <c r="R147" i="1"/>
  <c r="Q147" i="1"/>
  <c r="P147" i="1"/>
  <c r="O147" i="1"/>
  <c r="N147" i="1"/>
  <c r="M147" i="1"/>
  <c r="H147" i="1"/>
  <c r="G147" i="1"/>
  <c r="E147" i="1"/>
  <c r="D147" i="1"/>
  <c r="B147" i="1"/>
  <c r="P146" i="1"/>
  <c r="N146" i="1"/>
  <c r="M146" i="1"/>
  <c r="O146" i="1" s="1"/>
  <c r="F146" i="1"/>
  <c r="E146" i="1"/>
  <c r="R145" i="1"/>
  <c r="Q145" i="1"/>
  <c r="P145" i="1"/>
  <c r="N145" i="1"/>
  <c r="M145" i="1"/>
  <c r="H145" i="1"/>
  <c r="G145" i="1"/>
  <c r="E145" i="1"/>
  <c r="D145" i="1"/>
  <c r="B145" i="1"/>
  <c r="P144" i="1"/>
  <c r="O144" i="1"/>
  <c r="N144" i="1"/>
  <c r="M144" i="1"/>
  <c r="F144" i="1"/>
  <c r="E144" i="1"/>
  <c r="R143" i="1"/>
  <c r="Q143" i="1"/>
  <c r="P143" i="1"/>
  <c r="O143" i="1"/>
  <c r="N143" i="1"/>
  <c r="M143" i="1"/>
  <c r="H143" i="1"/>
  <c r="G143" i="1"/>
  <c r="E143" i="1"/>
  <c r="D143" i="1"/>
  <c r="B143" i="1"/>
  <c r="P142" i="1"/>
  <c r="N142" i="1"/>
  <c r="M142" i="1"/>
  <c r="O142" i="1" s="1"/>
  <c r="F142" i="1"/>
  <c r="E142" i="1"/>
  <c r="R141" i="1"/>
  <c r="Q141" i="1"/>
  <c r="F140" i="1" s="1"/>
  <c r="P141" i="1"/>
  <c r="O141" i="1"/>
  <c r="N141" i="1"/>
  <c r="M141" i="1"/>
  <c r="H141" i="1"/>
  <c r="G141" i="1"/>
  <c r="E141" i="1"/>
  <c r="D141" i="1"/>
  <c r="B141" i="1"/>
  <c r="P140" i="1"/>
  <c r="O140" i="1"/>
  <c r="N140" i="1"/>
  <c r="M140" i="1"/>
  <c r="E140" i="1"/>
  <c r="R139" i="1"/>
  <c r="Q139" i="1"/>
  <c r="F138" i="1" s="1"/>
  <c r="P139" i="1"/>
  <c r="O139" i="1"/>
  <c r="N139" i="1"/>
  <c r="M139" i="1"/>
  <c r="H139" i="1"/>
  <c r="G139" i="1"/>
  <c r="E139" i="1"/>
  <c r="D139" i="1"/>
  <c r="B139" i="1"/>
  <c r="P138" i="1"/>
  <c r="N138" i="1"/>
  <c r="M138" i="1"/>
  <c r="O138" i="1" s="1"/>
  <c r="E138" i="1"/>
  <c r="R137" i="1"/>
  <c r="Q137" i="1"/>
  <c r="P137" i="1"/>
  <c r="N137" i="1"/>
  <c r="M137" i="1"/>
  <c r="H137" i="1"/>
  <c r="G137" i="1"/>
  <c r="E137" i="1"/>
  <c r="D137" i="1"/>
  <c r="B137" i="1"/>
  <c r="P136" i="1"/>
  <c r="O136" i="1"/>
  <c r="N136" i="1"/>
  <c r="M136" i="1"/>
  <c r="F136" i="1"/>
  <c r="E136" i="1"/>
  <c r="R135" i="1"/>
  <c r="Q135" i="1"/>
  <c r="P135" i="1"/>
  <c r="O135" i="1"/>
  <c r="N135" i="1"/>
  <c r="M135" i="1"/>
  <c r="H135" i="1"/>
  <c r="G135" i="1"/>
  <c r="E135" i="1"/>
  <c r="D135" i="1"/>
  <c r="B135" i="1"/>
  <c r="P134" i="1"/>
  <c r="N134" i="1"/>
  <c r="M134" i="1"/>
  <c r="O134" i="1" s="1"/>
  <c r="F134" i="1"/>
  <c r="E134" i="1"/>
  <c r="R133" i="1"/>
  <c r="Q133" i="1"/>
  <c r="F132" i="1" s="1"/>
  <c r="P133" i="1"/>
  <c r="O133" i="1"/>
  <c r="N133" i="1"/>
  <c r="M133" i="1"/>
  <c r="H133" i="1"/>
  <c r="G133" i="1"/>
  <c r="E133" i="1"/>
  <c r="D133" i="1"/>
  <c r="B133" i="1"/>
  <c r="P132" i="1"/>
  <c r="O132" i="1"/>
  <c r="N132" i="1"/>
  <c r="M132" i="1"/>
  <c r="E132" i="1"/>
  <c r="C132" i="1"/>
  <c r="L131" i="1"/>
  <c r="R129" i="1"/>
  <c r="Q129" i="1"/>
  <c r="P129" i="1"/>
  <c r="O129" i="1"/>
  <c r="N129" i="1"/>
  <c r="M129" i="1"/>
  <c r="H129" i="1"/>
  <c r="G129" i="1"/>
  <c r="E129" i="1"/>
  <c r="D129" i="1"/>
  <c r="B129" i="1"/>
  <c r="P128" i="1"/>
  <c r="O128" i="1"/>
  <c r="N128" i="1"/>
  <c r="M128" i="1"/>
  <c r="F128" i="1"/>
  <c r="E128" i="1"/>
  <c r="R127" i="1"/>
  <c r="Q127" i="1"/>
  <c r="F126" i="1" s="1"/>
  <c r="P127" i="1"/>
  <c r="N127" i="1"/>
  <c r="M127" i="1"/>
  <c r="O127" i="1" s="1"/>
  <c r="H127" i="1"/>
  <c r="G127" i="1"/>
  <c r="E127" i="1"/>
  <c r="D127" i="1"/>
  <c r="B127" i="1"/>
  <c r="P126" i="1"/>
  <c r="N126" i="1"/>
  <c r="M126" i="1"/>
  <c r="O126" i="1" s="1"/>
  <c r="E126" i="1"/>
  <c r="R125" i="1"/>
  <c r="Q125" i="1"/>
  <c r="P125" i="1"/>
  <c r="N125" i="1"/>
  <c r="O125" i="1" s="1"/>
  <c r="M125" i="1"/>
  <c r="H125" i="1"/>
  <c r="G125" i="1"/>
  <c r="E125" i="1"/>
  <c r="D125" i="1"/>
  <c r="B125" i="1"/>
  <c r="P124" i="1"/>
  <c r="O124" i="1"/>
  <c r="N124" i="1"/>
  <c r="M124" i="1"/>
  <c r="F124" i="1"/>
  <c r="E124" i="1"/>
  <c r="R123" i="1"/>
  <c r="Q123" i="1"/>
  <c r="F122" i="1" s="1"/>
  <c r="P123" i="1"/>
  <c r="N123" i="1"/>
  <c r="M123" i="1"/>
  <c r="O123" i="1" s="1"/>
  <c r="H123" i="1"/>
  <c r="G123" i="1"/>
  <c r="E123" i="1"/>
  <c r="D123" i="1"/>
  <c r="B123" i="1"/>
  <c r="P122" i="1"/>
  <c r="O122" i="1"/>
  <c r="N122" i="1"/>
  <c r="M122" i="1"/>
  <c r="E122" i="1"/>
  <c r="R121" i="1"/>
  <c r="Q121" i="1"/>
  <c r="P121" i="1"/>
  <c r="O121" i="1"/>
  <c r="N121" i="1"/>
  <c r="M121" i="1"/>
  <c r="H121" i="1"/>
  <c r="G121" i="1"/>
  <c r="E121" i="1"/>
  <c r="D121" i="1"/>
  <c r="B121" i="1"/>
  <c r="P120" i="1"/>
  <c r="O120" i="1"/>
  <c r="N120" i="1"/>
  <c r="M120" i="1"/>
  <c r="F120" i="1"/>
  <c r="E120" i="1"/>
  <c r="R119" i="1"/>
  <c r="Q119" i="1"/>
  <c r="F118" i="1" s="1"/>
  <c r="P119" i="1"/>
  <c r="N119" i="1"/>
  <c r="M119" i="1"/>
  <c r="O119" i="1" s="1"/>
  <c r="H119" i="1"/>
  <c r="G119" i="1"/>
  <c r="E119" i="1"/>
  <c r="D119" i="1"/>
  <c r="B119" i="1"/>
  <c r="P118" i="1"/>
  <c r="N118" i="1"/>
  <c r="M118" i="1"/>
  <c r="O118" i="1" s="1"/>
  <c r="E118" i="1"/>
  <c r="R117" i="1"/>
  <c r="Q117" i="1"/>
  <c r="P117" i="1"/>
  <c r="N117" i="1"/>
  <c r="O117" i="1" s="1"/>
  <c r="M117" i="1"/>
  <c r="H117" i="1"/>
  <c r="G117" i="1"/>
  <c r="E117" i="1"/>
  <c r="D117" i="1"/>
  <c r="B117" i="1"/>
  <c r="P116" i="1"/>
  <c r="O116" i="1"/>
  <c r="N116" i="1"/>
  <c r="M116" i="1"/>
  <c r="F116" i="1"/>
  <c r="E116" i="1"/>
  <c r="R115" i="1"/>
  <c r="Q115" i="1"/>
  <c r="F114" i="1" s="1"/>
  <c r="P115" i="1"/>
  <c r="N115" i="1"/>
  <c r="M115" i="1"/>
  <c r="H115" i="1"/>
  <c r="G115" i="1"/>
  <c r="E115" i="1"/>
  <c r="D115" i="1"/>
  <c r="B115" i="1"/>
  <c r="P114" i="1"/>
  <c r="O114" i="1"/>
  <c r="N114" i="1"/>
  <c r="M114" i="1"/>
  <c r="E114" i="1"/>
  <c r="R113" i="1"/>
  <c r="Q113" i="1"/>
  <c r="P113" i="1"/>
  <c r="O113" i="1"/>
  <c r="N113" i="1"/>
  <c r="M113" i="1"/>
  <c r="H113" i="1"/>
  <c r="G113" i="1"/>
  <c r="E113" i="1"/>
  <c r="D113" i="1"/>
  <c r="B113" i="1"/>
  <c r="P112" i="1"/>
  <c r="O112" i="1"/>
  <c r="N112" i="1"/>
  <c r="M112" i="1"/>
  <c r="F112" i="1"/>
  <c r="E112" i="1"/>
  <c r="R111" i="1"/>
  <c r="Q111" i="1"/>
  <c r="F110" i="1" s="1"/>
  <c r="P111" i="1"/>
  <c r="N111" i="1"/>
  <c r="M111" i="1"/>
  <c r="O111" i="1" s="1"/>
  <c r="H111" i="1"/>
  <c r="C110" i="1" s="1"/>
  <c r="G111" i="1"/>
  <c r="E111" i="1"/>
  <c r="D111" i="1"/>
  <c r="B111" i="1"/>
  <c r="P110" i="1"/>
  <c r="N110" i="1"/>
  <c r="M110" i="1"/>
  <c r="O110" i="1" s="1"/>
  <c r="E110" i="1"/>
  <c r="R109" i="1"/>
  <c r="Q109" i="1"/>
  <c r="P109" i="1"/>
  <c r="O109" i="1"/>
  <c r="N109" i="1"/>
  <c r="M109" i="1"/>
  <c r="H109" i="1"/>
  <c r="C108" i="1" s="1"/>
  <c r="G109" i="1"/>
  <c r="E109" i="1"/>
  <c r="D109" i="1"/>
  <c r="B109" i="1"/>
  <c r="P108" i="1"/>
  <c r="N108" i="1"/>
  <c r="M108" i="1"/>
  <c r="O108" i="1" s="1"/>
  <c r="F108" i="1"/>
  <c r="E108" i="1"/>
  <c r="R107" i="1"/>
  <c r="Q107" i="1"/>
  <c r="F106" i="1" s="1"/>
  <c r="P107" i="1"/>
  <c r="N107" i="1"/>
  <c r="M107" i="1"/>
  <c r="O107" i="1" s="1"/>
  <c r="H107" i="1"/>
  <c r="G107" i="1"/>
  <c r="E107" i="1"/>
  <c r="D107" i="1"/>
  <c r="B107" i="1"/>
  <c r="P106" i="1"/>
  <c r="O106" i="1"/>
  <c r="N106" i="1"/>
  <c r="M106" i="1"/>
  <c r="E106" i="1"/>
  <c r="C106" i="1"/>
  <c r="L105" i="1"/>
  <c r="R103" i="1"/>
  <c r="Q103" i="1"/>
  <c r="F102" i="1" s="1"/>
  <c r="P103" i="1"/>
  <c r="N103" i="1"/>
  <c r="O103" i="1" s="1"/>
  <c r="M103" i="1"/>
  <c r="H103" i="1"/>
  <c r="G103" i="1"/>
  <c r="E103" i="1"/>
  <c r="D103" i="1"/>
  <c r="B103" i="1"/>
  <c r="P102" i="1"/>
  <c r="O102" i="1"/>
  <c r="N102" i="1"/>
  <c r="M102" i="1"/>
  <c r="E102" i="1"/>
  <c r="R101" i="1"/>
  <c r="Q101" i="1"/>
  <c r="P101" i="1"/>
  <c r="O101" i="1"/>
  <c r="N101" i="1"/>
  <c r="M101" i="1"/>
  <c r="H101" i="1"/>
  <c r="G101" i="1"/>
  <c r="E101" i="1"/>
  <c r="D101" i="1"/>
  <c r="B101" i="1"/>
  <c r="P100" i="1"/>
  <c r="N100" i="1"/>
  <c r="M100" i="1"/>
  <c r="O100" i="1" s="1"/>
  <c r="F100" i="1"/>
  <c r="E100" i="1"/>
  <c r="R99" i="1"/>
  <c r="Q99" i="1"/>
  <c r="P99" i="1"/>
  <c r="N99" i="1"/>
  <c r="M99" i="1"/>
  <c r="O99" i="1" s="1"/>
  <c r="H99" i="1"/>
  <c r="G99" i="1"/>
  <c r="E99" i="1"/>
  <c r="D99" i="1"/>
  <c r="B99" i="1"/>
  <c r="P98" i="1"/>
  <c r="O98" i="1"/>
  <c r="N98" i="1"/>
  <c r="M98" i="1"/>
  <c r="F98" i="1"/>
  <c r="E98" i="1"/>
  <c r="R97" i="1"/>
  <c r="Q97" i="1"/>
  <c r="P97" i="1"/>
  <c r="N97" i="1"/>
  <c r="M97" i="1"/>
  <c r="O97" i="1" s="1"/>
  <c r="H97" i="1"/>
  <c r="G97" i="1"/>
  <c r="E97" i="1"/>
  <c r="D97" i="1"/>
  <c r="B97" i="1"/>
  <c r="P96" i="1"/>
  <c r="N96" i="1"/>
  <c r="M96" i="1"/>
  <c r="O96" i="1" s="1"/>
  <c r="F96" i="1"/>
  <c r="E96" i="1"/>
  <c r="R95" i="1"/>
  <c r="Q95" i="1"/>
  <c r="F94" i="1" s="1"/>
  <c r="P95" i="1"/>
  <c r="N95" i="1"/>
  <c r="O95" i="1" s="1"/>
  <c r="M95" i="1"/>
  <c r="H95" i="1"/>
  <c r="G95" i="1"/>
  <c r="E95" i="1"/>
  <c r="D95" i="1"/>
  <c r="B95" i="1"/>
  <c r="P94" i="1"/>
  <c r="O94" i="1"/>
  <c r="N94" i="1"/>
  <c r="M94" i="1"/>
  <c r="E94" i="1"/>
  <c r="R93" i="1"/>
  <c r="Q93" i="1"/>
  <c r="P93" i="1"/>
  <c r="O93" i="1"/>
  <c r="N93" i="1"/>
  <c r="M93" i="1"/>
  <c r="H93" i="1"/>
  <c r="G93" i="1"/>
  <c r="E93" i="1"/>
  <c r="D93" i="1"/>
  <c r="B93" i="1"/>
  <c r="P92" i="1"/>
  <c r="N92" i="1"/>
  <c r="M92" i="1"/>
  <c r="O92" i="1" s="1"/>
  <c r="F92" i="1"/>
  <c r="E92" i="1"/>
  <c r="R91" i="1"/>
  <c r="Q91" i="1"/>
  <c r="P91" i="1"/>
  <c r="N91" i="1"/>
  <c r="M91" i="1"/>
  <c r="H91" i="1"/>
  <c r="G91" i="1"/>
  <c r="E91" i="1"/>
  <c r="D91" i="1"/>
  <c r="B91" i="1"/>
  <c r="P90" i="1"/>
  <c r="O90" i="1"/>
  <c r="N90" i="1"/>
  <c r="M90" i="1"/>
  <c r="F90" i="1"/>
  <c r="E90" i="1"/>
  <c r="R89" i="1"/>
  <c r="Q89" i="1"/>
  <c r="P89" i="1"/>
  <c r="O89" i="1"/>
  <c r="N89" i="1"/>
  <c r="M89" i="1"/>
  <c r="H89" i="1"/>
  <c r="G89" i="1"/>
  <c r="E89" i="1"/>
  <c r="D89" i="1"/>
  <c r="B89" i="1"/>
  <c r="P88" i="1"/>
  <c r="N88" i="1"/>
  <c r="M88" i="1"/>
  <c r="O88" i="1" s="1"/>
  <c r="F88" i="1"/>
  <c r="E88" i="1"/>
  <c r="R87" i="1"/>
  <c r="Q87" i="1"/>
  <c r="F86" i="1" s="1"/>
  <c r="P87" i="1"/>
  <c r="O87" i="1"/>
  <c r="N87" i="1"/>
  <c r="M87" i="1"/>
  <c r="H87" i="1"/>
  <c r="G87" i="1"/>
  <c r="E87" i="1"/>
  <c r="D87" i="1"/>
  <c r="B87" i="1"/>
  <c r="P86" i="1"/>
  <c r="O86" i="1"/>
  <c r="N86" i="1"/>
  <c r="M86" i="1"/>
  <c r="E86" i="1"/>
  <c r="R85" i="1"/>
  <c r="Q85" i="1"/>
  <c r="F84" i="1" s="1"/>
  <c r="P85" i="1"/>
  <c r="O85" i="1"/>
  <c r="N85" i="1"/>
  <c r="M85" i="1"/>
  <c r="H85" i="1"/>
  <c r="G85" i="1"/>
  <c r="E85" i="1"/>
  <c r="D85" i="1"/>
  <c r="B85" i="1"/>
  <c r="P84" i="1"/>
  <c r="N84" i="1"/>
  <c r="M84" i="1"/>
  <c r="O84" i="1" s="1"/>
  <c r="E84" i="1"/>
  <c r="C84" i="1"/>
  <c r="C86" i="1" s="1"/>
  <c r="R83" i="1"/>
  <c r="Q83" i="1"/>
  <c r="P83" i="1"/>
  <c r="N83" i="1"/>
  <c r="M83" i="1"/>
  <c r="H83" i="1"/>
  <c r="G83" i="1"/>
  <c r="E83" i="1"/>
  <c r="D83" i="1"/>
  <c r="B83" i="1"/>
  <c r="P82" i="1"/>
  <c r="O82" i="1"/>
  <c r="N82" i="1"/>
  <c r="M82" i="1"/>
  <c r="F82" i="1"/>
  <c r="E82" i="1"/>
  <c r="R81" i="1"/>
  <c r="Q81" i="1"/>
  <c r="P81" i="1"/>
  <c r="O81" i="1"/>
  <c r="N81" i="1"/>
  <c r="M81" i="1"/>
  <c r="H81" i="1"/>
  <c r="C80" i="1" s="1"/>
  <c r="C82" i="1" s="1"/>
  <c r="G81" i="1"/>
  <c r="E81" i="1"/>
  <c r="D81" i="1"/>
  <c r="B81" i="1"/>
  <c r="P80" i="1"/>
  <c r="N80" i="1"/>
  <c r="M80" i="1"/>
  <c r="O80" i="1" s="1"/>
  <c r="F80" i="1"/>
  <c r="E80" i="1"/>
  <c r="L79" i="1"/>
  <c r="R77" i="1"/>
  <c r="Q77" i="1"/>
  <c r="F76" i="1" s="1"/>
  <c r="P77" i="1"/>
  <c r="N77" i="1"/>
  <c r="M77" i="1"/>
  <c r="O77" i="1" s="1"/>
  <c r="H77" i="1"/>
  <c r="G77" i="1"/>
  <c r="E77" i="1"/>
  <c r="D77" i="1"/>
  <c r="B77" i="1"/>
  <c r="P76" i="1"/>
  <c r="O76" i="1"/>
  <c r="N76" i="1"/>
  <c r="M76" i="1"/>
  <c r="E76" i="1"/>
  <c r="R75" i="1"/>
  <c r="Q75" i="1"/>
  <c r="P75" i="1"/>
  <c r="O75" i="1"/>
  <c r="N75" i="1"/>
  <c r="M75" i="1"/>
  <c r="H75" i="1"/>
  <c r="G75" i="1"/>
  <c r="E75" i="1"/>
  <c r="D75" i="1"/>
  <c r="B75" i="1"/>
  <c r="P74" i="1"/>
  <c r="O74" i="1"/>
  <c r="N74" i="1"/>
  <c r="M74" i="1"/>
  <c r="F74" i="1"/>
  <c r="E74" i="1"/>
  <c r="R73" i="1"/>
  <c r="Q73" i="1"/>
  <c r="F72" i="1" s="1"/>
  <c r="P73" i="1"/>
  <c r="N73" i="1"/>
  <c r="M73" i="1"/>
  <c r="O73" i="1" s="1"/>
  <c r="H73" i="1"/>
  <c r="G73" i="1"/>
  <c r="E73" i="1"/>
  <c r="D73" i="1"/>
  <c r="B73" i="1"/>
  <c r="P72" i="1"/>
  <c r="N72" i="1"/>
  <c r="M72" i="1"/>
  <c r="O72" i="1" s="1"/>
  <c r="E72" i="1"/>
  <c r="R71" i="1"/>
  <c r="Q71" i="1"/>
  <c r="P71" i="1"/>
  <c r="N71" i="1"/>
  <c r="O71" i="1" s="1"/>
  <c r="M71" i="1"/>
  <c r="H71" i="1"/>
  <c r="G71" i="1"/>
  <c r="E71" i="1"/>
  <c r="D71" i="1"/>
  <c r="B71" i="1"/>
  <c r="P70" i="1"/>
  <c r="O70" i="1"/>
  <c r="N70" i="1"/>
  <c r="M70" i="1"/>
  <c r="F70" i="1"/>
  <c r="E70" i="1"/>
  <c r="R69" i="1"/>
  <c r="Q69" i="1"/>
  <c r="F68" i="1" s="1"/>
  <c r="P69" i="1"/>
  <c r="N69" i="1"/>
  <c r="M69" i="1"/>
  <c r="H69" i="1"/>
  <c r="G69" i="1"/>
  <c r="E69" i="1"/>
  <c r="D69" i="1"/>
  <c r="B69" i="1"/>
  <c r="P68" i="1"/>
  <c r="O68" i="1"/>
  <c r="N68" i="1"/>
  <c r="M68" i="1"/>
  <c r="E68" i="1"/>
  <c r="R67" i="1"/>
  <c r="Q67" i="1"/>
  <c r="P67" i="1"/>
  <c r="O67" i="1"/>
  <c r="N67" i="1"/>
  <c r="M67" i="1"/>
  <c r="H67" i="1"/>
  <c r="G67" i="1"/>
  <c r="E67" i="1"/>
  <c r="D67" i="1"/>
  <c r="B67" i="1"/>
  <c r="P66" i="1"/>
  <c r="N66" i="1"/>
  <c r="M66" i="1"/>
  <c r="O66" i="1" s="1"/>
  <c r="F66" i="1"/>
  <c r="E66" i="1"/>
  <c r="R65" i="1"/>
  <c r="Q65" i="1"/>
  <c r="F64" i="1" s="1"/>
  <c r="P65" i="1"/>
  <c r="N65" i="1"/>
  <c r="M65" i="1"/>
  <c r="O65" i="1" s="1"/>
  <c r="H65" i="1"/>
  <c r="G65" i="1"/>
  <c r="E65" i="1"/>
  <c r="D65" i="1"/>
  <c r="B65" i="1"/>
  <c r="P64" i="1"/>
  <c r="N64" i="1"/>
  <c r="M64" i="1"/>
  <c r="O64" i="1" s="1"/>
  <c r="E64" i="1"/>
  <c r="R63" i="1"/>
  <c r="Q63" i="1"/>
  <c r="P63" i="1"/>
  <c r="O63" i="1"/>
  <c r="N63" i="1"/>
  <c r="M63" i="1"/>
  <c r="H63" i="1"/>
  <c r="G63" i="1"/>
  <c r="E63" i="1"/>
  <c r="D63" i="1"/>
  <c r="B63" i="1"/>
  <c r="P62" i="1"/>
  <c r="O62" i="1"/>
  <c r="N62" i="1"/>
  <c r="M62" i="1"/>
  <c r="F62" i="1"/>
  <c r="E62" i="1"/>
  <c r="R61" i="1"/>
  <c r="Q61" i="1"/>
  <c r="P61" i="1"/>
  <c r="N61" i="1"/>
  <c r="M61" i="1"/>
  <c r="O61" i="1" s="1"/>
  <c r="H61" i="1"/>
  <c r="G61" i="1"/>
  <c r="E61" i="1"/>
  <c r="D61" i="1"/>
  <c r="B61" i="1"/>
  <c r="P60" i="1"/>
  <c r="N60" i="1"/>
  <c r="M60" i="1"/>
  <c r="O60" i="1" s="1"/>
  <c r="F60" i="1"/>
  <c r="E60" i="1"/>
  <c r="R59" i="1"/>
  <c r="Q59" i="1"/>
  <c r="P59" i="1"/>
  <c r="N59" i="1"/>
  <c r="M59" i="1"/>
  <c r="O59" i="1" s="1"/>
  <c r="H59" i="1"/>
  <c r="G59" i="1"/>
  <c r="E59" i="1"/>
  <c r="D59" i="1"/>
  <c r="B59" i="1"/>
  <c r="P58" i="1"/>
  <c r="O58" i="1"/>
  <c r="N58" i="1"/>
  <c r="M58" i="1"/>
  <c r="F58" i="1"/>
  <c r="E58" i="1"/>
  <c r="R57" i="1"/>
  <c r="Q57" i="1"/>
  <c r="F56" i="1" s="1"/>
  <c r="P57" i="1"/>
  <c r="O57" i="1"/>
  <c r="N57" i="1"/>
  <c r="M57" i="1"/>
  <c r="H57" i="1"/>
  <c r="C56" i="1" s="1"/>
  <c r="G57" i="1"/>
  <c r="E57" i="1"/>
  <c r="D57" i="1"/>
  <c r="B57" i="1"/>
  <c r="P56" i="1"/>
  <c r="N56" i="1"/>
  <c r="M56" i="1"/>
  <c r="O56" i="1" s="1"/>
  <c r="E56" i="1"/>
  <c r="R55" i="1"/>
  <c r="Q55" i="1"/>
  <c r="F54" i="1" s="1"/>
  <c r="P55" i="1"/>
  <c r="N55" i="1"/>
  <c r="O55" i="1" s="1"/>
  <c r="M55" i="1"/>
  <c r="H55" i="1"/>
  <c r="G55" i="1"/>
  <c r="E55" i="1"/>
  <c r="D55" i="1"/>
  <c r="B55" i="1"/>
  <c r="P54" i="1"/>
  <c r="O54" i="1"/>
  <c r="N54" i="1"/>
  <c r="M54" i="1"/>
  <c r="E54" i="1"/>
  <c r="C54" i="1"/>
  <c r="L53" i="1"/>
  <c r="I52" i="1"/>
  <c r="I53" i="1" s="1"/>
  <c r="J53" i="1" s="1"/>
  <c r="M53" i="1" s="1"/>
  <c r="R51" i="1"/>
  <c r="Q51" i="1"/>
  <c r="P51" i="1"/>
  <c r="O51" i="1"/>
  <c r="N51" i="1"/>
  <c r="M51" i="1"/>
  <c r="H51" i="1"/>
  <c r="G51" i="1"/>
  <c r="E51" i="1"/>
  <c r="D51" i="1"/>
  <c r="B51" i="1"/>
  <c r="P50" i="1"/>
  <c r="N50" i="1"/>
  <c r="M50" i="1"/>
  <c r="O50" i="1" s="1"/>
  <c r="F50" i="1"/>
  <c r="E50" i="1"/>
  <c r="R49" i="1"/>
  <c r="Q49" i="1"/>
  <c r="F48" i="1" s="1"/>
  <c r="P49" i="1"/>
  <c r="N49" i="1"/>
  <c r="M49" i="1"/>
  <c r="O49" i="1" s="1"/>
  <c r="H49" i="1"/>
  <c r="G49" i="1"/>
  <c r="E49" i="1"/>
  <c r="D49" i="1"/>
  <c r="B49" i="1"/>
  <c r="P48" i="1"/>
  <c r="N48" i="1"/>
  <c r="M48" i="1"/>
  <c r="O48" i="1" s="1"/>
  <c r="E48" i="1"/>
  <c r="R47" i="1"/>
  <c r="Q47" i="1"/>
  <c r="P47" i="1"/>
  <c r="N47" i="1"/>
  <c r="O47" i="1" s="1"/>
  <c r="M47" i="1"/>
  <c r="H47" i="1"/>
  <c r="G47" i="1"/>
  <c r="E47" i="1"/>
  <c r="D47" i="1"/>
  <c r="B47" i="1"/>
  <c r="P46" i="1"/>
  <c r="O46" i="1"/>
  <c r="N46" i="1"/>
  <c r="M46" i="1"/>
  <c r="F46" i="1"/>
  <c r="E46" i="1"/>
  <c r="R45" i="1"/>
  <c r="Q45" i="1"/>
  <c r="F44" i="1" s="1"/>
  <c r="P45" i="1"/>
  <c r="N45" i="1"/>
  <c r="M45" i="1"/>
  <c r="O45" i="1" s="1"/>
  <c r="H45" i="1"/>
  <c r="G45" i="1"/>
  <c r="E45" i="1"/>
  <c r="D45" i="1"/>
  <c r="B45" i="1"/>
  <c r="P44" i="1"/>
  <c r="O44" i="1"/>
  <c r="N44" i="1"/>
  <c r="M44" i="1"/>
  <c r="E44" i="1"/>
  <c r="R43" i="1"/>
  <c r="Q43" i="1"/>
  <c r="P43" i="1"/>
  <c r="O43" i="1"/>
  <c r="N43" i="1"/>
  <c r="M43" i="1"/>
  <c r="H43" i="1"/>
  <c r="G43" i="1"/>
  <c r="E43" i="1"/>
  <c r="D43" i="1"/>
  <c r="B43" i="1"/>
  <c r="P42" i="1"/>
  <c r="N42" i="1"/>
  <c r="M42" i="1"/>
  <c r="O42" i="1" s="1"/>
  <c r="F42" i="1"/>
  <c r="E42" i="1"/>
  <c r="R41" i="1"/>
  <c r="Q41" i="1"/>
  <c r="F40" i="1" s="1"/>
  <c r="P41" i="1"/>
  <c r="N41" i="1"/>
  <c r="M41" i="1"/>
  <c r="O41" i="1" s="1"/>
  <c r="H41" i="1"/>
  <c r="G41" i="1"/>
  <c r="E41" i="1"/>
  <c r="D41" i="1"/>
  <c r="B41" i="1"/>
  <c r="P40" i="1"/>
  <c r="N40" i="1"/>
  <c r="M40" i="1"/>
  <c r="O40" i="1" s="1"/>
  <c r="E40" i="1"/>
  <c r="R39" i="1"/>
  <c r="Q39" i="1"/>
  <c r="P39" i="1"/>
  <c r="N39" i="1"/>
  <c r="O39" i="1" s="1"/>
  <c r="M39" i="1"/>
  <c r="H39" i="1"/>
  <c r="G39" i="1"/>
  <c r="E39" i="1"/>
  <c r="D39" i="1"/>
  <c r="B39" i="1"/>
  <c r="P38" i="1"/>
  <c r="O38" i="1"/>
  <c r="N38" i="1"/>
  <c r="M38" i="1"/>
  <c r="F38" i="1"/>
  <c r="E38" i="1"/>
  <c r="R37" i="1"/>
  <c r="Q37" i="1"/>
  <c r="F36" i="1" s="1"/>
  <c r="P37" i="1"/>
  <c r="N37" i="1"/>
  <c r="M37" i="1"/>
  <c r="O37" i="1" s="1"/>
  <c r="H37" i="1"/>
  <c r="G37" i="1"/>
  <c r="E37" i="1"/>
  <c r="D37" i="1"/>
  <c r="B37" i="1"/>
  <c r="P36" i="1"/>
  <c r="O36" i="1"/>
  <c r="N36" i="1"/>
  <c r="M36" i="1"/>
  <c r="E36" i="1"/>
  <c r="R35" i="1"/>
  <c r="Q35" i="1"/>
  <c r="P35" i="1"/>
  <c r="O35" i="1"/>
  <c r="N35" i="1"/>
  <c r="M35" i="1"/>
  <c r="H35" i="1"/>
  <c r="C34" i="1" s="1"/>
  <c r="C36" i="1" s="1"/>
  <c r="G35" i="1"/>
  <c r="E35" i="1"/>
  <c r="D35" i="1"/>
  <c r="B35" i="1"/>
  <c r="P34" i="1"/>
  <c r="N34" i="1"/>
  <c r="M34" i="1"/>
  <c r="O34" i="1" s="1"/>
  <c r="F34" i="1"/>
  <c r="E34" i="1"/>
  <c r="R33" i="1"/>
  <c r="Q33" i="1"/>
  <c r="F32" i="1" s="1"/>
  <c r="P33" i="1"/>
  <c r="N33" i="1"/>
  <c r="M33" i="1"/>
  <c r="O33" i="1" s="1"/>
  <c r="H33" i="1"/>
  <c r="G33" i="1"/>
  <c r="E33" i="1"/>
  <c r="D33" i="1"/>
  <c r="B33" i="1"/>
  <c r="P32" i="1"/>
  <c r="N32" i="1"/>
  <c r="M32" i="1"/>
  <c r="O32" i="1" s="1"/>
  <c r="E32" i="1"/>
  <c r="R31" i="1"/>
  <c r="Q31" i="1"/>
  <c r="P31" i="1"/>
  <c r="N31" i="1"/>
  <c r="O31" i="1" s="1"/>
  <c r="M31" i="1"/>
  <c r="H31" i="1"/>
  <c r="C30" i="1" s="1"/>
  <c r="C32" i="1" s="1"/>
  <c r="G31" i="1"/>
  <c r="E31" i="1"/>
  <c r="D31" i="1"/>
  <c r="B31" i="1"/>
  <c r="P30" i="1"/>
  <c r="O30" i="1"/>
  <c r="N30" i="1"/>
  <c r="M30" i="1"/>
  <c r="F30" i="1"/>
  <c r="E30" i="1"/>
  <c r="R29" i="1"/>
  <c r="Q29" i="1"/>
  <c r="F28" i="1" s="1"/>
  <c r="P29" i="1"/>
  <c r="N29" i="1"/>
  <c r="M29" i="1"/>
  <c r="O29" i="1" s="1"/>
  <c r="H29" i="1"/>
  <c r="G29" i="1"/>
  <c r="E29" i="1"/>
  <c r="D29" i="1"/>
  <c r="B29" i="1"/>
  <c r="P28" i="1"/>
  <c r="O28" i="1"/>
  <c r="N28" i="1"/>
  <c r="M28" i="1"/>
  <c r="E28" i="1"/>
  <c r="C28" i="1"/>
  <c r="O27" i="1"/>
  <c r="L27" i="1"/>
  <c r="J27" i="1"/>
  <c r="I27" i="1"/>
  <c r="R25" i="1"/>
  <c r="Q25" i="1"/>
  <c r="P25" i="1"/>
  <c r="N25" i="1"/>
  <c r="O25" i="1" s="1"/>
  <c r="M25" i="1"/>
  <c r="H25" i="1"/>
  <c r="G25" i="1"/>
  <c r="E25" i="1"/>
  <c r="D25" i="1"/>
  <c r="B25" i="1"/>
  <c r="P24" i="1"/>
  <c r="O24" i="1"/>
  <c r="N24" i="1"/>
  <c r="M24" i="1"/>
  <c r="F24" i="1"/>
  <c r="E24" i="1"/>
  <c r="R23" i="1"/>
  <c r="Q23" i="1"/>
  <c r="F22" i="1" s="1"/>
  <c r="P23" i="1"/>
  <c r="N23" i="1"/>
  <c r="M23" i="1"/>
  <c r="O23" i="1" s="1"/>
  <c r="H23" i="1"/>
  <c r="G23" i="1"/>
  <c r="E23" i="1"/>
  <c r="D23" i="1"/>
  <c r="B23" i="1"/>
  <c r="P22" i="1"/>
  <c r="O22" i="1"/>
  <c r="N22" i="1"/>
  <c r="M22" i="1"/>
  <c r="E22" i="1"/>
  <c r="R21" i="1"/>
  <c r="Q21" i="1"/>
  <c r="P21" i="1"/>
  <c r="O21" i="1"/>
  <c r="N21" i="1"/>
  <c r="M21" i="1"/>
  <c r="H21" i="1"/>
  <c r="G21" i="1"/>
  <c r="E21" i="1"/>
  <c r="D21" i="1"/>
  <c r="B21" i="1"/>
  <c r="P20" i="1"/>
  <c r="N20" i="1"/>
  <c r="M20" i="1"/>
  <c r="O20" i="1" s="1"/>
  <c r="F20" i="1"/>
  <c r="E20" i="1"/>
  <c r="R19" i="1"/>
  <c r="Q19" i="1"/>
  <c r="F18" i="1" s="1"/>
  <c r="P19" i="1"/>
  <c r="N19" i="1"/>
  <c r="M19" i="1"/>
  <c r="O19" i="1" s="1"/>
  <c r="H19" i="1"/>
  <c r="G19" i="1"/>
  <c r="E19" i="1"/>
  <c r="D19" i="1"/>
  <c r="B19" i="1"/>
  <c r="P18" i="1"/>
  <c r="N18" i="1"/>
  <c r="M18" i="1"/>
  <c r="O18" i="1" s="1"/>
  <c r="E18" i="1"/>
  <c r="R17" i="1"/>
  <c r="Q17" i="1"/>
  <c r="P17" i="1"/>
  <c r="N17" i="1"/>
  <c r="O17" i="1" s="1"/>
  <c r="M17" i="1"/>
  <c r="H17" i="1"/>
  <c r="G17" i="1"/>
  <c r="E17" i="1"/>
  <c r="D17" i="1"/>
  <c r="B17" i="1"/>
  <c r="P16" i="1"/>
  <c r="O16" i="1"/>
  <c r="N16" i="1"/>
  <c r="M16" i="1"/>
  <c r="F16" i="1"/>
  <c r="E16" i="1"/>
  <c r="R15" i="1"/>
  <c r="Q15" i="1"/>
  <c r="F14" i="1" s="1"/>
  <c r="P15" i="1"/>
  <c r="N15" i="1"/>
  <c r="M15" i="1"/>
  <c r="O15" i="1" s="1"/>
  <c r="H15" i="1"/>
  <c r="G15" i="1"/>
  <c r="E15" i="1"/>
  <c r="D15" i="1"/>
  <c r="B15" i="1"/>
  <c r="P14" i="1"/>
  <c r="O14" i="1"/>
  <c r="N14" i="1"/>
  <c r="M14" i="1"/>
  <c r="E14" i="1"/>
  <c r="R13" i="1"/>
  <c r="Q13" i="1"/>
  <c r="P13" i="1"/>
  <c r="O13" i="1"/>
  <c r="N13" i="1"/>
  <c r="M13" i="1"/>
  <c r="H13" i="1"/>
  <c r="G13" i="1"/>
  <c r="E13" i="1"/>
  <c r="D13" i="1"/>
  <c r="B13" i="1"/>
  <c r="P12" i="1"/>
  <c r="N12" i="1"/>
  <c r="M12" i="1"/>
  <c r="O12" i="1" s="1"/>
  <c r="F12" i="1"/>
  <c r="E12" i="1"/>
  <c r="R11" i="1"/>
  <c r="Q11" i="1"/>
  <c r="F10" i="1" s="1"/>
  <c r="P11" i="1"/>
  <c r="N11" i="1"/>
  <c r="M11" i="1"/>
  <c r="O11" i="1" s="1"/>
  <c r="H11" i="1"/>
  <c r="G11" i="1"/>
  <c r="E11" i="1"/>
  <c r="D11" i="1"/>
  <c r="B11" i="1"/>
  <c r="P10" i="1"/>
  <c r="N10" i="1"/>
  <c r="M10" i="1"/>
  <c r="O10" i="1" s="1"/>
  <c r="E10" i="1"/>
  <c r="R9" i="1"/>
  <c r="Q9" i="1"/>
  <c r="P9" i="1"/>
  <c r="N9" i="1"/>
  <c r="O9" i="1" s="1"/>
  <c r="M9" i="1"/>
  <c r="H9" i="1"/>
  <c r="G9" i="1"/>
  <c r="E9" i="1"/>
  <c r="D9" i="1"/>
  <c r="B9" i="1"/>
  <c r="P8" i="1"/>
  <c r="O8" i="1"/>
  <c r="N8" i="1"/>
  <c r="M8" i="1"/>
  <c r="F8" i="1"/>
  <c r="E8" i="1"/>
  <c r="R7" i="1"/>
  <c r="Q7" i="1"/>
  <c r="F6" i="1" s="1"/>
  <c r="P7" i="1"/>
  <c r="N7" i="1"/>
  <c r="M7" i="1"/>
  <c r="O7" i="1" s="1"/>
  <c r="H7" i="1"/>
  <c r="G7" i="1"/>
  <c r="E7" i="1"/>
  <c r="D7" i="1"/>
  <c r="B7" i="1"/>
  <c r="P6" i="1"/>
  <c r="O6" i="1"/>
  <c r="N6" i="1"/>
  <c r="M6" i="1"/>
  <c r="E6" i="1"/>
  <c r="R5" i="1"/>
  <c r="Q5" i="1"/>
  <c r="P5" i="1"/>
  <c r="O5" i="1"/>
  <c r="N5" i="1"/>
  <c r="M5" i="1"/>
  <c r="H5" i="1"/>
  <c r="C4" i="1" s="1"/>
  <c r="C6" i="1" s="1"/>
  <c r="G5" i="1"/>
  <c r="E5" i="1"/>
  <c r="D5" i="1"/>
  <c r="B5" i="1"/>
  <c r="P4" i="1"/>
  <c r="N4" i="1"/>
  <c r="M4" i="1"/>
  <c r="O4" i="1" s="1"/>
  <c r="F4" i="1"/>
  <c r="E4" i="1"/>
  <c r="R3" i="1"/>
  <c r="Q3" i="1"/>
  <c r="F2" i="1" s="1"/>
  <c r="P3" i="1"/>
  <c r="N3" i="1"/>
  <c r="M3" i="1"/>
  <c r="O3" i="1" s="1"/>
  <c r="H3" i="1"/>
  <c r="G3" i="1"/>
  <c r="E3" i="1"/>
  <c r="D3" i="1"/>
  <c r="B3" i="1"/>
  <c r="P2" i="1"/>
  <c r="N2" i="1"/>
  <c r="M2" i="1"/>
  <c r="O2" i="1" s="1"/>
  <c r="E2" i="1"/>
  <c r="C2" i="1"/>
  <c r="H1" i="1"/>
  <c r="A1" i="1"/>
  <c r="C8" i="1" l="1"/>
  <c r="C10" i="1" s="1"/>
  <c r="C12" i="1" s="1"/>
  <c r="C14" i="1" s="1"/>
  <c r="C16" i="1" s="1"/>
  <c r="C18" i="1" s="1"/>
  <c r="C20" i="1" s="1"/>
  <c r="C22" i="1" s="1"/>
  <c r="C24" i="1" s="1"/>
  <c r="C58" i="1"/>
  <c r="C60" i="1" s="1"/>
  <c r="C62" i="1" s="1"/>
  <c r="C38" i="1"/>
  <c r="C40" i="1" s="1"/>
  <c r="C42" i="1" s="1"/>
  <c r="C44" i="1" s="1"/>
  <c r="C46" i="1" s="1"/>
  <c r="C48" i="1" s="1"/>
  <c r="C50" i="1" s="1"/>
  <c r="C64" i="1"/>
  <c r="O53" i="1"/>
  <c r="J52" i="1"/>
  <c r="I572" i="1"/>
  <c r="I598" i="1"/>
  <c r="I390" i="1"/>
  <c r="I624" i="1"/>
  <c r="I442" i="1"/>
  <c r="I494" i="1"/>
  <c r="I520" i="1"/>
  <c r="I546" i="1"/>
  <c r="I338" i="1"/>
  <c r="I416" i="1"/>
  <c r="I468" i="1"/>
  <c r="I364" i="1"/>
  <c r="I182" i="1"/>
  <c r="I208" i="1"/>
  <c r="I234" i="1"/>
  <c r="I260" i="1"/>
  <c r="I286" i="1"/>
  <c r="I78" i="1"/>
  <c r="I312" i="1"/>
  <c r="I104" i="1"/>
  <c r="C134" i="1"/>
  <c r="C136" i="1" s="1"/>
  <c r="C138" i="1" s="1"/>
  <c r="C140" i="1" s="1"/>
  <c r="C318" i="1"/>
  <c r="C320" i="1" s="1"/>
  <c r="C322" i="1" s="1"/>
  <c r="C324" i="1" s="1"/>
  <c r="C326" i="1" s="1"/>
  <c r="C328" i="1" s="1"/>
  <c r="C330" i="1" s="1"/>
  <c r="C332" i="1" s="1"/>
  <c r="C334" i="1" s="1"/>
  <c r="C336" i="1" s="1"/>
  <c r="C162" i="1"/>
  <c r="C164" i="1" s="1"/>
  <c r="C166" i="1" s="1"/>
  <c r="C168" i="1" s="1"/>
  <c r="C170" i="1" s="1"/>
  <c r="C172" i="1" s="1"/>
  <c r="C174" i="1" s="1"/>
  <c r="C176" i="1" s="1"/>
  <c r="C178" i="1" s="1"/>
  <c r="C180" i="1" s="1"/>
  <c r="C66" i="1"/>
  <c r="C68" i="1" s="1"/>
  <c r="C70" i="1" s="1"/>
  <c r="C72" i="1" s="1"/>
  <c r="C74" i="1" s="1"/>
  <c r="C76" i="1" s="1"/>
  <c r="O83" i="1"/>
  <c r="C88" i="1"/>
  <c r="C90" i="1" s="1"/>
  <c r="C92" i="1" s="1"/>
  <c r="C94" i="1" s="1"/>
  <c r="C96" i="1" s="1"/>
  <c r="C98" i="1" s="1"/>
  <c r="C100" i="1" s="1"/>
  <c r="C102" i="1" s="1"/>
  <c r="C112" i="1"/>
  <c r="C114" i="1" s="1"/>
  <c r="O137" i="1"/>
  <c r="C142" i="1"/>
  <c r="C144" i="1" s="1"/>
  <c r="C146" i="1" s="1"/>
  <c r="C148" i="1" s="1"/>
  <c r="C150" i="1" s="1"/>
  <c r="C152" i="1" s="1"/>
  <c r="C154" i="1" s="1"/>
  <c r="O161" i="1"/>
  <c r="C116" i="1"/>
  <c r="C118" i="1" s="1"/>
  <c r="C120" i="1" s="1"/>
  <c r="C122" i="1" s="1"/>
  <c r="C124" i="1" s="1"/>
  <c r="C126" i="1" s="1"/>
  <c r="C128" i="1" s="1"/>
  <c r="I130" i="1"/>
  <c r="O69" i="1"/>
  <c r="O91" i="1"/>
  <c r="O115" i="1"/>
  <c r="O145" i="1"/>
  <c r="I156" i="1"/>
  <c r="C270" i="1"/>
  <c r="C272" i="1" s="1"/>
  <c r="C274" i="1" s="1"/>
  <c r="C276" i="1" s="1"/>
  <c r="C278" i="1" s="1"/>
  <c r="C280" i="1" s="1"/>
  <c r="C282" i="1" s="1"/>
  <c r="C284" i="1" s="1"/>
  <c r="C250" i="1"/>
  <c r="C252" i="1" s="1"/>
  <c r="C254" i="1" s="1"/>
  <c r="C256" i="1" s="1"/>
  <c r="C258" i="1" s="1"/>
  <c r="C292" i="1"/>
  <c r="C294" i="1" s="1"/>
  <c r="C296" i="1" s="1"/>
  <c r="C298" i="1" s="1"/>
  <c r="C300" i="1" s="1"/>
  <c r="C302" i="1" s="1"/>
  <c r="C304" i="1" s="1"/>
  <c r="C306" i="1" s="1"/>
  <c r="C308" i="1" s="1"/>
  <c r="C310" i="1" s="1"/>
  <c r="C196" i="1"/>
  <c r="C198" i="1" s="1"/>
  <c r="C200" i="1" s="1"/>
  <c r="C202" i="1" s="1"/>
  <c r="C204" i="1" s="1"/>
  <c r="C206" i="1" s="1"/>
  <c r="C212" i="1"/>
  <c r="C214" i="1" s="1"/>
  <c r="C216" i="1"/>
  <c r="C218" i="1" s="1"/>
  <c r="C220" i="1" s="1"/>
  <c r="C222" i="1" s="1"/>
  <c r="C224" i="1" s="1"/>
  <c r="C226" i="1" s="1"/>
  <c r="C228" i="1" s="1"/>
  <c r="C230" i="1" s="1"/>
  <c r="C232" i="1" s="1"/>
  <c r="O337" i="1"/>
  <c r="C368" i="1"/>
  <c r="C370" i="1" s="1"/>
  <c r="C372" i="1" s="1"/>
  <c r="C374" i="1" s="1"/>
  <c r="C376" i="1" s="1"/>
  <c r="C378" i="1" s="1"/>
  <c r="C380" i="1" s="1"/>
  <c r="C382" i="1" s="1"/>
  <c r="C384" i="1" s="1"/>
  <c r="C386" i="1" s="1"/>
  <c r="C388" i="1" s="1"/>
  <c r="O383" i="1"/>
  <c r="C394" i="1"/>
  <c r="C396" i="1" s="1"/>
  <c r="C398" i="1" s="1"/>
  <c r="C400" i="1" s="1"/>
  <c r="J651" i="1"/>
  <c r="I183" i="1" l="1"/>
  <c r="J183" i="1" s="1"/>
  <c r="J182" i="1"/>
  <c r="I443" i="1"/>
  <c r="J443" i="1" s="1"/>
  <c r="J442" i="1"/>
  <c r="I105" i="1"/>
  <c r="J105" i="1" s="1"/>
  <c r="J104" i="1"/>
  <c r="J364" i="1"/>
  <c r="I365" i="1"/>
  <c r="J365" i="1" s="1"/>
  <c r="I625" i="1"/>
  <c r="J625" i="1" s="1"/>
  <c r="J624" i="1"/>
  <c r="I131" i="1"/>
  <c r="J131" i="1" s="1"/>
  <c r="J130" i="1"/>
  <c r="I313" i="1"/>
  <c r="J313" i="1" s="1"/>
  <c r="J312" i="1"/>
  <c r="I469" i="1"/>
  <c r="J469" i="1" s="1"/>
  <c r="J468" i="1"/>
  <c r="J390" i="1"/>
  <c r="I391" i="1"/>
  <c r="J391" i="1" s="1"/>
  <c r="J78" i="1"/>
  <c r="I79" i="1"/>
  <c r="J79" i="1" s="1"/>
  <c r="M79" i="1" s="1"/>
  <c r="I417" i="1"/>
  <c r="J417" i="1" s="1"/>
  <c r="J416" i="1"/>
  <c r="J598" i="1"/>
  <c r="I599" i="1"/>
  <c r="J599" i="1" s="1"/>
  <c r="I287" i="1"/>
  <c r="J287" i="1" s="1"/>
  <c r="J286" i="1"/>
  <c r="I339" i="1"/>
  <c r="J339" i="1" s="1"/>
  <c r="J338" i="1"/>
  <c r="I573" i="1"/>
  <c r="J573" i="1" s="1"/>
  <c r="J572" i="1"/>
  <c r="I261" i="1"/>
  <c r="J261" i="1" s="1"/>
  <c r="J260" i="1"/>
  <c r="I547" i="1"/>
  <c r="J547" i="1" s="1"/>
  <c r="J546" i="1"/>
  <c r="J156" i="1"/>
  <c r="I157" i="1"/>
  <c r="J157" i="1" s="1"/>
  <c r="I235" i="1"/>
  <c r="J235" i="1" s="1"/>
  <c r="J234" i="1"/>
  <c r="J520" i="1"/>
  <c r="I521" i="1"/>
  <c r="J521" i="1" s="1"/>
  <c r="I209" i="1"/>
  <c r="J209" i="1" s="1"/>
  <c r="J208" i="1"/>
  <c r="I495" i="1"/>
  <c r="J495" i="1" s="1"/>
  <c r="J494" i="1"/>
  <c r="M105" i="1" l="1"/>
  <c r="O79" i="1"/>
  <c r="M131" i="1" l="1"/>
  <c r="O105" i="1"/>
  <c r="O131" i="1" l="1"/>
  <c r="M157" i="1"/>
  <c r="M183" i="1" l="1"/>
  <c r="O157" i="1"/>
  <c r="O183" i="1" l="1"/>
  <c r="M209" i="1"/>
  <c r="O209" i="1" l="1"/>
  <c r="M235" i="1"/>
  <c r="M261" i="1" l="1"/>
  <c r="O235" i="1"/>
  <c r="M287" i="1" l="1"/>
  <c r="O261" i="1"/>
  <c r="O287" i="1" l="1"/>
  <c r="M313" i="1"/>
  <c r="O313" i="1" l="1"/>
  <c r="M339" i="1"/>
  <c r="O339" i="1" l="1"/>
  <c r="M365" i="1"/>
  <c r="M391" i="1" l="1"/>
  <c r="O365" i="1"/>
  <c r="O391" i="1" l="1"/>
  <c r="M417" i="1"/>
  <c r="M443" i="1" l="1"/>
  <c r="O417" i="1"/>
  <c r="M469" i="1" l="1"/>
  <c r="O443" i="1"/>
  <c r="M495" i="1" l="1"/>
  <c r="O469" i="1"/>
  <c r="M521" i="1" l="1"/>
  <c r="O495" i="1"/>
  <c r="O521" i="1" l="1"/>
  <c r="M547" i="1"/>
  <c r="O547" i="1" l="1"/>
  <c r="M573" i="1"/>
  <c r="O573" i="1" l="1"/>
  <c r="M599" i="1"/>
  <c r="O599" i="1" l="1"/>
  <c r="M625" i="1"/>
  <c r="O625" i="1" s="1"/>
</calcChain>
</file>

<file path=xl/sharedStrings.xml><?xml version="1.0" encoding="utf-8"?>
<sst xmlns="http://schemas.openxmlformats.org/spreadsheetml/2006/main" count="14" uniqueCount="14">
  <si>
    <t>NO.</t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</si>
  <si>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</si>
  <si>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</si>
  <si>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</si>
  <si>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</si>
  <si>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</si>
  <si>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</si>
  <si>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定価1</t>
    <rPh sb="0" eb="2">
      <t>テイカ</t>
    </rPh>
    <phoneticPr fontId="2"/>
  </si>
  <si>
    <t>掛け率</t>
    <rPh sb="0" eb="1">
      <t>カ</t>
    </rPh>
    <rPh sb="2" eb="3">
      <t>リツ</t>
    </rPh>
    <phoneticPr fontId="2"/>
  </si>
  <si>
    <t>予定単価</t>
    <rPh sb="0" eb="2">
      <t>ヨテイ</t>
    </rPh>
    <rPh sb="2" eb="4">
      <t>タンカ</t>
    </rPh>
    <phoneticPr fontId="2"/>
  </si>
  <si>
    <t>算出根拠</t>
    <rPh sb="0" eb="2">
      <t>サンシュツ</t>
    </rPh>
    <rPh sb="2" eb="4">
      <t>コンキョ</t>
    </rPh>
    <phoneticPr fontId="2"/>
  </si>
  <si>
    <t>同等</t>
    <rPh sb="0" eb="2">
      <t>ドウトウ</t>
    </rPh>
    <phoneticPr fontId="2"/>
  </si>
  <si>
    <t>要求番号</t>
    <rPh sb="0" eb="2">
      <t>ヨウキュウ</t>
    </rPh>
    <rPh sb="2" eb="4">
      <t>バンゴウ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</si>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</sst>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distributed" justifyLastLine="1"/>
    </xf>
    <xf numFmtId="0" fontId="4" fillId="0" borderId="3" xfId="0" applyFont="1" applyBorder="1" applyAlignment="1">
      <alignment horizontal="distributed" justifyLastLine="1"/>
    </xf>
    <xf numFmtId="0" fontId="4" fillId="0" borderId="4" xfId="0" applyFont="1" applyBorder="1" applyAlignment="1">
      <alignment horizontal="distributed" justifyLastLine="1"/>
    </xf>
    <xf numFmtId="0" fontId="4" fillId="0" borderId="5" xfId="0" applyFont="1" applyBorder="1" applyAlignment="1">
      <alignment horizontal="distributed" justifyLastLine="1"/>
    </xf>
    <xf numFmtId="0" fontId="4" fillId="0" borderId="0" xfId="0" applyFont="1" applyAlignment="1">
      <alignment horizontal="distributed" justifyLastLine="1"/>
    </xf>
    <xf numFmtId="0" fontId="3" fillId="0" borderId="0" xfId="0" applyFont="1"/>
    <xf numFmtId="0" fontId="0" fillId="0" borderId="6" xfId="0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38" fontId="4" fillId="0" borderId="8" xfId="1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38" fontId="0" fillId="0" borderId="0" xfId="0" applyNumberFormat="1"/>
    <xf numFmtId="176" fontId="0" fillId="0" borderId="0" xfId="0" applyNumberFormat="1"/>
    <xf numFmtId="0" fontId="6" fillId="0" borderId="0" xfId="0" applyFont="1" applyAlignment="1">
      <alignment wrapText="1"/>
    </xf>
    <xf numFmtId="0" fontId="0" fillId="0" borderId="10" xfId="0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38" fontId="4" fillId="0" borderId="12" xfId="1" applyFont="1" applyBorder="1" applyAlignment="1">
      <alignment horizontal="right"/>
    </xf>
    <xf numFmtId="38" fontId="5" fillId="0" borderId="12" xfId="0" applyNumberFormat="1" applyFont="1" applyBorder="1"/>
    <xf numFmtId="38" fontId="5" fillId="0" borderId="12" xfId="1" applyFont="1" applyBorder="1"/>
    <xf numFmtId="0" fontId="5" fillId="0" borderId="13" xfId="0" applyFont="1" applyBorder="1" applyAlignment="1">
      <alignment wrapText="1"/>
    </xf>
    <xf numFmtId="0" fontId="0" fillId="0" borderId="14" xfId="0" applyBorder="1"/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38" fontId="4" fillId="0" borderId="17" xfId="1" applyFont="1" applyBorder="1" applyAlignment="1">
      <alignment horizontal="right"/>
    </xf>
    <xf numFmtId="0" fontId="5" fillId="0" borderId="16" xfId="0" applyFont="1" applyBorder="1"/>
    <xf numFmtId="0" fontId="5" fillId="0" borderId="1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38" fontId="7" fillId="0" borderId="17" xfId="0" applyNumberFormat="1" applyFont="1" applyBorder="1"/>
    <xf numFmtId="38" fontId="5" fillId="0" borderId="17" xfId="1" applyFont="1" applyBorder="1"/>
    <xf numFmtId="0" fontId="5" fillId="0" borderId="20" xfId="0" applyFont="1" applyBorder="1" applyAlignment="1">
      <alignment wrapText="1"/>
    </xf>
    <xf numFmtId="0" fontId="0" fillId="0" borderId="21" xfId="0" applyBorder="1"/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2" xfId="0" applyFont="1" applyBorder="1"/>
    <xf numFmtId="0" fontId="4" fillId="0" borderId="24" xfId="0" applyFont="1" applyBorder="1" applyAlignment="1">
      <alignment horizontal="center"/>
    </xf>
    <xf numFmtId="38" fontId="4" fillId="0" borderId="24" xfId="1" applyFont="1" applyBorder="1" applyAlignment="1">
      <alignment horizontal="right"/>
    </xf>
    <xf numFmtId="0" fontId="7" fillId="0" borderId="24" xfId="0" applyFont="1" applyBorder="1" applyAlignment="1">
      <alignment horizontal="center"/>
    </xf>
    <xf numFmtId="38" fontId="5" fillId="0" borderId="24" xfId="1" applyFont="1" applyBorder="1"/>
    <xf numFmtId="0" fontId="4" fillId="0" borderId="25" xfId="0" applyFont="1" applyBorder="1"/>
    <xf numFmtId="0" fontId="4" fillId="0" borderId="0" xfId="0" applyFont="1"/>
    <xf numFmtId="0" fontId="4" fillId="0" borderId="2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38" fontId="4" fillId="0" borderId="16" xfId="1" applyFont="1" applyBorder="1" applyAlignment="1">
      <alignment horizontal="right"/>
    </xf>
    <xf numFmtId="38" fontId="7" fillId="0" borderId="16" xfId="0" applyNumberFormat="1" applyFont="1" applyBorder="1" applyAlignment="1">
      <alignment horizontal="center"/>
    </xf>
    <xf numFmtId="38" fontId="5" fillId="0" borderId="16" xfId="1" applyFont="1" applyBorder="1"/>
    <xf numFmtId="0" fontId="4" fillId="0" borderId="28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30" xfId="0" applyFont="1" applyBorder="1"/>
    <xf numFmtId="0" fontId="4" fillId="0" borderId="28" xfId="0" applyFont="1" applyBorder="1" applyAlignment="1">
      <alignment horizontal="center"/>
    </xf>
    <xf numFmtId="38" fontId="4" fillId="0" borderId="28" xfId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38" fontId="5" fillId="0" borderId="28" xfId="1" applyFont="1" applyBorder="1"/>
    <xf numFmtId="0" fontId="4" fillId="0" borderId="31" xfId="0" applyFont="1" applyBorder="1"/>
    <xf numFmtId="0" fontId="8" fillId="0" borderId="26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7" xfId="0" applyFont="1" applyBorder="1"/>
    <xf numFmtId="0" fontId="9" fillId="0" borderId="12" xfId="0" applyFont="1" applyBorder="1"/>
    <xf numFmtId="0" fontId="4" fillId="0" borderId="26" xfId="0" applyFont="1" applyBorder="1"/>
    <xf numFmtId="0" fontId="4" fillId="0" borderId="12" xfId="0" applyFont="1" applyBorder="1"/>
    <xf numFmtId="0" fontId="4" fillId="0" borderId="16" xfId="0" applyFont="1" applyBorder="1"/>
    <xf numFmtId="0" fontId="4" fillId="0" borderId="19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8" xfId="0" applyFont="1" applyBorder="1"/>
    <xf numFmtId="38" fontId="4" fillId="0" borderId="16" xfId="1" applyFont="1" applyBorder="1"/>
    <xf numFmtId="38" fontId="4" fillId="0" borderId="28" xfId="1" applyFont="1" applyBorder="1"/>
    <xf numFmtId="0" fontId="4" fillId="0" borderId="32" xfId="0" applyFont="1" applyBorder="1"/>
    <xf numFmtId="0" fontId="4" fillId="0" borderId="14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21" xfId="0" applyFont="1" applyBorder="1"/>
  </cellXfs>
  <cellStyles count="2">
    <cellStyle name="桁区切り" xfId="1" builtinId="6"/>
    <cellStyle name="標準" xfId="0" builtinId="0"/>
  </cellStyles>
  <dxfs count="2049"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68;&#33324;&#12305;&#24037;&#208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公告"/>
      <sheetName val="。"/>
      <sheetName val="必要事項"/>
      <sheetName val="要求ﾃﾞｰﾀ、単価入力"/>
      <sheetName val="一元化"/>
      <sheetName val="入札"/>
      <sheetName val="委任状"/>
      <sheetName val="市価"/>
      <sheetName val="市内"/>
      <sheetName val="見積 "/>
      <sheetName val="見内"/>
      <sheetName val="予調"/>
      <sheetName val="口頭１"/>
      <sheetName val="予内"/>
      <sheetName val="科内"/>
      <sheetName val="落判"/>
      <sheetName val="請求"/>
      <sheetName val="契・請・内訳"/>
      <sheetName val="契約 "/>
      <sheetName val="請書"/>
      <sheetName val="発注"/>
      <sheetName val="発内"/>
      <sheetName val="検査"/>
      <sheetName val="検査 (2)"/>
      <sheetName val="検内"/>
      <sheetName val="新納品書"/>
      <sheetName val="新納品書 (2)"/>
      <sheetName val="納品"/>
      <sheetName val="納内"/>
      <sheetName val="保存用鑑"/>
    </sheetNames>
    <sheetDataSet>
      <sheetData sheetId="0"/>
      <sheetData sheetId="1"/>
      <sheetData sheetId="2"/>
      <sheetData sheetId="3"/>
      <sheetData sheetId="4">
        <row r="18">
          <cell r="C18" t="str">
            <v>確定</v>
          </cell>
        </row>
      </sheetData>
      <sheetData sheetId="5">
        <row r="2">
          <cell r="A2">
            <v>1</v>
          </cell>
          <cell r="B2" t="str">
            <v>B1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 t="str">
            <v>1-4</v>
          </cell>
          <cell r="I2" t="str">
            <v>消耗品費</v>
          </cell>
          <cell r="M2" t="str">
            <v>名刺ホルダー</v>
          </cell>
          <cell r="N2" t="str">
            <v>ＥＡ７６２ＣＪ－１９</v>
          </cell>
          <cell r="P2" t="str">
            <v>可</v>
          </cell>
          <cell r="Q2" t="str">
            <v>冊</v>
          </cell>
          <cell r="R2">
            <v>3</v>
          </cell>
          <cell r="S2">
            <v>2400</v>
          </cell>
          <cell r="U2" t="str">
            <v>ESCO</v>
          </cell>
          <cell r="Z2">
            <v>0.8</v>
          </cell>
          <cell r="AA2" t="str">
            <v/>
          </cell>
        </row>
        <row r="3">
          <cell r="A3">
            <v>2</v>
          </cell>
          <cell r="B3" t="str">
            <v>B2</v>
          </cell>
          <cell r="C3">
            <v>1</v>
          </cell>
          <cell r="D3">
            <v>1</v>
          </cell>
          <cell r="E3">
            <v>2</v>
          </cell>
          <cell r="F3" t="str">
            <v/>
          </cell>
          <cell r="G3">
            <v>2</v>
          </cell>
          <cell r="H3" t="str">
            <v>23-1</v>
          </cell>
          <cell r="I3" t="str">
            <v>消耗品費</v>
          </cell>
          <cell r="M3" t="str">
            <v>プリンターラベル</v>
          </cell>
          <cell r="N3" t="str">
            <v>ＥＡ７５９ＸＥ－１４０</v>
          </cell>
          <cell r="P3" t="str">
            <v>可</v>
          </cell>
          <cell r="Q3" t="str">
            <v>包</v>
          </cell>
          <cell r="R3">
            <v>2</v>
          </cell>
          <cell r="S3">
            <v>1340</v>
          </cell>
          <cell r="U3" t="str">
            <v>ESCO</v>
          </cell>
          <cell r="Z3">
            <v>0.8</v>
          </cell>
          <cell r="AA3" t="str">
            <v/>
          </cell>
        </row>
        <row r="4">
          <cell r="A4">
            <v>3</v>
          </cell>
          <cell r="B4" t="str">
            <v>B3</v>
          </cell>
          <cell r="C4">
            <v>1</v>
          </cell>
          <cell r="D4">
            <v>1</v>
          </cell>
          <cell r="E4">
            <v>1</v>
          </cell>
          <cell r="F4" t="str">
            <v/>
          </cell>
          <cell r="G4">
            <v>3</v>
          </cell>
          <cell r="H4" t="str">
            <v>12-2</v>
          </cell>
          <cell r="I4" t="str">
            <v>各所修繕</v>
          </cell>
          <cell r="M4" t="str">
            <v>万能ホーム水栓</v>
          </cell>
          <cell r="N4" t="str">
            <v>ＥＡ４６８ＨＡ－２３Ａ</v>
          </cell>
          <cell r="P4" t="str">
            <v>可</v>
          </cell>
          <cell r="Q4" t="str">
            <v>個</v>
          </cell>
          <cell r="R4">
            <v>10</v>
          </cell>
          <cell r="S4">
            <v>6050</v>
          </cell>
          <cell r="U4" t="str">
            <v>ESCO</v>
          </cell>
          <cell r="Z4">
            <v>0.8</v>
          </cell>
          <cell r="AA4" t="str">
            <v/>
          </cell>
        </row>
        <row r="5">
          <cell r="A5">
            <v>4</v>
          </cell>
          <cell r="B5" t="str">
            <v>B4</v>
          </cell>
          <cell r="C5">
            <v>1</v>
          </cell>
          <cell r="D5">
            <v>2</v>
          </cell>
          <cell r="E5">
            <v>2</v>
          </cell>
          <cell r="F5" t="str">
            <v/>
          </cell>
          <cell r="G5">
            <v>4</v>
          </cell>
          <cell r="H5" t="str">
            <v>12-3</v>
          </cell>
          <cell r="I5" t="str">
            <v>各所修繕</v>
          </cell>
          <cell r="M5" t="str">
            <v>二口ホーム水栓</v>
          </cell>
          <cell r="N5" t="str">
            <v>ＥＡ４６８ＨＡ－２６Ａ</v>
          </cell>
          <cell r="P5" t="str">
            <v>可</v>
          </cell>
          <cell r="Q5" t="str">
            <v>個</v>
          </cell>
          <cell r="R5">
            <v>5</v>
          </cell>
          <cell r="S5">
            <v>22300</v>
          </cell>
          <cell r="U5" t="str">
            <v>ESCO</v>
          </cell>
          <cell r="Z5">
            <v>0.8</v>
          </cell>
          <cell r="AA5" t="str">
            <v/>
          </cell>
        </row>
        <row r="6">
          <cell r="A6">
            <v>5</v>
          </cell>
          <cell r="B6" t="str">
            <v>B5</v>
          </cell>
          <cell r="C6">
            <v>1</v>
          </cell>
          <cell r="D6">
            <v>3</v>
          </cell>
          <cell r="E6">
            <v>3</v>
          </cell>
          <cell r="F6" t="str">
            <v/>
          </cell>
          <cell r="G6">
            <v>5</v>
          </cell>
          <cell r="H6" t="str">
            <v>12-4</v>
          </cell>
          <cell r="I6" t="str">
            <v>各所修繕</v>
          </cell>
          <cell r="M6" t="str">
            <v>アングル型止水栓</v>
          </cell>
          <cell r="N6" t="str">
            <v>ＥＡ４６８ＢＮ－３２</v>
          </cell>
          <cell r="P6" t="str">
            <v>可</v>
          </cell>
          <cell r="Q6" t="str">
            <v>個</v>
          </cell>
          <cell r="R6">
            <v>30</v>
          </cell>
          <cell r="S6">
            <v>3700</v>
          </cell>
          <cell r="U6" t="str">
            <v>ESCO</v>
          </cell>
          <cell r="Z6">
            <v>0.8</v>
          </cell>
          <cell r="AA6" t="str">
            <v/>
          </cell>
        </row>
        <row r="7">
          <cell r="A7">
            <v>6</v>
          </cell>
          <cell r="B7" t="str">
            <v>B6</v>
          </cell>
          <cell r="C7">
            <v>1</v>
          </cell>
          <cell r="D7">
            <v>4</v>
          </cell>
          <cell r="E7">
            <v>4</v>
          </cell>
          <cell r="F7" t="str">
            <v/>
          </cell>
          <cell r="G7">
            <v>6</v>
          </cell>
          <cell r="H7" t="str">
            <v>12-5</v>
          </cell>
          <cell r="I7" t="str">
            <v>各所修繕</v>
          </cell>
          <cell r="M7" t="str">
            <v>水栓ハンドル用ビス</v>
          </cell>
          <cell r="N7" t="str">
            <v>ＥＡ４６８－１１６</v>
          </cell>
          <cell r="P7" t="str">
            <v>可</v>
          </cell>
          <cell r="Q7" t="str">
            <v>個</v>
          </cell>
          <cell r="R7">
            <v>15</v>
          </cell>
          <cell r="S7">
            <v>160</v>
          </cell>
          <cell r="U7" t="str">
            <v>ESCO</v>
          </cell>
          <cell r="Z7">
            <v>0.8</v>
          </cell>
          <cell r="AA7" t="str">
            <v/>
          </cell>
        </row>
        <row r="8">
          <cell r="A8">
            <v>7</v>
          </cell>
          <cell r="B8" t="str">
            <v>B7</v>
          </cell>
          <cell r="C8">
            <v>1</v>
          </cell>
          <cell r="D8">
            <v>5</v>
          </cell>
          <cell r="E8">
            <v>5</v>
          </cell>
          <cell r="F8" t="str">
            <v/>
          </cell>
          <cell r="G8">
            <v>7</v>
          </cell>
          <cell r="H8" t="str">
            <v>12-6</v>
          </cell>
          <cell r="I8" t="str">
            <v>各所修繕</v>
          </cell>
          <cell r="M8" t="str">
            <v>水栓ハンドル用ビス</v>
          </cell>
          <cell r="N8" t="str">
            <v>ＥＡ４６８－１１７</v>
          </cell>
          <cell r="P8" t="str">
            <v>可</v>
          </cell>
          <cell r="Q8" t="str">
            <v>個</v>
          </cell>
          <cell r="R8">
            <v>15</v>
          </cell>
          <cell r="S8">
            <v>160</v>
          </cell>
          <cell r="U8" t="str">
            <v>ESCO</v>
          </cell>
          <cell r="Z8">
            <v>0.8</v>
          </cell>
          <cell r="AA8" t="str">
            <v/>
          </cell>
        </row>
        <row r="9">
          <cell r="A9">
            <v>8</v>
          </cell>
          <cell r="B9" t="str">
            <v>B8</v>
          </cell>
          <cell r="C9">
            <v>1</v>
          </cell>
          <cell r="D9">
            <v>6</v>
          </cell>
          <cell r="E9">
            <v>6</v>
          </cell>
          <cell r="F9" t="str">
            <v/>
          </cell>
          <cell r="G9">
            <v>8</v>
          </cell>
          <cell r="H9" t="str">
            <v>12-7</v>
          </cell>
          <cell r="I9" t="str">
            <v>各所修繕</v>
          </cell>
          <cell r="M9" t="str">
            <v>サドルバンド</v>
          </cell>
          <cell r="N9" t="str">
            <v>ＥＡ４４０ＢＡ－１５Ｒ</v>
          </cell>
          <cell r="P9" t="str">
            <v>可</v>
          </cell>
          <cell r="Q9" t="str">
            <v>袋</v>
          </cell>
          <cell r="R9">
            <v>5</v>
          </cell>
          <cell r="S9">
            <v>1850</v>
          </cell>
          <cell r="U9" t="str">
            <v>ESCO</v>
          </cell>
          <cell r="Z9">
            <v>0.8</v>
          </cell>
          <cell r="AA9" t="str">
            <v/>
          </cell>
        </row>
        <row r="10">
          <cell r="A10">
            <v>9</v>
          </cell>
          <cell r="B10" t="str">
            <v>B9</v>
          </cell>
          <cell r="C10">
            <v>1</v>
          </cell>
          <cell r="D10">
            <v>7</v>
          </cell>
          <cell r="E10">
            <v>7</v>
          </cell>
          <cell r="F10" t="str">
            <v/>
          </cell>
          <cell r="G10">
            <v>9</v>
          </cell>
          <cell r="H10" t="str">
            <v>12-8</v>
          </cell>
          <cell r="I10" t="str">
            <v>各所修繕</v>
          </cell>
          <cell r="M10" t="str">
            <v>ＰＰサドル</v>
          </cell>
          <cell r="N10" t="str">
            <v>ＥＡ４４０ＢＢ－１５Ｂ</v>
          </cell>
          <cell r="P10" t="str">
            <v>可</v>
          </cell>
          <cell r="Q10" t="str">
            <v>袋</v>
          </cell>
          <cell r="R10">
            <v>5</v>
          </cell>
          <cell r="S10">
            <v>880</v>
          </cell>
          <cell r="U10" t="str">
            <v>ESCO</v>
          </cell>
          <cell r="Z10">
            <v>0.8</v>
          </cell>
          <cell r="AA10" t="str">
            <v/>
          </cell>
        </row>
        <row r="11">
          <cell r="A11">
            <v>10</v>
          </cell>
          <cell r="B11" t="str">
            <v>B10</v>
          </cell>
          <cell r="C11">
            <v>1</v>
          </cell>
          <cell r="D11">
            <v>8</v>
          </cell>
          <cell r="E11">
            <v>8</v>
          </cell>
          <cell r="F11" t="str">
            <v/>
          </cell>
          <cell r="G11">
            <v>10</v>
          </cell>
          <cell r="H11" t="str">
            <v>12-9</v>
          </cell>
          <cell r="I11" t="str">
            <v>各所修繕</v>
          </cell>
          <cell r="M11" t="str">
            <v>フレキパイプ用ニップル</v>
          </cell>
          <cell r="N11" t="str">
            <v>ＥＡ４３２Ｌ－１１</v>
          </cell>
          <cell r="P11" t="str">
            <v>可</v>
          </cell>
          <cell r="Q11" t="str">
            <v>個</v>
          </cell>
          <cell r="R11">
            <v>20</v>
          </cell>
          <cell r="S11">
            <v>265</v>
          </cell>
          <cell r="U11" t="str">
            <v>ESCO</v>
          </cell>
          <cell r="Z11">
            <v>0.8</v>
          </cell>
          <cell r="AA11" t="str">
            <v/>
          </cell>
        </row>
        <row r="12">
          <cell r="A12">
            <v>11</v>
          </cell>
          <cell r="B12" t="str">
            <v>B11</v>
          </cell>
          <cell r="C12">
            <v>1</v>
          </cell>
          <cell r="D12">
            <v>9</v>
          </cell>
          <cell r="E12">
            <v>9</v>
          </cell>
          <cell r="F12" t="str">
            <v/>
          </cell>
          <cell r="G12">
            <v>11</v>
          </cell>
          <cell r="H12" t="str">
            <v>12-10</v>
          </cell>
          <cell r="I12" t="str">
            <v>各所修繕</v>
          </cell>
          <cell r="M12" t="str">
            <v>フレキパイプ用ニップル</v>
          </cell>
          <cell r="N12" t="str">
            <v>ＥＡ４３２Ｌ－１６</v>
          </cell>
          <cell r="P12" t="str">
            <v>可</v>
          </cell>
          <cell r="Q12" t="str">
            <v>個</v>
          </cell>
          <cell r="R12">
            <v>20</v>
          </cell>
          <cell r="S12">
            <v>420</v>
          </cell>
          <cell r="U12" t="str">
            <v>ESCO</v>
          </cell>
          <cell r="Z12">
            <v>0.8</v>
          </cell>
          <cell r="AA12" t="str">
            <v/>
          </cell>
        </row>
        <row r="13">
          <cell r="A13">
            <v>12</v>
          </cell>
          <cell r="B13" t="str">
            <v>B12</v>
          </cell>
          <cell r="C13">
            <v>1</v>
          </cell>
          <cell r="D13">
            <v>10</v>
          </cell>
          <cell r="E13">
            <v>10</v>
          </cell>
          <cell r="F13" t="str">
            <v/>
          </cell>
          <cell r="G13">
            <v>12</v>
          </cell>
          <cell r="H13" t="str">
            <v>12-11</v>
          </cell>
          <cell r="I13" t="str">
            <v>各所修繕</v>
          </cell>
          <cell r="M13" t="str">
            <v>フレキパイプ用チーズ</v>
          </cell>
          <cell r="N13" t="str">
            <v>ＥＡ４３２ＬＡ－１Ａ</v>
          </cell>
          <cell r="P13" t="str">
            <v>可</v>
          </cell>
          <cell r="Q13" t="str">
            <v>個</v>
          </cell>
          <cell r="R13">
            <v>10</v>
          </cell>
          <cell r="S13">
            <v>2310</v>
          </cell>
          <cell r="U13" t="str">
            <v>ESCO</v>
          </cell>
          <cell r="Z13">
            <v>0.8</v>
          </cell>
          <cell r="AA13" t="str">
            <v/>
          </cell>
        </row>
        <row r="14">
          <cell r="A14">
            <v>13</v>
          </cell>
          <cell r="B14" t="str">
            <v>B13</v>
          </cell>
          <cell r="C14">
            <v>1</v>
          </cell>
          <cell r="D14">
            <v>11</v>
          </cell>
          <cell r="E14">
            <v>11</v>
          </cell>
          <cell r="F14" t="str">
            <v/>
          </cell>
          <cell r="G14">
            <v>13</v>
          </cell>
          <cell r="H14" t="str">
            <v>12-12</v>
          </cell>
          <cell r="I14" t="str">
            <v>各所修繕</v>
          </cell>
          <cell r="M14" t="str">
            <v>フレキパイプ用片ナットチーズ</v>
          </cell>
          <cell r="N14" t="str">
            <v>ＥＡ４３２ＬＡ－２</v>
          </cell>
          <cell r="P14" t="str">
            <v>可</v>
          </cell>
          <cell r="Q14" t="str">
            <v>個</v>
          </cell>
          <cell r="R14">
            <v>10</v>
          </cell>
          <cell r="S14">
            <v>2250</v>
          </cell>
          <cell r="U14" t="str">
            <v>ESCO</v>
          </cell>
          <cell r="Z14">
            <v>0.8</v>
          </cell>
          <cell r="AA14" t="str">
            <v/>
          </cell>
        </row>
        <row r="15">
          <cell r="A15">
            <v>14</v>
          </cell>
          <cell r="B15" t="str">
            <v>B14</v>
          </cell>
          <cell r="C15">
            <v>1</v>
          </cell>
          <cell r="D15">
            <v>12</v>
          </cell>
          <cell r="E15">
            <v>12</v>
          </cell>
          <cell r="F15" t="str">
            <v/>
          </cell>
          <cell r="G15">
            <v>14</v>
          </cell>
          <cell r="H15" t="str">
            <v>12-13</v>
          </cell>
          <cell r="I15" t="str">
            <v>各所修繕</v>
          </cell>
          <cell r="M15" t="str">
            <v>フレキチューブ用袋ナット</v>
          </cell>
          <cell r="N15" t="str">
            <v>ＥＡ４３２ＬＢ－１１</v>
          </cell>
          <cell r="P15" t="str">
            <v>可</v>
          </cell>
          <cell r="Q15" t="str">
            <v>個</v>
          </cell>
          <cell r="R15">
            <v>30</v>
          </cell>
          <cell r="S15">
            <v>180</v>
          </cell>
          <cell r="U15" t="str">
            <v>ESCO</v>
          </cell>
          <cell r="Z15">
            <v>0.8</v>
          </cell>
          <cell r="AA15" t="str">
            <v/>
          </cell>
        </row>
        <row r="16">
          <cell r="A16">
            <v>15</v>
          </cell>
          <cell r="B16" t="str">
            <v>B15</v>
          </cell>
          <cell r="C16">
            <v>1</v>
          </cell>
          <cell r="D16">
            <v>13</v>
          </cell>
          <cell r="E16">
            <v>13</v>
          </cell>
          <cell r="F16" t="str">
            <v/>
          </cell>
          <cell r="G16">
            <v>15</v>
          </cell>
          <cell r="H16" t="str">
            <v>12-14</v>
          </cell>
          <cell r="I16" t="str">
            <v>各所修繕</v>
          </cell>
          <cell r="M16" t="str">
            <v>フレキチューブ用パッキン</v>
          </cell>
          <cell r="N16" t="str">
            <v>ＥＡ４３２ＬＢ－２１</v>
          </cell>
          <cell r="P16" t="str">
            <v>可</v>
          </cell>
          <cell r="Q16" t="str">
            <v>個</v>
          </cell>
          <cell r="R16">
            <v>50</v>
          </cell>
          <cell r="S16">
            <v>80</v>
          </cell>
          <cell r="U16" t="str">
            <v>ESCO</v>
          </cell>
          <cell r="Z16">
            <v>0.8</v>
          </cell>
          <cell r="AA16" t="str">
            <v/>
          </cell>
        </row>
        <row r="17">
          <cell r="A17">
            <v>16</v>
          </cell>
          <cell r="B17" t="str">
            <v>B16</v>
          </cell>
          <cell r="C17">
            <v>1</v>
          </cell>
          <cell r="D17">
            <v>14</v>
          </cell>
          <cell r="E17">
            <v>14</v>
          </cell>
          <cell r="F17" t="str">
            <v/>
          </cell>
          <cell r="G17">
            <v>16</v>
          </cell>
          <cell r="H17" t="str">
            <v>12-15</v>
          </cell>
          <cell r="I17" t="str">
            <v>各所修繕</v>
          </cell>
          <cell r="M17" t="str">
            <v>中間コック</v>
          </cell>
          <cell r="N17" t="str">
            <v>ＥＡ４２５ＡＤ－４１３</v>
          </cell>
          <cell r="P17" t="str">
            <v>可</v>
          </cell>
          <cell r="Q17" t="str">
            <v>個</v>
          </cell>
          <cell r="R17">
            <v>10</v>
          </cell>
          <cell r="S17">
            <v>1980</v>
          </cell>
          <cell r="U17" t="str">
            <v>ESCO</v>
          </cell>
          <cell r="Z17">
            <v>0.8</v>
          </cell>
          <cell r="AA17" t="str">
            <v/>
          </cell>
        </row>
        <row r="18">
          <cell r="A18">
            <v>17</v>
          </cell>
          <cell r="B18" t="str">
            <v>B17</v>
          </cell>
          <cell r="C18">
            <v>1</v>
          </cell>
          <cell r="D18">
            <v>15</v>
          </cell>
          <cell r="E18">
            <v>15</v>
          </cell>
          <cell r="F18" t="str">
            <v/>
          </cell>
          <cell r="G18">
            <v>17</v>
          </cell>
          <cell r="H18" t="str">
            <v>12-16</v>
          </cell>
          <cell r="I18" t="str">
            <v>各所修繕</v>
          </cell>
          <cell r="M18" t="str">
            <v>壁面支持座金</v>
          </cell>
          <cell r="N18" t="str">
            <v>ＥＡ４６８ＢＮ－１０５</v>
          </cell>
          <cell r="P18" t="str">
            <v>可</v>
          </cell>
          <cell r="Q18" t="str">
            <v>個</v>
          </cell>
          <cell r="R18">
            <v>30</v>
          </cell>
          <cell r="S18">
            <v>830</v>
          </cell>
          <cell r="U18" t="str">
            <v>ESCO</v>
          </cell>
          <cell r="Z18">
            <v>0.8</v>
          </cell>
          <cell r="AA18" t="str">
            <v/>
          </cell>
        </row>
        <row r="19">
          <cell r="A19">
            <v>18</v>
          </cell>
          <cell r="B19" t="str">
            <v>B18</v>
          </cell>
          <cell r="C19">
            <v>1</v>
          </cell>
          <cell r="D19">
            <v>16</v>
          </cell>
          <cell r="E19">
            <v>16</v>
          </cell>
          <cell r="F19" t="str">
            <v/>
          </cell>
          <cell r="G19">
            <v>18</v>
          </cell>
          <cell r="H19" t="str">
            <v>12-17</v>
          </cell>
          <cell r="I19" t="str">
            <v>各所修繕</v>
          </cell>
          <cell r="M19" t="str">
            <v>キャップナット</v>
          </cell>
          <cell r="N19" t="str">
            <v>ＥＡ４３２ＬＧ－２</v>
          </cell>
          <cell r="P19" t="str">
            <v>可</v>
          </cell>
          <cell r="Q19" t="str">
            <v>個</v>
          </cell>
          <cell r="R19">
            <v>20</v>
          </cell>
          <cell r="S19">
            <v>530</v>
          </cell>
          <cell r="U19" t="str">
            <v>ESCO</v>
          </cell>
          <cell r="Z19">
            <v>0.8</v>
          </cell>
          <cell r="AA19" t="str">
            <v/>
          </cell>
        </row>
        <row r="20">
          <cell r="A20">
            <v>19</v>
          </cell>
          <cell r="B20" t="str">
            <v>B19</v>
          </cell>
          <cell r="C20">
            <v>1</v>
          </cell>
          <cell r="D20">
            <v>17</v>
          </cell>
          <cell r="E20">
            <v>17</v>
          </cell>
          <cell r="F20" t="str">
            <v/>
          </cell>
          <cell r="G20">
            <v>19</v>
          </cell>
          <cell r="H20" t="str">
            <v>12-18</v>
          </cell>
          <cell r="I20" t="str">
            <v>各所修繕</v>
          </cell>
          <cell r="M20" t="str">
            <v>塩ビパイプ</v>
          </cell>
          <cell r="N20" t="str">
            <v>クボタケミックス　ＶＵ５０Ｘ２Ｍ</v>
          </cell>
          <cell r="P20" t="str">
            <v>可</v>
          </cell>
          <cell r="Q20" t="str">
            <v>本</v>
          </cell>
          <cell r="R20">
            <v>4</v>
          </cell>
          <cell r="S20">
            <v>810</v>
          </cell>
          <cell r="U20" t="str">
            <v>ｵﾚﾝｼﾞﾌﾞｯｸ</v>
          </cell>
          <cell r="Z20">
            <v>0.8</v>
          </cell>
          <cell r="AA20" t="str">
            <v/>
          </cell>
        </row>
        <row r="21">
          <cell r="A21">
            <v>20</v>
          </cell>
          <cell r="B21" t="str">
            <v>B20</v>
          </cell>
          <cell r="C21">
            <v>1</v>
          </cell>
          <cell r="D21">
            <v>18</v>
          </cell>
          <cell r="E21">
            <v>18</v>
          </cell>
          <cell r="F21" t="str">
            <v/>
          </cell>
          <cell r="G21">
            <v>20</v>
          </cell>
          <cell r="H21" t="str">
            <v>12-19</v>
          </cell>
          <cell r="I21" t="str">
            <v>各所修繕</v>
          </cell>
          <cell r="M21" t="str">
            <v>塩ビソケット</v>
          </cell>
          <cell r="N21" t="str">
            <v>エスロン　ＴＳＳ５０</v>
          </cell>
          <cell r="P21" t="str">
            <v>可</v>
          </cell>
          <cell r="Q21" t="str">
            <v>個</v>
          </cell>
          <cell r="R21">
            <v>2</v>
          </cell>
          <cell r="S21">
            <v>467</v>
          </cell>
          <cell r="U21" t="str">
            <v>ｵﾚﾝｼﾞﾌﾞｯｸ</v>
          </cell>
          <cell r="Z21">
            <v>0.8</v>
          </cell>
          <cell r="AA21" t="str">
            <v/>
          </cell>
        </row>
        <row r="22">
          <cell r="A22">
            <v>21</v>
          </cell>
          <cell r="B22" t="str">
            <v>B21</v>
          </cell>
          <cell r="C22">
            <v>1</v>
          </cell>
          <cell r="D22">
            <v>19</v>
          </cell>
          <cell r="E22">
            <v>19</v>
          </cell>
          <cell r="F22" t="str">
            <v/>
          </cell>
          <cell r="G22">
            <v>21</v>
          </cell>
          <cell r="H22" t="str">
            <v>12-20</v>
          </cell>
          <cell r="I22" t="str">
            <v>各所修繕</v>
          </cell>
          <cell r="M22" t="str">
            <v>サッシ戸車</v>
          </cell>
          <cell r="N22" t="str">
            <v>ヨコヅナ　ＡＢＳ－０１２１</v>
          </cell>
          <cell r="P22" t="str">
            <v>可</v>
          </cell>
          <cell r="Q22" t="str">
            <v>個</v>
          </cell>
          <cell r="R22">
            <v>8</v>
          </cell>
          <cell r="S22">
            <v>1179</v>
          </cell>
          <cell r="U22" t="str">
            <v>ｵﾚﾝｼﾞﾌﾞｯｸ</v>
          </cell>
          <cell r="Z22">
            <v>0.8</v>
          </cell>
          <cell r="AA22" t="str">
            <v/>
          </cell>
        </row>
        <row r="23">
          <cell r="A23">
            <v>22</v>
          </cell>
          <cell r="B23" t="str">
            <v>B22</v>
          </cell>
          <cell r="C23">
            <v>1</v>
          </cell>
          <cell r="D23">
            <v>20</v>
          </cell>
          <cell r="E23">
            <v>20</v>
          </cell>
          <cell r="F23" t="str">
            <v/>
          </cell>
          <cell r="G23">
            <v>22</v>
          </cell>
          <cell r="H23" t="str">
            <v>12-21</v>
          </cell>
          <cell r="I23" t="str">
            <v>各所修繕</v>
          </cell>
          <cell r="M23" t="str">
            <v>サッシ戸車</v>
          </cell>
          <cell r="N23" t="str">
            <v>ヨコヅナ　ＡＢＳ－０１５１</v>
          </cell>
          <cell r="P23" t="str">
            <v>可</v>
          </cell>
          <cell r="Q23" t="str">
            <v>個</v>
          </cell>
          <cell r="R23">
            <v>8</v>
          </cell>
          <cell r="S23">
            <v>1989</v>
          </cell>
          <cell r="U23" t="str">
            <v>ｵﾚﾝｼﾞﾌﾞｯｸ</v>
          </cell>
          <cell r="Z23">
            <v>0.8</v>
          </cell>
          <cell r="AA23" t="str">
            <v/>
          </cell>
        </row>
        <row r="24">
          <cell r="A24">
            <v>23</v>
          </cell>
          <cell r="B24" t="str">
            <v>B23</v>
          </cell>
          <cell r="C24">
            <v>1</v>
          </cell>
          <cell r="D24">
            <v>21</v>
          </cell>
          <cell r="E24">
            <v>21</v>
          </cell>
          <cell r="F24" t="str">
            <v/>
          </cell>
          <cell r="G24">
            <v>23</v>
          </cell>
          <cell r="H24" t="str">
            <v>12-32</v>
          </cell>
          <cell r="I24" t="str">
            <v>各所修繕</v>
          </cell>
          <cell r="M24" t="str">
            <v>フランス落し</v>
          </cell>
          <cell r="N24" t="str">
            <v>ナカニシ　ＤＣ－８２４Ｍ</v>
          </cell>
          <cell r="P24" t="str">
            <v>可</v>
          </cell>
          <cell r="Q24" t="str">
            <v>個</v>
          </cell>
          <cell r="R24">
            <v>20</v>
          </cell>
          <cell r="S24">
            <v>1900</v>
          </cell>
          <cell r="U24" t="str">
            <v>ｵﾚﾝｼﾞﾌﾞｯｸ</v>
          </cell>
          <cell r="Z24">
            <v>0.8</v>
          </cell>
          <cell r="AA24" t="str">
            <v/>
          </cell>
        </row>
        <row r="25">
          <cell r="A25">
            <v>24</v>
          </cell>
          <cell r="B25" t="str">
            <v>B24</v>
          </cell>
          <cell r="C25">
            <v>1</v>
          </cell>
          <cell r="D25">
            <v>22</v>
          </cell>
          <cell r="E25">
            <v>22</v>
          </cell>
          <cell r="F25" t="str">
            <v/>
          </cell>
          <cell r="G25">
            <v>24</v>
          </cell>
          <cell r="H25" t="str">
            <v>12-33</v>
          </cell>
          <cell r="I25" t="str">
            <v>各所修繕</v>
          </cell>
          <cell r="M25" t="str">
            <v>ロッド棒</v>
          </cell>
          <cell r="N25" t="str">
            <v>ナカニシ　ＰＩＰ－２５０Ｍ</v>
          </cell>
          <cell r="P25" t="str">
            <v>可</v>
          </cell>
          <cell r="Q25" t="str">
            <v>本</v>
          </cell>
          <cell r="R25">
            <v>10</v>
          </cell>
          <cell r="S25">
            <v>580</v>
          </cell>
          <cell r="U25" t="str">
            <v>ｵﾚﾝｼﾞﾌﾞｯｸ</v>
          </cell>
          <cell r="Z25">
            <v>0.8</v>
          </cell>
          <cell r="AA25" t="str">
            <v/>
          </cell>
        </row>
        <row r="26">
          <cell r="A26">
            <v>25</v>
          </cell>
          <cell r="B26" t="str">
            <v>B25</v>
          </cell>
          <cell r="C26">
            <v>1</v>
          </cell>
          <cell r="D26">
            <v>23</v>
          </cell>
          <cell r="E26">
            <v>23</v>
          </cell>
          <cell r="F26" t="str">
            <v/>
          </cell>
          <cell r="G26">
            <v>25</v>
          </cell>
          <cell r="H26" t="str">
            <v>12-34</v>
          </cell>
          <cell r="I26" t="str">
            <v>各所修繕</v>
          </cell>
          <cell r="M26" t="str">
            <v>ロッド棒</v>
          </cell>
          <cell r="N26" t="str">
            <v>ナカニシ　ＰＩＰ－３５０Ｍ</v>
          </cell>
          <cell r="P26" t="str">
            <v>可</v>
          </cell>
          <cell r="Q26" t="str">
            <v>本</v>
          </cell>
          <cell r="R26">
            <v>10</v>
          </cell>
          <cell r="S26">
            <v>700</v>
          </cell>
          <cell r="U26" t="str">
            <v>ｵﾚﾝｼﾞﾌﾞｯｸ</v>
          </cell>
          <cell r="Z26">
            <v>0.8</v>
          </cell>
          <cell r="AA26" t="str">
            <v/>
          </cell>
        </row>
        <row r="27">
          <cell r="A27">
            <v>26</v>
          </cell>
          <cell r="B27" t="str">
            <v>B26</v>
          </cell>
          <cell r="C27">
            <v>1</v>
          </cell>
          <cell r="D27">
            <v>24</v>
          </cell>
          <cell r="E27">
            <v>1</v>
          </cell>
          <cell r="F27" t="str">
            <v/>
          </cell>
          <cell r="G27">
            <v>26</v>
          </cell>
          <cell r="H27" t="str">
            <v>16-21</v>
          </cell>
          <cell r="I27" t="str">
            <v>教育訓練演習費</v>
          </cell>
          <cell r="M27" t="str">
            <v>ケーブル接続材</v>
          </cell>
          <cell r="N27" t="str">
            <v>スリーエム　ＱＳＴ－Ｒ４－３８－ＥＭ</v>
          </cell>
          <cell r="P27" t="str">
            <v>可</v>
          </cell>
          <cell r="Q27" t="str">
            <v>組</v>
          </cell>
          <cell r="R27">
            <v>1</v>
          </cell>
          <cell r="S27">
            <v>208460</v>
          </cell>
          <cell r="U27" t="str">
            <v>ｵﾚﾝｼﾞﾌﾞｯｸ</v>
          </cell>
          <cell r="Z27">
            <v>0.8</v>
          </cell>
          <cell r="AA27" t="str">
            <v/>
          </cell>
        </row>
        <row r="28">
          <cell r="A28">
            <v>27</v>
          </cell>
          <cell r="B28" t="str">
            <v>B27</v>
          </cell>
          <cell r="C28">
            <v>1</v>
          </cell>
          <cell r="D28">
            <v>25</v>
          </cell>
          <cell r="E28">
            <v>2</v>
          </cell>
          <cell r="F28" t="str">
            <v/>
          </cell>
          <cell r="G28">
            <v>27</v>
          </cell>
          <cell r="H28" t="str">
            <v>16-22</v>
          </cell>
          <cell r="I28" t="str">
            <v>教育訓練演習費</v>
          </cell>
          <cell r="M28" t="str">
            <v>キャプタイヤケーブル</v>
          </cell>
          <cell r="N28" t="str">
            <v>ＥＡ９４０ＡＺ－３５</v>
          </cell>
          <cell r="P28" t="str">
            <v>可</v>
          </cell>
          <cell r="Q28" t="str">
            <v>巻</v>
          </cell>
          <cell r="R28">
            <v>1</v>
          </cell>
          <cell r="S28">
            <v>93500</v>
          </cell>
          <cell r="U28" t="str">
            <v>ESCO</v>
          </cell>
          <cell r="Z28">
            <v>0.8</v>
          </cell>
          <cell r="AA28" t="str">
            <v/>
          </cell>
        </row>
        <row r="29">
          <cell r="A29">
            <v>28</v>
          </cell>
          <cell r="B29" t="str">
            <v>B28</v>
          </cell>
          <cell r="C29">
            <v>1</v>
          </cell>
          <cell r="D29">
            <v>26</v>
          </cell>
          <cell r="E29">
            <v>1</v>
          </cell>
          <cell r="F29" t="str">
            <v/>
          </cell>
          <cell r="G29">
            <v>28</v>
          </cell>
          <cell r="H29" t="str">
            <v>14-22</v>
          </cell>
          <cell r="I29" t="str">
            <v>営舎維持費</v>
          </cell>
          <cell r="M29" t="str">
            <v>グリセリン入圧力計</v>
          </cell>
          <cell r="N29" t="str">
            <v>右下　ＧＬＴ－３１－０．４ＭＰＡ</v>
          </cell>
          <cell r="P29" t="str">
            <v>可</v>
          </cell>
          <cell r="Q29" t="str">
            <v>個</v>
          </cell>
          <cell r="R29">
            <v>3</v>
          </cell>
          <cell r="S29">
            <v>8275</v>
          </cell>
          <cell r="U29" t="str">
            <v>ｵﾚﾝｼﾞﾌﾞｯｸ</v>
          </cell>
          <cell r="Z29">
            <v>0.8</v>
          </cell>
          <cell r="AA29" t="str">
            <v/>
          </cell>
        </row>
        <row r="30">
          <cell r="A30">
            <v>29</v>
          </cell>
          <cell r="B30" t="str">
            <v>B29</v>
          </cell>
          <cell r="C30">
            <v>1</v>
          </cell>
          <cell r="D30">
            <v>27</v>
          </cell>
          <cell r="E30">
            <v>2</v>
          </cell>
          <cell r="F30" t="str">
            <v/>
          </cell>
          <cell r="G30">
            <v>29</v>
          </cell>
          <cell r="H30" t="str">
            <v>14-23</v>
          </cell>
          <cell r="I30" t="str">
            <v>営舎維持費</v>
          </cell>
          <cell r="M30" t="str">
            <v>グリセリン入圧力計</v>
          </cell>
          <cell r="N30" t="str">
            <v>右下　ＧＬＴ－４１－０．６ＭＰＡ</v>
          </cell>
          <cell r="P30" t="str">
            <v>可</v>
          </cell>
          <cell r="Q30" t="str">
            <v>個</v>
          </cell>
          <cell r="R30">
            <v>3</v>
          </cell>
          <cell r="S30">
            <v>10775</v>
          </cell>
          <cell r="U30" t="str">
            <v>ｵﾚﾝｼﾞﾌﾞｯｸ</v>
          </cell>
          <cell r="Z30">
            <v>0.8</v>
          </cell>
          <cell r="AA30" t="str">
            <v/>
          </cell>
        </row>
        <row r="31">
          <cell r="A31">
            <v>30</v>
          </cell>
          <cell r="B31" t="str">
            <v>B30</v>
          </cell>
          <cell r="C31">
            <v>1</v>
          </cell>
          <cell r="D31">
            <v>28</v>
          </cell>
          <cell r="E31">
            <v>3</v>
          </cell>
          <cell r="F31" t="str">
            <v/>
          </cell>
          <cell r="G31">
            <v>30</v>
          </cell>
          <cell r="H31" t="str">
            <v>14-24</v>
          </cell>
          <cell r="I31" t="str">
            <v>営舎維持費</v>
          </cell>
          <cell r="M31" t="str">
            <v>ＰＴＦＥシート</v>
          </cell>
          <cell r="N31" t="str">
            <v>東京硝子器械　６３８－１７－９３－３３</v>
          </cell>
          <cell r="P31" t="str">
            <v>可</v>
          </cell>
          <cell r="Q31" t="str">
            <v>枚</v>
          </cell>
          <cell r="R31">
            <v>6</v>
          </cell>
          <cell r="S31">
            <v>20900</v>
          </cell>
          <cell r="U31" t="str">
            <v>ｵﾚﾝｼﾞﾌﾞｯｸ</v>
          </cell>
          <cell r="Z31">
            <v>0.8</v>
          </cell>
          <cell r="AA31" t="str">
            <v/>
          </cell>
        </row>
        <row r="32">
          <cell r="A32">
            <v>31</v>
          </cell>
          <cell r="B32" t="str">
            <v>B31</v>
          </cell>
          <cell r="C32">
            <v>1</v>
          </cell>
          <cell r="D32">
            <v>29</v>
          </cell>
          <cell r="E32">
            <v>4</v>
          </cell>
          <cell r="F32" t="str">
            <v/>
          </cell>
          <cell r="G32">
            <v>31</v>
          </cell>
          <cell r="H32" t="str">
            <v>14-25</v>
          </cell>
          <cell r="I32" t="str">
            <v>営舎維持費</v>
          </cell>
          <cell r="M32" t="str">
            <v>標準フランジ式フレキシブルホース</v>
          </cell>
          <cell r="N32" t="str">
            <v>南国フレキ工業　ＮＫ－３１００／１０Ｋ－ＳＳ４００－１００Ａ－８００Ｌ</v>
          </cell>
          <cell r="P32" t="str">
            <v>可</v>
          </cell>
          <cell r="Q32" t="str">
            <v>本</v>
          </cell>
          <cell r="R32">
            <v>3</v>
          </cell>
          <cell r="S32">
            <v>27107</v>
          </cell>
          <cell r="U32" t="str">
            <v>ｵﾚﾝｼﾞﾌﾞｯｸ</v>
          </cell>
          <cell r="Z32">
            <v>0.8</v>
          </cell>
          <cell r="AA32" t="str">
            <v/>
          </cell>
        </row>
        <row r="33">
          <cell r="A33">
            <v>32</v>
          </cell>
          <cell r="B33" t="str">
            <v>B32</v>
          </cell>
          <cell r="C33">
            <v>1</v>
          </cell>
          <cell r="D33">
            <v>30</v>
          </cell>
          <cell r="E33">
            <v>5</v>
          </cell>
          <cell r="F33" t="str">
            <v/>
          </cell>
          <cell r="G33">
            <v>32</v>
          </cell>
          <cell r="H33" t="str">
            <v>14-26</v>
          </cell>
          <cell r="I33" t="str">
            <v>営舎維持費</v>
          </cell>
          <cell r="M33" t="str">
            <v>渦式フローモニター電池ユニット</v>
          </cell>
          <cell r="N33" t="str">
            <v>アズワン　１－６２３６－０５</v>
          </cell>
          <cell r="P33" t="str">
            <v>可</v>
          </cell>
          <cell r="Q33" t="str">
            <v>個</v>
          </cell>
          <cell r="R33">
            <v>5</v>
          </cell>
          <cell r="S33">
            <v>5980</v>
          </cell>
          <cell r="U33" t="str">
            <v>ｵﾚﾝｼﾞﾌﾞｯｸ</v>
          </cell>
          <cell r="Z33">
            <v>0.8</v>
          </cell>
          <cell r="AA33" t="str">
            <v/>
          </cell>
        </row>
        <row r="34">
          <cell r="A34">
            <v>33</v>
          </cell>
          <cell r="B34" t="str">
            <v>B33</v>
          </cell>
          <cell r="C34">
            <v>1</v>
          </cell>
          <cell r="D34">
            <v>31</v>
          </cell>
          <cell r="E34">
            <v>6</v>
          </cell>
          <cell r="F34" t="str">
            <v/>
          </cell>
          <cell r="G34">
            <v>33</v>
          </cell>
          <cell r="H34" t="str">
            <v>14-27</v>
          </cell>
          <cell r="I34" t="str">
            <v>営舎維持費</v>
          </cell>
          <cell r="M34" t="str">
            <v>六角ボルト</v>
          </cell>
          <cell r="N34" t="str">
            <v>コノエ　ＢＴ－６Ｕ－Ｆ－１６６０</v>
          </cell>
          <cell r="P34" t="str">
            <v>可</v>
          </cell>
          <cell r="Q34" t="str">
            <v>本</v>
          </cell>
          <cell r="R34">
            <v>90</v>
          </cell>
          <cell r="S34">
            <v>211</v>
          </cell>
          <cell r="U34" t="str">
            <v>ｵﾚﾝｼﾞﾌﾞｯｸ</v>
          </cell>
          <cell r="Z34">
            <v>0.8</v>
          </cell>
          <cell r="AA34" t="str">
            <v/>
          </cell>
        </row>
        <row r="35">
          <cell r="A35">
            <v>34</v>
          </cell>
          <cell r="B35" t="str">
            <v>B34</v>
          </cell>
          <cell r="C35">
            <v>1</v>
          </cell>
          <cell r="D35">
            <v>32</v>
          </cell>
          <cell r="E35">
            <v>7</v>
          </cell>
          <cell r="F35" t="str">
            <v/>
          </cell>
          <cell r="G35">
            <v>34</v>
          </cell>
          <cell r="H35" t="str">
            <v>14-28</v>
          </cell>
          <cell r="I35" t="str">
            <v>営舎維持費</v>
          </cell>
          <cell r="M35" t="str">
            <v>六角ナット</v>
          </cell>
          <cell r="N35" t="str">
            <v>トラスコ　Ｂ２４－００１６</v>
          </cell>
          <cell r="P35" t="str">
            <v>可</v>
          </cell>
          <cell r="Q35" t="str">
            <v>包</v>
          </cell>
          <cell r="R35">
            <v>7</v>
          </cell>
          <cell r="S35">
            <v>669</v>
          </cell>
          <cell r="U35" t="str">
            <v>ｵﾚﾝｼﾞﾌﾞｯｸ</v>
          </cell>
          <cell r="Z35">
            <v>0.8</v>
          </cell>
          <cell r="AA35" t="str">
            <v/>
          </cell>
        </row>
        <row r="36">
          <cell r="A36">
            <v>35</v>
          </cell>
          <cell r="B36" t="str">
            <v>B35</v>
          </cell>
          <cell r="C36">
            <v>1</v>
          </cell>
          <cell r="D36">
            <v>33</v>
          </cell>
          <cell r="E36">
            <v>8</v>
          </cell>
          <cell r="F36" t="str">
            <v/>
          </cell>
          <cell r="G36">
            <v>35</v>
          </cell>
          <cell r="H36" t="str">
            <v>14-29</v>
          </cell>
          <cell r="I36" t="str">
            <v>営舎維持費</v>
          </cell>
          <cell r="M36" t="str">
            <v>ＪＩＳ汎用圧力計</v>
          </cell>
          <cell r="N36" t="str">
            <v>右下　Ｓ－４１－０．１ＭＰ</v>
          </cell>
          <cell r="P36" t="str">
            <v>可</v>
          </cell>
          <cell r="Q36" t="str">
            <v>個</v>
          </cell>
          <cell r="R36">
            <v>4</v>
          </cell>
          <cell r="S36">
            <v>2984</v>
          </cell>
          <cell r="U36" t="str">
            <v>ｵﾚﾝｼﾞﾌﾞｯｸ</v>
          </cell>
          <cell r="Z36">
            <v>0.8</v>
          </cell>
          <cell r="AA36" t="str">
            <v/>
          </cell>
        </row>
        <row r="37">
          <cell r="A37">
            <v>36</v>
          </cell>
          <cell r="B37" t="str">
            <v>B36</v>
          </cell>
          <cell r="C37">
            <v>1</v>
          </cell>
          <cell r="D37">
            <v>34</v>
          </cell>
          <cell r="E37">
            <v>9</v>
          </cell>
          <cell r="F37" t="str">
            <v/>
          </cell>
          <cell r="G37">
            <v>36</v>
          </cell>
          <cell r="H37" t="str">
            <v>14-30</v>
          </cell>
          <cell r="I37" t="str">
            <v>営舎維持費</v>
          </cell>
          <cell r="M37" t="str">
            <v>ＪＩＳ汎用圧力計</v>
          </cell>
          <cell r="N37" t="str">
            <v>右下　Ｓ－４１－０．２５ＭＰ</v>
          </cell>
          <cell r="P37" t="str">
            <v>可</v>
          </cell>
          <cell r="Q37" t="str">
            <v>個</v>
          </cell>
          <cell r="R37">
            <v>4</v>
          </cell>
          <cell r="S37">
            <v>2984</v>
          </cell>
          <cell r="U37" t="str">
            <v>ｵﾚﾝｼﾞﾌﾞｯｸ</v>
          </cell>
          <cell r="Z37">
            <v>0.8</v>
          </cell>
          <cell r="AA37" t="str">
            <v/>
          </cell>
        </row>
        <row r="38">
          <cell r="A38">
            <v>37</v>
          </cell>
          <cell r="B38" t="str">
            <v>B37</v>
          </cell>
          <cell r="C38">
            <v>1</v>
          </cell>
          <cell r="D38">
            <v>35</v>
          </cell>
          <cell r="E38">
            <v>10</v>
          </cell>
          <cell r="F38" t="str">
            <v/>
          </cell>
          <cell r="G38">
            <v>37</v>
          </cell>
          <cell r="H38" t="str">
            <v>14-31</v>
          </cell>
          <cell r="I38" t="str">
            <v>営舎維持費</v>
          </cell>
          <cell r="M38" t="str">
            <v>耐熱アルミテープ</v>
          </cell>
          <cell r="N38" t="str">
            <v>スリーエム　ＡＬＴ－５０</v>
          </cell>
          <cell r="P38" t="str">
            <v>可</v>
          </cell>
          <cell r="Q38" t="str">
            <v>巻</v>
          </cell>
          <cell r="R38">
            <v>10</v>
          </cell>
          <cell r="S38">
            <v>2585</v>
          </cell>
          <cell r="U38" t="str">
            <v>ｵﾚﾝｼﾞﾌﾞｯｸ</v>
          </cell>
          <cell r="Z38">
            <v>0.8</v>
          </cell>
          <cell r="AA38" t="str">
            <v/>
          </cell>
        </row>
        <row r="39">
          <cell r="A39">
            <v>38</v>
          </cell>
          <cell r="B39" t="str">
            <v>B38</v>
          </cell>
          <cell r="C39">
            <v>1</v>
          </cell>
          <cell r="D39">
            <v>36</v>
          </cell>
          <cell r="E39">
            <v>11</v>
          </cell>
          <cell r="F39" t="str">
            <v/>
          </cell>
          <cell r="G39">
            <v>38</v>
          </cell>
          <cell r="H39" t="str">
            <v>14-32</v>
          </cell>
          <cell r="I39" t="str">
            <v>営舎維持費</v>
          </cell>
          <cell r="M39" t="str">
            <v>グローブバルブ</v>
          </cell>
          <cell r="N39" t="str">
            <v>キッツ　１０ＳＤ－２０Ａ</v>
          </cell>
          <cell r="P39" t="str">
            <v>可</v>
          </cell>
          <cell r="Q39" t="str">
            <v>個</v>
          </cell>
          <cell r="R39">
            <v>10</v>
          </cell>
          <cell r="S39">
            <v>6525</v>
          </cell>
          <cell r="U39" t="str">
            <v>ｵﾚﾝｼﾞﾌﾞｯｸ</v>
          </cell>
          <cell r="Z39">
            <v>0.8</v>
          </cell>
          <cell r="AA39" t="str">
            <v/>
          </cell>
        </row>
        <row r="40">
          <cell r="A40">
            <v>39</v>
          </cell>
          <cell r="B40" t="str">
            <v>B39</v>
          </cell>
          <cell r="C40">
            <v>1</v>
          </cell>
          <cell r="D40">
            <v>37</v>
          </cell>
          <cell r="E40">
            <v>12</v>
          </cell>
          <cell r="F40" t="str">
            <v/>
          </cell>
          <cell r="G40">
            <v>39</v>
          </cell>
          <cell r="H40" t="str">
            <v>14-33</v>
          </cell>
          <cell r="I40" t="str">
            <v>営舎維持費</v>
          </cell>
          <cell r="M40" t="str">
            <v>ソフトシール</v>
          </cell>
          <cell r="N40" t="str">
            <v>ニチアス　９０９６－３．０ＭＭＸ６ＭＭＸ１５Ｍ</v>
          </cell>
          <cell r="P40" t="str">
            <v>可</v>
          </cell>
          <cell r="Q40" t="str">
            <v>巻</v>
          </cell>
          <cell r="R40">
            <v>1</v>
          </cell>
          <cell r="S40">
            <v>18666</v>
          </cell>
          <cell r="U40" t="str">
            <v>ｵﾚﾝｼﾞﾌﾞｯｸ</v>
          </cell>
          <cell r="Z40">
            <v>0.8</v>
          </cell>
          <cell r="AA40" t="str">
            <v/>
          </cell>
        </row>
        <row r="41">
          <cell r="A41">
            <v>40</v>
          </cell>
          <cell r="B41" t="str">
            <v>B40</v>
          </cell>
          <cell r="C41">
            <v>1</v>
          </cell>
          <cell r="D41">
            <v>38</v>
          </cell>
          <cell r="E41">
            <v>13</v>
          </cell>
          <cell r="F41" t="str">
            <v/>
          </cell>
          <cell r="G41">
            <v>40</v>
          </cell>
          <cell r="H41" t="str">
            <v>14-34</v>
          </cell>
          <cell r="I41" t="str">
            <v>営舎維持費</v>
          </cell>
          <cell r="M41" t="str">
            <v>鋼管用圧着ソケット</v>
          </cell>
          <cell r="N41" t="str">
            <v>児玉工業　Ｓ５０Ａ</v>
          </cell>
          <cell r="P41" t="str">
            <v>可</v>
          </cell>
          <cell r="Q41" t="str">
            <v>個</v>
          </cell>
          <cell r="R41">
            <v>3</v>
          </cell>
          <cell r="S41">
            <v>11143</v>
          </cell>
          <cell r="U41" t="str">
            <v>ｵﾚﾝｼﾞﾌﾞｯｸ</v>
          </cell>
          <cell r="Z41">
            <v>0.8</v>
          </cell>
          <cell r="AA41" t="str">
            <v/>
          </cell>
        </row>
        <row r="42">
          <cell r="A42">
            <v>41</v>
          </cell>
          <cell r="B42" t="str">
            <v>B41</v>
          </cell>
          <cell r="C42">
            <v>1</v>
          </cell>
          <cell r="D42">
            <v>1</v>
          </cell>
          <cell r="E42">
            <v>14</v>
          </cell>
          <cell r="F42" t="str">
            <v/>
          </cell>
          <cell r="G42">
            <v>41</v>
          </cell>
          <cell r="H42" t="str">
            <v>31-15</v>
          </cell>
          <cell r="I42" t="str">
            <v>営舎維持費</v>
          </cell>
          <cell r="M42" t="str">
            <v>殺菌灯</v>
          </cell>
          <cell r="N42" t="str">
            <v>パナソニック　ＧＬ１５Ｆ３</v>
          </cell>
          <cell r="P42" t="str">
            <v>可</v>
          </cell>
          <cell r="Q42" t="str">
            <v>本</v>
          </cell>
          <cell r="R42">
            <v>3</v>
          </cell>
          <cell r="U42" t="str">
            <v>ｵﾚﾝｼﾞﾌﾞｯｸ</v>
          </cell>
          <cell r="Z42">
            <v>0.8</v>
          </cell>
          <cell r="AA42" t="str">
            <v/>
          </cell>
        </row>
        <row r="43">
          <cell r="A43">
            <v>42</v>
          </cell>
          <cell r="B43" t="str">
            <v>P1</v>
          </cell>
          <cell r="C43">
            <v>1</v>
          </cell>
          <cell r="D43">
            <v>39</v>
          </cell>
          <cell r="E43">
            <v>1</v>
          </cell>
          <cell r="F43">
            <v>2</v>
          </cell>
          <cell r="G43">
            <v>1</v>
          </cell>
          <cell r="H43" t="str">
            <v>18-1</v>
          </cell>
          <cell r="I43" t="str">
            <v>環境衛生費</v>
          </cell>
          <cell r="M43" t="str">
            <v>ＤＰＤ粉体試薬</v>
          </cell>
          <cell r="N43" t="str">
            <v>ＳＩＢＡＴＡ　０８０５４０－５０３</v>
          </cell>
          <cell r="P43" t="str">
            <v>可</v>
          </cell>
          <cell r="Q43" t="str">
            <v>箱</v>
          </cell>
          <cell r="R43">
            <v>1</v>
          </cell>
          <cell r="S43">
            <v>6400</v>
          </cell>
          <cell r="U43" t="str">
            <v>ｵﾚﾝｼﾞﾌﾞｯｸ</v>
          </cell>
          <cell r="Z43">
            <v>0.8</v>
          </cell>
          <cell r="AA43" t="str">
            <v/>
          </cell>
        </row>
        <row r="44">
          <cell r="A44">
            <v>43</v>
          </cell>
          <cell r="B44" t="str">
            <v>P2</v>
          </cell>
          <cell r="C44">
            <v>1</v>
          </cell>
          <cell r="D44">
            <v>2</v>
          </cell>
          <cell r="E44">
            <v>1</v>
          </cell>
          <cell r="F44" t="str">
            <v/>
          </cell>
          <cell r="G44">
            <v>2</v>
          </cell>
          <cell r="H44" t="str">
            <v>2-1</v>
          </cell>
          <cell r="I44" t="str">
            <v>雑油購入費</v>
          </cell>
          <cell r="M44" t="str">
            <v>水性ワックス</v>
          </cell>
          <cell r="N44" t="str">
            <v>ＥＡ９２０ＬＥ－３１</v>
          </cell>
          <cell r="P44" t="str">
            <v>可</v>
          </cell>
          <cell r="Q44" t="str">
            <v>個</v>
          </cell>
          <cell r="R44">
            <v>3</v>
          </cell>
          <cell r="S44">
            <v>2770</v>
          </cell>
          <cell r="U44" t="str">
            <v>ESCO</v>
          </cell>
          <cell r="Z44">
            <v>0.8</v>
          </cell>
          <cell r="AA44" t="str">
            <v/>
          </cell>
        </row>
        <row r="45">
          <cell r="A45">
            <v>44</v>
          </cell>
          <cell r="B45" t="str">
            <v>P3</v>
          </cell>
          <cell r="C45">
            <v>1</v>
          </cell>
          <cell r="D45">
            <v>1</v>
          </cell>
          <cell r="E45">
            <v>2</v>
          </cell>
          <cell r="F45" t="str">
            <v/>
          </cell>
          <cell r="G45">
            <v>3</v>
          </cell>
          <cell r="H45" t="str">
            <v>7-1</v>
          </cell>
          <cell r="I45" t="str">
            <v>雑油購入費</v>
          </cell>
          <cell r="M45" t="str">
            <v>錆転換防腐剤</v>
          </cell>
          <cell r="N45" t="str">
            <v>ロックタイト　ＥＸＴＥＮＤ</v>
          </cell>
          <cell r="P45" t="str">
            <v>可</v>
          </cell>
          <cell r="Q45" t="str">
            <v>本</v>
          </cell>
          <cell r="R45">
            <v>2</v>
          </cell>
          <cell r="S45">
            <v>2813</v>
          </cell>
          <cell r="U45" t="str">
            <v>ｵﾚﾝｼﾞﾌﾞｯｸ</v>
          </cell>
          <cell r="Z45">
            <v>0.8</v>
          </cell>
          <cell r="AA45" t="str">
            <v/>
          </cell>
        </row>
        <row r="46">
          <cell r="A46">
            <v>45</v>
          </cell>
          <cell r="B46" t="str">
            <v>P4</v>
          </cell>
          <cell r="C46">
            <v>1</v>
          </cell>
          <cell r="D46">
            <v>2</v>
          </cell>
          <cell r="E46">
            <v>3</v>
          </cell>
          <cell r="F46" t="str">
            <v/>
          </cell>
          <cell r="G46">
            <v>4</v>
          </cell>
          <cell r="H46" t="str">
            <v>7-2</v>
          </cell>
          <cell r="I46" t="str">
            <v>雑油購入費</v>
          </cell>
          <cell r="M46" t="str">
            <v>超強力防水スプレー</v>
          </cell>
          <cell r="N46" t="str">
            <v>ＥＡ９２０ＡＴ－３１</v>
          </cell>
          <cell r="P46" t="str">
            <v>可</v>
          </cell>
          <cell r="Q46" t="str">
            <v>個</v>
          </cell>
          <cell r="R46">
            <v>30</v>
          </cell>
          <cell r="S46">
            <v>940</v>
          </cell>
          <cell r="U46" t="str">
            <v>ESCO</v>
          </cell>
          <cell r="Z46">
            <v>0.8</v>
          </cell>
          <cell r="AA46" t="str">
            <v/>
          </cell>
        </row>
        <row r="47">
          <cell r="A47">
            <v>46</v>
          </cell>
          <cell r="B47" t="str">
            <v>P5</v>
          </cell>
          <cell r="C47">
            <v>1</v>
          </cell>
          <cell r="D47">
            <v>3</v>
          </cell>
          <cell r="E47">
            <v>4</v>
          </cell>
          <cell r="F47" t="str">
            <v/>
          </cell>
          <cell r="G47">
            <v>5</v>
          </cell>
          <cell r="H47" t="str">
            <v>7-3</v>
          </cell>
          <cell r="I47" t="str">
            <v>雑油購入費</v>
          </cell>
          <cell r="M47" t="str">
            <v>ペイントマーカー</v>
          </cell>
          <cell r="N47" t="str">
            <v>ＥＡ７６５ＭＶ－４</v>
          </cell>
          <cell r="P47" t="str">
            <v>可</v>
          </cell>
          <cell r="Q47" t="str">
            <v>本</v>
          </cell>
          <cell r="R47">
            <v>5</v>
          </cell>
          <cell r="S47">
            <v>230</v>
          </cell>
          <cell r="U47" t="str">
            <v>ESCO</v>
          </cell>
          <cell r="Z47">
            <v>0.8</v>
          </cell>
          <cell r="AA47" t="str">
            <v/>
          </cell>
        </row>
        <row r="48">
          <cell r="A48">
            <v>47</v>
          </cell>
          <cell r="B48" t="str">
            <v>P6</v>
          </cell>
          <cell r="C48">
            <v>1</v>
          </cell>
          <cell r="D48">
            <v>4</v>
          </cell>
          <cell r="E48">
            <v>5</v>
          </cell>
          <cell r="F48" t="str">
            <v/>
          </cell>
          <cell r="G48">
            <v>6</v>
          </cell>
          <cell r="H48" t="str">
            <v>7-4</v>
          </cell>
          <cell r="I48" t="str">
            <v>雑油購入費</v>
          </cell>
          <cell r="M48" t="str">
            <v>ペイントマーカー</v>
          </cell>
          <cell r="N48" t="str">
            <v>ＥＡ７６５ＭＶ－６</v>
          </cell>
          <cell r="P48" t="str">
            <v>可</v>
          </cell>
          <cell r="Q48" t="str">
            <v>本</v>
          </cell>
          <cell r="R48">
            <v>5</v>
          </cell>
          <cell r="S48">
            <v>230</v>
          </cell>
          <cell r="U48" t="str">
            <v>ESCO</v>
          </cell>
          <cell r="Z48">
            <v>0.8</v>
          </cell>
          <cell r="AA48" t="str">
            <v/>
          </cell>
        </row>
        <row r="49">
          <cell r="A49">
            <v>48</v>
          </cell>
          <cell r="B49" t="str">
            <v>P7</v>
          </cell>
          <cell r="C49">
            <v>1</v>
          </cell>
          <cell r="D49">
            <v>1</v>
          </cell>
          <cell r="E49">
            <v>6</v>
          </cell>
          <cell r="F49" t="str">
            <v/>
          </cell>
          <cell r="G49">
            <v>7</v>
          </cell>
          <cell r="H49" t="str">
            <v>11-1</v>
          </cell>
          <cell r="I49" t="str">
            <v>雑油購入費</v>
          </cell>
          <cell r="M49" t="str">
            <v>クーラント</v>
          </cell>
          <cell r="N49" t="str">
            <v>古賀薬品工業　５５－１８９</v>
          </cell>
          <cell r="P49" t="str">
            <v>可</v>
          </cell>
          <cell r="Q49" t="str">
            <v>本</v>
          </cell>
          <cell r="R49">
            <v>1</v>
          </cell>
          <cell r="S49">
            <v>13833</v>
          </cell>
          <cell r="U49" t="str">
            <v>ｵﾚﾝｼﾞﾌﾞｯｸ</v>
          </cell>
          <cell r="Z49">
            <v>0.8</v>
          </cell>
          <cell r="AA49" t="str">
            <v/>
          </cell>
        </row>
        <row r="50">
          <cell r="A50">
            <v>49</v>
          </cell>
          <cell r="B50" t="str">
            <v>P8</v>
          </cell>
          <cell r="C50">
            <v>1</v>
          </cell>
          <cell r="D50">
            <v>2</v>
          </cell>
          <cell r="E50">
            <v>7</v>
          </cell>
          <cell r="F50" t="str">
            <v/>
          </cell>
          <cell r="G50">
            <v>8</v>
          </cell>
          <cell r="H50" t="str">
            <v>11-2</v>
          </cell>
          <cell r="I50" t="str">
            <v>雑油購入費</v>
          </cell>
          <cell r="M50" t="str">
            <v>シャーシ用防錆塗料</v>
          </cell>
          <cell r="N50" t="str">
            <v>呉工業　ＮＯ１０６２</v>
          </cell>
          <cell r="P50" t="str">
            <v>可</v>
          </cell>
          <cell r="Q50" t="str">
            <v>本</v>
          </cell>
          <cell r="R50">
            <v>40</v>
          </cell>
          <cell r="S50">
            <v>640</v>
          </cell>
          <cell r="U50" t="str">
            <v>ｵﾚﾝｼﾞﾌﾞｯｸ</v>
          </cell>
          <cell r="Z50">
            <v>0.8</v>
          </cell>
          <cell r="AA50" t="str">
            <v/>
          </cell>
        </row>
        <row r="51">
          <cell r="A51">
            <v>50</v>
          </cell>
          <cell r="B51" t="str">
            <v>P9</v>
          </cell>
          <cell r="C51">
            <v>1</v>
          </cell>
          <cell r="D51">
            <v>3</v>
          </cell>
          <cell r="E51">
            <v>8</v>
          </cell>
          <cell r="F51" t="str">
            <v/>
          </cell>
          <cell r="G51">
            <v>9</v>
          </cell>
          <cell r="H51" t="str">
            <v>11-3</v>
          </cell>
          <cell r="I51" t="str">
            <v>雑油購入費</v>
          </cell>
          <cell r="M51" t="str">
            <v>シャーシ用防錆塗料</v>
          </cell>
          <cell r="N51" t="str">
            <v>石原ケミカル　１５７８１</v>
          </cell>
          <cell r="P51" t="str">
            <v>可</v>
          </cell>
          <cell r="Q51" t="str">
            <v>個</v>
          </cell>
          <cell r="R51">
            <v>20</v>
          </cell>
          <cell r="S51">
            <v>1706</v>
          </cell>
          <cell r="U51" t="str">
            <v>ｵﾚﾝｼﾞﾌﾞｯｸ</v>
          </cell>
          <cell r="Z51">
            <v>0.8</v>
          </cell>
          <cell r="AA51" t="str">
            <v/>
          </cell>
        </row>
        <row r="52">
          <cell r="A52">
            <v>51</v>
          </cell>
          <cell r="B52" t="str">
            <v>P10</v>
          </cell>
          <cell r="C52">
            <v>1</v>
          </cell>
          <cell r="D52">
            <v>4</v>
          </cell>
          <cell r="E52">
            <v>9</v>
          </cell>
          <cell r="F52" t="str">
            <v/>
          </cell>
          <cell r="G52">
            <v>10</v>
          </cell>
          <cell r="H52" t="str">
            <v>11-4</v>
          </cell>
          <cell r="I52" t="str">
            <v>雑油購入費</v>
          </cell>
          <cell r="M52" t="str">
            <v>パーツクリーナー</v>
          </cell>
          <cell r="N52" t="str">
            <v>呉工業　ＮＯ１４２１</v>
          </cell>
          <cell r="P52" t="str">
            <v>可</v>
          </cell>
          <cell r="Q52" t="str">
            <v>本</v>
          </cell>
          <cell r="R52">
            <v>20</v>
          </cell>
          <cell r="S52">
            <v>780</v>
          </cell>
          <cell r="U52" t="str">
            <v>ｵﾚﾝｼﾞﾌﾞｯｸ</v>
          </cell>
          <cell r="Z52">
            <v>0.8</v>
          </cell>
          <cell r="AA52" t="str">
            <v/>
          </cell>
        </row>
        <row r="53">
          <cell r="A53">
            <v>52</v>
          </cell>
          <cell r="B53" t="str">
            <v>P11</v>
          </cell>
          <cell r="C53">
            <v>1</v>
          </cell>
          <cell r="D53">
            <v>5</v>
          </cell>
          <cell r="E53">
            <v>10</v>
          </cell>
          <cell r="F53" t="str">
            <v/>
          </cell>
          <cell r="G53">
            <v>11</v>
          </cell>
          <cell r="H53" t="str">
            <v>11-5</v>
          </cell>
          <cell r="I53" t="str">
            <v>雑油購入費</v>
          </cell>
          <cell r="M53" t="str">
            <v>ラッカースプレー</v>
          </cell>
          <cell r="N53" t="str">
            <v>アサヒペン　５５１２５２</v>
          </cell>
          <cell r="P53" t="str">
            <v>可</v>
          </cell>
          <cell r="Q53" t="str">
            <v>本</v>
          </cell>
          <cell r="R53">
            <v>5</v>
          </cell>
          <cell r="S53">
            <v>1090</v>
          </cell>
          <cell r="U53" t="str">
            <v>ｵﾚﾝｼﾞﾌﾞｯｸ</v>
          </cell>
          <cell r="Z53">
            <v>0.8</v>
          </cell>
          <cell r="AA53" t="str">
            <v/>
          </cell>
        </row>
        <row r="54">
          <cell r="A54">
            <v>53</v>
          </cell>
          <cell r="B54" t="str">
            <v>P12</v>
          </cell>
          <cell r="C54">
            <v>1</v>
          </cell>
          <cell r="D54">
            <v>6</v>
          </cell>
          <cell r="E54">
            <v>11</v>
          </cell>
          <cell r="F54" t="str">
            <v/>
          </cell>
          <cell r="G54">
            <v>12</v>
          </cell>
          <cell r="H54" t="str">
            <v>11-6</v>
          </cell>
          <cell r="I54" t="str">
            <v>雑油購入費</v>
          </cell>
          <cell r="M54" t="str">
            <v>ラッカースプレー</v>
          </cell>
          <cell r="N54" t="str">
            <v>アサヒペン　５５１３０６</v>
          </cell>
          <cell r="P54" t="str">
            <v>可</v>
          </cell>
          <cell r="Q54" t="str">
            <v>本</v>
          </cell>
          <cell r="R54">
            <v>5</v>
          </cell>
          <cell r="S54">
            <v>1090</v>
          </cell>
          <cell r="U54" t="str">
            <v>ｵﾚﾝｼﾞﾌﾞｯｸ</v>
          </cell>
          <cell r="Z54">
            <v>0.8</v>
          </cell>
          <cell r="AA54" t="str">
            <v/>
          </cell>
        </row>
        <row r="55">
          <cell r="A55">
            <v>54</v>
          </cell>
          <cell r="B55" t="str">
            <v>P13</v>
          </cell>
          <cell r="C55">
            <v>1</v>
          </cell>
          <cell r="D55">
            <v>40</v>
          </cell>
          <cell r="E55">
            <v>12</v>
          </cell>
          <cell r="F55" t="str">
            <v/>
          </cell>
          <cell r="G55">
            <v>13</v>
          </cell>
          <cell r="H55" t="str">
            <v>19-1</v>
          </cell>
          <cell r="I55" t="str">
            <v>雑油購入費</v>
          </cell>
          <cell r="M55" t="str">
            <v>チェーンソーオイル</v>
          </cell>
          <cell r="N55" t="str">
            <v>ＥＡ９２０ＡＫ－１０Ａ</v>
          </cell>
          <cell r="P55" t="str">
            <v>可</v>
          </cell>
          <cell r="Q55" t="str">
            <v>個</v>
          </cell>
          <cell r="R55">
            <v>1</v>
          </cell>
          <cell r="S55">
            <v>4170</v>
          </cell>
          <cell r="U55" t="str">
            <v>ESCO</v>
          </cell>
          <cell r="Z55">
            <v>0.8</v>
          </cell>
          <cell r="AA55" t="str">
            <v/>
          </cell>
        </row>
        <row r="56">
          <cell r="A56">
            <v>55</v>
          </cell>
          <cell r="B56" t="str">
            <v>P14</v>
          </cell>
          <cell r="C56">
            <v>1</v>
          </cell>
          <cell r="D56">
            <v>41</v>
          </cell>
          <cell r="E56">
            <v>13</v>
          </cell>
          <cell r="F56" t="str">
            <v/>
          </cell>
          <cell r="G56">
            <v>14</v>
          </cell>
          <cell r="H56" t="str">
            <v>19-4</v>
          </cell>
          <cell r="I56" t="str">
            <v>雑油購入費</v>
          </cell>
          <cell r="M56" t="str">
            <v>モリブデングリス</v>
          </cell>
          <cell r="N56" t="str">
            <v>住鉱　２８３４６５</v>
          </cell>
          <cell r="P56" t="str">
            <v>可</v>
          </cell>
          <cell r="Q56" t="str">
            <v>本</v>
          </cell>
          <cell r="R56">
            <v>20</v>
          </cell>
          <cell r="S56">
            <v>2040</v>
          </cell>
          <cell r="U56" t="str">
            <v>ｵﾚﾝｼﾞﾌﾞｯｸ</v>
          </cell>
          <cell r="Z56">
            <v>0.8</v>
          </cell>
          <cell r="AA56" t="str">
            <v/>
          </cell>
        </row>
        <row r="57">
          <cell r="A57">
            <v>56</v>
          </cell>
          <cell r="B57" t="str">
            <v>P15</v>
          </cell>
          <cell r="C57">
            <v>1</v>
          </cell>
          <cell r="D57">
            <v>42</v>
          </cell>
          <cell r="E57">
            <v>14</v>
          </cell>
          <cell r="F57" t="str">
            <v/>
          </cell>
          <cell r="G57">
            <v>15</v>
          </cell>
          <cell r="H57" t="str">
            <v>19-5</v>
          </cell>
          <cell r="I57" t="str">
            <v>雑油購入費</v>
          </cell>
          <cell r="M57" t="str">
            <v>遅乾性パーツクリーナー</v>
          </cell>
          <cell r="N57" t="str">
            <v>呉工業　ＮＯ１４３１</v>
          </cell>
          <cell r="P57" t="str">
            <v>可</v>
          </cell>
          <cell r="Q57" t="str">
            <v>本</v>
          </cell>
          <cell r="R57">
            <v>10</v>
          </cell>
          <cell r="S57">
            <v>960</v>
          </cell>
          <cell r="U57" t="str">
            <v>ｵﾚﾝｼﾞﾌﾞｯｸ</v>
          </cell>
          <cell r="Z57">
            <v>0.8</v>
          </cell>
          <cell r="AA57" t="str">
            <v/>
          </cell>
        </row>
        <row r="58">
          <cell r="A58">
            <v>57</v>
          </cell>
          <cell r="B58" t="str">
            <v>P16</v>
          </cell>
          <cell r="C58">
            <v>1</v>
          </cell>
          <cell r="D58">
            <v>43</v>
          </cell>
          <cell r="E58">
            <v>15</v>
          </cell>
          <cell r="F58" t="str">
            <v/>
          </cell>
          <cell r="G58">
            <v>16</v>
          </cell>
          <cell r="H58" t="str">
            <v>19-6</v>
          </cell>
          <cell r="I58" t="str">
            <v>雑油購入費</v>
          </cell>
          <cell r="M58" t="str">
            <v>離雪アクリルスプレー</v>
          </cell>
          <cell r="N58" t="str">
            <v>高森コーキ　ＴＵ－ＳＡＮ</v>
          </cell>
          <cell r="P58" t="str">
            <v>可</v>
          </cell>
          <cell r="Q58" t="str">
            <v>本</v>
          </cell>
          <cell r="R58">
            <v>6</v>
          </cell>
          <cell r="S58">
            <v>2252</v>
          </cell>
          <cell r="U58" t="str">
            <v>ｵﾚﾝｼﾞﾌﾞｯｸ</v>
          </cell>
          <cell r="Z58">
            <v>0.8</v>
          </cell>
          <cell r="AA58" t="str">
            <v/>
          </cell>
        </row>
        <row r="59">
          <cell r="A59">
            <v>58</v>
          </cell>
          <cell r="B59" t="str">
            <v>P17</v>
          </cell>
          <cell r="C59">
            <v>1</v>
          </cell>
          <cell r="D59">
            <v>44</v>
          </cell>
          <cell r="E59">
            <v>16</v>
          </cell>
          <cell r="F59" t="str">
            <v/>
          </cell>
          <cell r="G59">
            <v>17</v>
          </cell>
          <cell r="H59" t="str">
            <v>19-7</v>
          </cell>
          <cell r="I59" t="str">
            <v>雑油購入費</v>
          </cell>
          <cell r="M59" t="str">
            <v>水性ウレタンニス</v>
          </cell>
          <cell r="N59" t="str">
            <v>ニッペ　４９７６１２４５１６２０７</v>
          </cell>
          <cell r="P59" t="str">
            <v>可</v>
          </cell>
          <cell r="Q59" t="str">
            <v>缶</v>
          </cell>
          <cell r="R59">
            <v>4</v>
          </cell>
          <cell r="S59">
            <v>3454</v>
          </cell>
          <cell r="U59" t="str">
            <v>ｵﾚﾝｼﾞﾌﾞｯｸ</v>
          </cell>
          <cell r="Z59">
            <v>0.8</v>
          </cell>
          <cell r="AA59" t="str">
            <v/>
          </cell>
        </row>
        <row r="60">
          <cell r="A60">
            <v>59</v>
          </cell>
          <cell r="B60" t="str">
            <v>P18</v>
          </cell>
          <cell r="C60">
            <v>1</v>
          </cell>
          <cell r="D60">
            <v>2</v>
          </cell>
          <cell r="E60">
            <v>17</v>
          </cell>
          <cell r="F60" t="str">
            <v/>
          </cell>
          <cell r="G60">
            <v>18</v>
          </cell>
          <cell r="H60" t="str">
            <v>27-1</v>
          </cell>
          <cell r="I60" t="str">
            <v>雑油購入費</v>
          </cell>
          <cell r="M60" t="str">
            <v>アルミニウムペイント</v>
          </cell>
          <cell r="N60" t="str">
            <v>ＥＡ９４２ＥＣ－８４</v>
          </cell>
          <cell r="P60" t="str">
            <v>可</v>
          </cell>
          <cell r="Q60" t="str">
            <v>缶</v>
          </cell>
          <cell r="R60">
            <v>10</v>
          </cell>
          <cell r="S60">
            <v>5130</v>
          </cell>
          <cell r="U60" t="str">
            <v>ESCO</v>
          </cell>
          <cell r="Z60">
            <v>0.8</v>
          </cell>
          <cell r="AA60" t="str">
            <v/>
          </cell>
        </row>
        <row r="61">
          <cell r="A61">
            <v>60</v>
          </cell>
          <cell r="B61" t="str">
            <v>P19</v>
          </cell>
          <cell r="C61">
            <v>1</v>
          </cell>
          <cell r="D61">
            <v>3</v>
          </cell>
          <cell r="E61">
            <v>18</v>
          </cell>
          <cell r="F61" t="str">
            <v/>
          </cell>
          <cell r="G61">
            <v>19</v>
          </cell>
          <cell r="H61" t="str">
            <v>27-2</v>
          </cell>
          <cell r="I61" t="str">
            <v>雑油購入費</v>
          </cell>
          <cell r="M61" t="str">
            <v>道路線引用スプレー</v>
          </cell>
          <cell r="N61" t="str">
            <v>ＥＡ９４２ＣＡ－５Ｂ</v>
          </cell>
          <cell r="P61" t="str">
            <v>可</v>
          </cell>
          <cell r="Q61" t="str">
            <v>箱</v>
          </cell>
          <cell r="R61">
            <v>1</v>
          </cell>
          <cell r="S61">
            <v>8160</v>
          </cell>
          <cell r="U61" t="str">
            <v>ESCO</v>
          </cell>
          <cell r="Z61">
            <v>0.8</v>
          </cell>
          <cell r="AA61" t="str">
            <v/>
          </cell>
        </row>
        <row r="62">
          <cell r="A62">
            <v>61</v>
          </cell>
          <cell r="B62" t="str">
            <v>P20</v>
          </cell>
          <cell r="C62">
            <v>1</v>
          </cell>
          <cell r="D62">
            <v>4</v>
          </cell>
          <cell r="E62">
            <v>19</v>
          </cell>
          <cell r="F62" t="str">
            <v/>
          </cell>
          <cell r="G62">
            <v>20</v>
          </cell>
          <cell r="H62" t="str">
            <v>27-4</v>
          </cell>
          <cell r="I62" t="str">
            <v>雑油購入費</v>
          </cell>
          <cell r="M62" t="str">
            <v>ラッカースプレー</v>
          </cell>
          <cell r="N62" t="str">
            <v>ＥＡ９４２ＥＭ－１</v>
          </cell>
          <cell r="P62" t="str">
            <v>可</v>
          </cell>
          <cell r="Q62" t="str">
            <v>本</v>
          </cell>
          <cell r="R62">
            <v>10</v>
          </cell>
          <cell r="S62">
            <v>695</v>
          </cell>
          <cell r="U62" t="str">
            <v>ESCO</v>
          </cell>
          <cell r="Z62">
            <v>0.8</v>
          </cell>
          <cell r="AA62" t="str">
            <v/>
          </cell>
        </row>
        <row r="63">
          <cell r="A63">
            <v>62</v>
          </cell>
          <cell r="B63" t="str">
            <v>P21</v>
          </cell>
          <cell r="C63">
            <v>1</v>
          </cell>
          <cell r="D63">
            <v>5</v>
          </cell>
          <cell r="E63">
            <v>20</v>
          </cell>
          <cell r="F63" t="str">
            <v/>
          </cell>
          <cell r="G63">
            <v>21</v>
          </cell>
          <cell r="H63" t="str">
            <v>27-5</v>
          </cell>
          <cell r="I63" t="str">
            <v>雑油購入費</v>
          </cell>
          <cell r="M63" t="str">
            <v>錆止めスプレー</v>
          </cell>
          <cell r="N63" t="str">
            <v>ＥＡ９４２ＥＥ－１</v>
          </cell>
          <cell r="P63" t="str">
            <v>可</v>
          </cell>
          <cell r="Q63" t="str">
            <v>本</v>
          </cell>
          <cell r="R63">
            <v>5</v>
          </cell>
          <cell r="S63">
            <v>1130</v>
          </cell>
          <cell r="U63" t="str">
            <v>ESCO</v>
          </cell>
          <cell r="Z63">
            <v>0.8</v>
          </cell>
          <cell r="AA63" t="str">
            <v/>
          </cell>
        </row>
        <row r="64">
          <cell r="A64">
            <v>63</v>
          </cell>
          <cell r="B64" t="str">
            <v>P22</v>
          </cell>
          <cell r="C64">
            <v>1</v>
          </cell>
          <cell r="D64">
            <v>6</v>
          </cell>
          <cell r="E64">
            <v>21</v>
          </cell>
          <cell r="F64" t="str">
            <v/>
          </cell>
          <cell r="G64">
            <v>22</v>
          </cell>
          <cell r="H64" t="str">
            <v>27-6</v>
          </cell>
          <cell r="I64" t="str">
            <v>雑油購入費</v>
          </cell>
          <cell r="M64" t="str">
            <v>油性ペイントマーカー</v>
          </cell>
          <cell r="N64" t="str">
            <v>ＥＡ７６５ＭＲ－１４</v>
          </cell>
          <cell r="P64" t="str">
            <v>可</v>
          </cell>
          <cell r="Q64" t="str">
            <v>箱</v>
          </cell>
          <cell r="R64">
            <v>1</v>
          </cell>
          <cell r="S64">
            <v>1410</v>
          </cell>
          <cell r="U64" t="str">
            <v>ESCO</v>
          </cell>
          <cell r="Z64">
            <v>0.8</v>
          </cell>
          <cell r="AA64" t="str">
            <v/>
          </cell>
        </row>
        <row r="65">
          <cell r="A65">
            <v>64</v>
          </cell>
          <cell r="B65" t="str">
            <v>P23</v>
          </cell>
          <cell r="C65">
            <v>1</v>
          </cell>
          <cell r="D65">
            <v>1</v>
          </cell>
          <cell r="E65">
            <v>22</v>
          </cell>
          <cell r="F65" t="str">
            <v/>
          </cell>
          <cell r="G65">
            <v>23</v>
          </cell>
          <cell r="H65" t="str">
            <v>30-1</v>
          </cell>
          <cell r="I65" t="str">
            <v>雑油購入費</v>
          </cell>
          <cell r="M65" t="str">
            <v>水性ワックス</v>
          </cell>
          <cell r="N65" t="str">
            <v>ＥＡ９２０ＬＥ－３１</v>
          </cell>
          <cell r="P65" t="str">
            <v>可</v>
          </cell>
          <cell r="Q65" t="str">
            <v>個</v>
          </cell>
          <cell r="R65">
            <v>3</v>
          </cell>
          <cell r="S65">
            <v>2770</v>
          </cell>
          <cell r="U65" t="str">
            <v>ESCO</v>
          </cell>
          <cell r="Z65">
            <v>0.8</v>
          </cell>
          <cell r="AA65" t="str">
            <v/>
          </cell>
        </row>
        <row r="66">
          <cell r="A66">
            <v>65</v>
          </cell>
          <cell r="B66" t="str">
            <v>B42</v>
          </cell>
          <cell r="C66">
            <v>1</v>
          </cell>
          <cell r="D66">
            <v>7</v>
          </cell>
          <cell r="E66">
            <v>1</v>
          </cell>
          <cell r="F66" t="str">
            <v/>
          </cell>
          <cell r="G66">
            <v>42</v>
          </cell>
          <cell r="H66" t="str">
            <v>9-1</v>
          </cell>
          <cell r="I66" t="str">
            <v>物資輸送費</v>
          </cell>
          <cell r="M66" t="str">
            <v>ポリエステルスリング</v>
          </cell>
          <cell r="N66" t="str">
            <v>ＥＡ９８１ＴＪ－４</v>
          </cell>
          <cell r="P66" t="str">
            <v>可</v>
          </cell>
          <cell r="Q66" t="str">
            <v>本</v>
          </cell>
          <cell r="R66">
            <v>2</v>
          </cell>
          <cell r="S66">
            <v>12200</v>
          </cell>
          <cell r="U66" t="str">
            <v>ESCO</v>
          </cell>
          <cell r="Z66">
            <v>0.8</v>
          </cell>
          <cell r="AA66" t="str">
            <v/>
          </cell>
        </row>
        <row r="67">
          <cell r="A67">
            <v>66</v>
          </cell>
          <cell r="B67" t="str">
            <v>B43</v>
          </cell>
          <cell r="C67">
            <v>1</v>
          </cell>
          <cell r="D67">
            <v>5</v>
          </cell>
          <cell r="E67">
            <v>1</v>
          </cell>
          <cell r="F67" t="str">
            <v/>
          </cell>
          <cell r="G67">
            <v>43</v>
          </cell>
          <cell r="H67" t="str">
            <v>5-4</v>
          </cell>
          <cell r="I67" t="str">
            <v>通信維持費</v>
          </cell>
          <cell r="M67" t="str">
            <v>モニターアーム</v>
          </cell>
          <cell r="N67" t="str">
            <v>トラスコ　ＴＶＮＤＬＢ５０２</v>
          </cell>
          <cell r="P67" t="str">
            <v>可</v>
          </cell>
          <cell r="Q67" t="str">
            <v>個</v>
          </cell>
          <cell r="R67">
            <v>5</v>
          </cell>
          <cell r="S67">
            <v>9283</v>
          </cell>
          <cell r="U67" t="str">
            <v>ｵﾚﾝｼﾞﾌﾞｯｸ</v>
          </cell>
          <cell r="Z67">
            <v>0.8</v>
          </cell>
          <cell r="AA67" t="str">
            <v/>
          </cell>
        </row>
        <row r="68">
          <cell r="A68">
            <v>67</v>
          </cell>
          <cell r="B68" t="str">
            <v>B44</v>
          </cell>
          <cell r="C68">
            <v>1</v>
          </cell>
          <cell r="D68">
            <v>6</v>
          </cell>
          <cell r="E68">
            <v>2</v>
          </cell>
          <cell r="F68" t="str">
            <v/>
          </cell>
          <cell r="G68">
            <v>44</v>
          </cell>
          <cell r="H68" t="str">
            <v>5-5</v>
          </cell>
          <cell r="I68" t="str">
            <v>通信維持費</v>
          </cell>
          <cell r="M68" t="str">
            <v>電源タップ</v>
          </cell>
          <cell r="N68" t="str">
            <v>ノア　ＮＣ－１５７０Ｓ</v>
          </cell>
          <cell r="P68" t="str">
            <v>可</v>
          </cell>
          <cell r="Q68" t="str">
            <v>個</v>
          </cell>
          <cell r="R68">
            <v>5</v>
          </cell>
          <cell r="S68">
            <v>1836</v>
          </cell>
          <cell r="U68" t="str">
            <v>ｵﾚﾝｼﾞﾌﾞｯｸ</v>
          </cell>
          <cell r="Z68">
            <v>0.8</v>
          </cell>
          <cell r="AA68" t="str">
            <v/>
          </cell>
        </row>
        <row r="69">
          <cell r="A69">
            <v>68</v>
          </cell>
          <cell r="B69" t="str">
            <v>B45</v>
          </cell>
          <cell r="C69">
            <v>1</v>
          </cell>
          <cell r="D69">
            <v>1</v>
          </cell>
          <cell r="E69">
            <v>3</v>
          </cell>
          <cell r="F69" t="str">
            <v/>
          </cell>
          <cell r="G69">
            <v>45</v>
          </cell>
          <cell r="H69" t="str">
            <v>22-1</v>
          </cell>
          <cell r="I69" t="str">
            <v>通信維持費</v>
          </cell>
          <cell r="M69" t="str">
            <v>マウス</v>
          </cell>
          <cell r="N69" t="str">
            <v>ＥＡ７６４ＡＡ－２４６</v>
          </cell>
          <cell r="P69" t="str">
            <v>可</v>
          </cell>
          <cell r="Q69" t="str">
            <v>個</v>
          </cell>
          <cell r="R69">
            <v>5</v>
          </cell>
          <cell r="S69">
            <v>2160</v>
          </cell>
          <cell r="U69" t="str">
            <v>ESCO</v>
          </cell>
          <cell r="Z69">
            <v>0.8</v>
          </cell>
          <cell r="AA69" t="str">
            <v/>
          </cell>
        </row>
        <row r="70">
          <cell r="A70">
            <v>69</v>
          </cell>
          <cell r="B70" t="str">
            <v>B46</v>
          </cell>
          <cell r="C70">
            <v>1</v>
          </cell>
          <cell r="D70">
            <v>2</v>
          </cell>
          <cell r="E70">
            <v>4</v>
          </cell>
          <cell r="F70" t="str">
            <v/>
          </cell>
          <cell r="G70">
            <v>46</v>
          </cell>
          <cell r="H70" t="str">
            <v>28-1</v>
          </cell>
          <cell r="I70" t="str">
            <v>通信維持費</v>
          </cell>
          <cell r="M70" t="str">
            <v>クリーニングスティック</v>
          </cell>
          <cell r="N70" t="str">
            <v>ＥＡ１０９ＤＹ－１０</v>
          </cell>
          <cell r="P70" t="str">
            <v>可</v>
          </cell>
          <cell r="Q70" t="str">
            <v>包</v>
          </cell>
          <cell r="R70">
            <v>5</v>
          </cell>
          <cell r="S70">
            <v>925</v>
          </cell>
          <cell r="U70" t="str">
            <v>ESCO</v>
          </cell>
          <cell r="Z70">
            <v>0.8</v>
          </cell>
          <cell r="AA70" t="str">
            <v/>
          </cell>
        </row>
        <row r="71">
          <cell r="A71">
            <v>70</v>
          </cell>
          <cell r="B71" t="str">
            <v>B47</v>
          </cell>
          <cell r="C71">
            <v>1</v>
          </cell>
          <cell r="D71">
            <v>3</v>
          </cell>
          <cell r="E71">
            <v>5</v>
          </cell>
          <cell r="F71" t="str">
            <v/>
          </cell>
          <cell r="G71">
            <v>47</v>
          </cell>
          <cell r="H71" t="str">
            <v>28-2</v>
          </cell>
          <cell r="I71" t="str">
            <v>通信維持費</v>
          </cell>
          <cell r="M71" t="str">
            <v>クリーニングスティック</v>
          </cell>
          <cell r="N71" t="str">
            <v>ＥＡ１０９ＤＹ－１９</v>
          </cell>
          <cell r="P71" t="str">
            <v>可</v>
          </cell>
          <cell r="Q71" t="str">
            <v>包</v>
          </cell>
          <cell r="R71">
            <v>5</v>
          </cell>
          <cell r="S71">
            <v>485</v>
          </cell>
          <cell r="U71" t="str">
            <v>ESCO</v>
          </cell>
          <cell r="Z71">
            <v>0.8</v>
          </cell>
          <cell r="AA71" t="str">
            <v/>
          </cell>
        </row>
        <row r="72">
          <cell r="A72">
            <v>71</v>
          </cell>
          <cell r="B72" t="str">
            <v>B48</v>
          </cell>
          <cell r="C72">
            <v>1</v>
          </cell>
          <cell r="D72">
            <v>4</v>
          </cell>
          <cell r="E72">
            <v>6</v>
          </cell>
          <cell r="F72" t="str">
            <v/>
          </cell>
          <cell r="G72">
            <v>48</v>
          </cell>
          <cell r="H72" t="str">
            <v>28-3</v>
          </cell>
          <cell r="I72" t="str">
            <v>通信維持費</v>
          </cell>
          <cell r="M72" t="str">
            <v>熱収縮チューブ</v>
          </cell>
          <cell r="N72" t="str">
            <v>ＥＡ９４４ＢＨ－２１</v>
          </cell>
          <cell r="P72" t="str">
            <v>可</v>
          </cell>
          <cell r="Q72" t="str">
            <v>組</v>
          </cell>
          <cell r="R72">
            <v>5</v>
          </cell>
          <cell r="S72">
            <v>3630</v>
          </cell>
          <cell r="U72" t="str">
            <v>ESCO</v>
          </cell>
          <cell r="Z72">
            <v>0.8</v>
          </cell>
          <cell r="AA72" t="str">
            <v/>
          </cell>
        </row>
        <row r="73">
          <cell r="A73">
            <v>72</v>
          </cell>
          <cell r="B73" t="str">
            <v>B49</v>
          </cell>
          <cell r="C73">
            <v>1</v>
          </cell>
          <cell r="D73">
            <v>5</v>
          </cell>
          <cell r="E73">
            <v>7</v>
          </cell>
          <cell r="F73" t="str">
            <v/>
          </cell>
          <cell r="G73">
            <v>49</v>
          </cell>
          <cell r="H73" t="str">
            <v>28-4</v>
          </cell>
          <cell r="I73" t="str">
            <v>通信維持費</v>
          </cell>
          <cell r="M73" t="str">
            <v>リレー</v>
          </cell>
          <cell r="N73" t="str">
            <v>ＥＡ９４０ＭＰ－３Ｅ</v>
          </cell>
          <cell r="P73" t="str">
            <v>可</v>
          </cell>
          <cell r="Q73" t="str">
            <v>個</v>
          </cell>
          <cell r="R73">
            <v>2</v>
          </cell>
          <cell r="S73">
            <v>1850</v>
          </cell>
          <cell r="U73" t="str">
            <v>ESCO</v>
          </cell>
          <cell r="Z73">
            <v>0.8</v>
          </cell>
          <cell r="AA73" t="str">
            <v/>
          </cell>
        </row>
        <row r="74">
          <cell r="A74">
            <v>73</v>
          </cell>
          <cell r="B74" t="str">
            <v>B50</v>
          </cell>
          <cell r="C74">
            <v>1</v>
          </cell>
          <cell r="D74">
            <v>6</v>
          </cell>
          <cell r="E74">
            <v>8</v>
          </cell>
          <cell r="F74" t="str">
            <v/>
          </cell>
          <cell r="G74">
            <v>50</v>
          </cell>
          <cell r="H74" t="str">
            <v>28-5</v>
          </cell>
          <cell r="I74" t="str">
            <v>通信維持費</v>
          </cell>
          <cell r="M74" t="str">
            <v>ＬＡＮケーブル用コネクタ</v>
          </cell>
          <cell r="N74" t="str">
            <v>ＥＡ７６４ＢＪ－２３</v>
          </cell>
          <cell r="P74" t="str">
            <v>可</v>
          </cell>
          <cell r="Q74" t="str">
            <v>袋</v>
          </cell>
          <cell r="R74">
            <v>3</v>
          </cell>
          <cell r="S74">
            <v>11200</v>
          </cell>
          <cell r="U74" t="str">
            <v>ESCO</v>
          </cell>
          <cell r="Z74">
            <v>0.9</v>
          </cell>
          <cell r="AA74" t="str">
            <v/>
          </cell>
        </row>
        <row r="75">
          <cell r="A75">
            <v>74</v>
          </cell>
          <cell r="B75" t="str">
            <v>B51</v>
          </cell>
          <cell r="C75">
            <v>1</v>
          </cell>
          <cell r="D75">
            <v>7</v>
          </cell>
          <cell r="E75">
            <v>9</v>
          </cell>
          <cell r="F75" t="str">
            <v/>
          </cell>
          <cell r="G75">
            <v>51</v>
          </cell>
          <cell r="H75" t="str">
            <v>28-6</v>
          </cell>
          <cell r="I75" t="str">
            <v>通信維持費</v>
          </cell>
          <cell r="M75" t="str">
            <v>ＬＡＮケーブル</v>
          </cell>
          <cell r="N75" t="str">
            <v>ＥＡ７６４ＢＧ－１４</v>
          </cell>
          <cell r="P75" t="str">
            <v>可</v>
          </cell>
          <cell r="Q75" t="str">
            <v>箱</v>
          </cell>
          <cell r="R75">
            <v>3</v>
          </cell>
          <cell r="S75">
            <v>54900</v>
          </cell>
          <cell r="U75" t="str">
            <v>ESCO</v>
          </cell>
          <cell r="Z75">
            <v>0.9</v>
          </cell>
          <cell r="AA75" t="str">
            <v/>
          </cell>
        </row>
        <row r="76">
          <cell r="A76">
            <v>75</v>
          </cell>
          <cell r="B76" t="str">
            <v>B52</v>
          </cell>
          <cell r="C76">
            <v>1</v>
          </cell>
          <cell r="D76">
            <v>8</v>
          </cell>
          <cell r="E76">
            <v>10</v>
          </cell>
          <cell r="F76" t="str">
            <v/>
          </cell>
          <cell r="G76">
            <v>52</v>
          </cell>
          <cell r="H76" t="str">
            <v>28-7</v>
          </cell>
          <cell r="I76" t="str">
            <v>通信維持費</v>
          </cell>
          <cell r="M76" t="str">
            <v>液晶保護フィルター</v>
          </cell>
          <cell r="N76" t="str">
            <v>エレコム　ＥＦ－ＰＦＫ１４Ｗ</v>
          </cell>
          <cell r="P76" t="str">
            <v>可</v>
          </cell>
          <cell r="Q76" t="str">
            <v>枚</v>
          </cell>
          <cell r="R76">
            <v>1</v>
          </cell>
          <cell r="S76">
            <v>9980</v>
          </cell>
          <cell r="U76" t="str">
            <v>ｵﾚﾝｼﾞﾌﾞｯｸ</v>
          </cell>
          <cell r="Z76">
            <v>0.8</v>
          </cell>
          <cell r="AA76" t="str">
            <v/>
          </cell>
        </row>
        <row r="77">
          <cell r="A77">
            <v>76</v>
          </cell>
          <cell r="B77" t="str">
            <v>B53</v>
          </cell>
          <cell r="C77">
            <v>1</v>
          </cell>
          <cell r="D77">
            <v>9</v>
          </cell>
          <cell r="E77">
            <v>11</v>
          </cell>
          <cell r="F77" t="str">
            <v/>
          </cell>
          <cell r="G77">
            <v>53</v>
          </cell>
          <cell r="H77" t="str">
            <v>28-8</v>
          </cell>
          <cell r="I77" t="str">
            <v>通信維持費</v>
          </cell>
          <cell r="M77" t="str">
            <v>液晶保護フィルター</v>
          </cell>
          <cell r="N77" t="str">
            <v>エレコム　ＥＦ－ＰＦＫ１５６Ｗ</v>
          </cell>
          <cell r="P77" t="str">
            <v>可</v>
          </cell>
          <cell r="Q77" t="str">
            <v>枚</v>
          </cell>
          <cell r="R77">
            <v>3</v>
          </cell>
          <cell r="S77">
            <v>10820</v>
          </cell>
          <cell r="U77" t="str">
            <v>ｵﾚﾝｼﾞﾌﾞｯｸ</v>
          </cell>
          <cell r="Z77">
            <v>0.8</v>
          </cell>
          <cell r="AA77" t="str">
            <v/>
          </cell>
        </row>
        <row r="78">
          <cell r="A78">
            <v>77</v>
          </cell>
          <cell r="B78" t="str">
            <v>B54</v>
          </cell>
          <cell r="C78">
            <v>1</v>
          </cell>
          <cell r="D78">
            <v>7</v>
          </cell>
          <cell r="E78">
            <v>1</v>
          </cell>
          <cell r="F78" t="str">
            <v/>
          </cell>
          <cell r="G78">
            <v>54</v>
          </cell>
          <cell r="H78" t="str">
            <v>26-1</v>
          </cell>
          <cell r="I78" t="str">
            <v>雑消耗品費</v>
          </cell>
          <cell r="M78" t="str">
            <v>胴付長靴</v>
          </cell>
          <cell r="N78" t="str">
            <v>富士手袋　２０７４－Ｌ</v>
          </cell>
          <cell r="P78" t="str">
            <v>可</v>
          </cell>
          <cell r="Q78" t="str">
            <v>足</v>
          </cell>
          <cell r="R78">
            <v>3</v>
          </cell>
          <cell r="S78">
            <v>8571</v>
          </cell>
          <cell r="U78" t="str">
            <v>ｵﾚﾝｼﾞﾌﾞｯｸ</v>
          </cell>
          <cell r="Z78">
            <v>0.8</v>
          </cell>
          <cell r="AA78" t="str">
            <v/>
          </cell>
        </row>
        <row r="79">
          <cell r="A79">
            <v>78</v>
          </cell>
          <cell r="B79" t="str">
            <v>B55</v>
          </cell>
          <cell r="C79">
            <v>1</v>
          </cell>
          <cell r="D79">
            <v>8</v>
          </cell>
          <cell r="E79">
            <v>2</v>
          </cell>
          <cell r="F79" t="str">
            <v/>
          </cell>
          <cell r="G79">
            <v>55</v>
          </cell>
          <cell r="H79" t="str">
            <v>26-2</v>
          </cell>
          <cell r="I79" t="str">
            <v>雑消耗品費</v>
          </cell>
          <cell r="M79" t="str">
            <v>胴付長靴</v>
          </cell>
          <cell r="N79" t="str">
            <v>富士手袋　２０７４－ＬＬ</v>
          </cell>
          <cell r="P79" t="str">
            <v>可</v>
          </cell>
          <cell r="Q79" t="str">
            <v>足</v>
          </cell>
          <cell r="R79">
            <v>4</v>
          </cell>
          <cell r="S79">
            <v>8571</v>
          </cell>
          <cell r="U79" t="str">
            <v>ｵﾚﾝｼﾞﾌﾞｯｸ</v>
          </cell>
          <cell r="Z79">
            <v>0.8</v>
          </cell>
          <cell r="AA79" t="str">
            <v/>
          </cell>
        </row>
        <row r="80">
          <cell r="A80">
            <v>79</v>
          </cell>
          <cell r="B80" t="str">
            <v>B56</v>
          </cell>
          <cell r="C80">
            <v>1</v>
          </cell>
          <cell r="D80">
            <v>9</v>
          </cell>
          <cell r="E80">
            <v>3</v>
          </cell>
          <cell r="F80" t="str">
            <v/>
          </cell>
          <cell r="G80">
            <v>56</v>
          </cell>
          <cell r="H80" t="str">
            <v>26-3</v>
          </cell>
          <cell r="I80" t="str">
            <v>雑消耗品費</v>
          </cell>
          <cell r="M80" t="str">
            <v>胴付長靴</v>
          </cell>
          <cell r="N80" t="str">
            <v>富士手袋　２０７４－３Ｌ</v>
          </cell>
          <cell r="P80" t="str">
            <v>可</v>
          </cell>
          <cell r="Q80" t="str">
            <v>足</v>
          </cell>
          <cell r="R80">
            <v>1</v>
          </cell>
          <cell r="S80">
            <v>8571</v>
          </cell>
          <cell r="U80" t="str">
            <v>ｵﾚﾝｼﾞﾌﾞｯｸ</v>
          </cell>
          <cell r="Z80">
            <v>0.8</v>
          </cell>
          <cell r="AA80" t="str">
            <v/>
          </cell>
        </row>
        <row r="81">
          <cell r="A81">
            <v>80</v>
          </cell>
          <cell r="B81" t="str">
            <v>B57</v>
          </cell>
          <cell r="C81">
            <v>1</v>
          </cell>
          <cell r="D81">
            <v>10</v>
          </cell>
          <cell r="E81">
            <v>4</v>
          </cell>
          <cell r="F81" t="str">
            <v/>
          </cell>
          <cell r="G81">
            <v>57</v>
          </cell>
          <cell r="H81" t="str">
            <v>26-4</v>
          </cell>
          <cell r="I81" t="str">
            <v>雑消耗品費</v>
          </cell>
          <cell r="M81" t="str">
            <v>腕カバー付手袋</v>
          </cell>
          <cell r="N81" t="str">
            <v>三重化学工業　ＮＯ．８０５－Ｌ</v>
          </cell>
          <cell r="P81" t="str">
            <v>可</v>
          </cell>
          <cell r="Q81" t="str">
            <v>双</v>
          </cell>
          <cell r="R81">
            <v>5</v>
          </cell>
          <cell r="S81">
            <v>1751</v>
          </cell>
          <cell r="U81" t="str">
            <v>ｵﾚﾝｼﾞﾌﾞｯｸ</v>
          </cell>
          <cell r="Z81">
            <v>0.8</v>
          </cell>
          <cell r="AA81" t="str">
            <v/>
          </cell>
        </row>
        <row r="82">
          <cell r="A82">
            <v>81</v>
          </cell>
          <cell r="B82" t="str">
            <v>B58</v>
          </cell>
          <cell r="C82">
            <v>1</v>
          </cell>
          <cell r="D82">
            <v>11</v>
          </cell>
          <cell r="E82">
            <v>5</v>
          </cell>
          <cell r="F82" t="str">
            <v/>
          </cell>
          <cell r="G82">
            <v>58</v>
          </cell>
          <cell r="H82" t="str">
            <v>26-5</v>
          </cell>
          <cell r="I82" t="str">
            <v>雑消耗品費</v>
          </cell>
          <cell r="M82" t="str">
            <v>腕カバー付手袋</v>
          </cell>
          <cell r="N82" t="str">
            <v>三重化学工業　ＮＯ．８０５－ＬＬ</v>
          </cell>
          <cell r="P82" t="str">
            <v>可</v>
          </cell>
          <cell r="Q82" t="str">
            <v>双</v>
          </cell>
          <cell r="R82">
            <v>5</v>
          </cell>
          <cell r="S82">
            <v>1751</v>
          </cell>
          <cell r="U82" t="str">
            <v>ｵﾚﾝｼﾞﾌﾞｯｸ</v>
          </cell>
          <cell r="Z82">
            <v>0.8</v>
          </cell>
          <cell r="AA82" t="str">
            <v/>
          </cell>
        </row>
        <row r="83">
          <cell r="A83">
            <v>82</v>
          </cell>
          <cell r="B83" t="str">
            <v>B59</v>
          </cell>
          <cell r="C83">
            <v>1</v>
          </cell>
          <cell r="D83">
            <v>7</v>
          </cell>
          <cell r="E83">
            <v>1</v>
          </cell>
          <cell r="F83" t="str">
            <v/>
          </cell>
          <cell r="G83">
            <v>59</v>
          </cell>
          <cell r="H83" t="str">
            <v>6-1</v>
          </cell>
          <cell r="I83" t="str">
            <v>雑運営費</v>
          </cell>
          <cell r="M83" t="str">
            <v>布ウエス</v>
          </cell>
          <cell r="N83" t="str">
            <v>ＷＩＮＧ　ＡＣＥ　ＮＯ２０－２Ｋ</v>
          </cell>
          <cell r="P83" t="str">
            <v>可</v>
          </cell>
          <cell r="Q83" t="str">
            <v>束</v>
          </cell>
          <cell r="R83">
            <v>50</v>
          </cell>
          <cell r="S83">
            <v>2026</v>
          </cell>
          <cell r="U83" t="str">
            <v>ｵﾚﾝｼﾞﾌﾞｯｸ</v>
          </cell>
          <cell r="Z83">
            <v>0.8</v>
          </cell>
          <cell r="AA83" t="str">
            <v/>
          </cell>
        </row>
        <row r="84">
          <cell r="A84">
            <v>83</v>
          </cell>
          <cell r="B84" t="str">
            <v>B60</v>
          </cell>
          <cell r="C84">
            <v>1</v>
          </cell>
          <cell r="D84">
            <v>8</v>
          </cell>
          <cell r="E84">
            <v>2</v>
          </cell>
          <cell r="F84" t="str">
            <v/>
          </cell>
          <cell r="G84">
            <v>60</v>
          </cell>
          <cell r="H84" t="str">
            <v>6-2</v>
          </cell>
          <cell r="I84" t="str">
            <v>雑運営費</v>
          </cell>
          <cell r="M84" t="str">
            <v>スポンジクロス</v>
          </cell>
          <cell r="N84" t="str">
            <v>アイオン　Ｒ３２２－ＴＫ</v>
          </cell>
          <cell r="P84" t="str">
            <v>可</v>
          </cell>
          <cell r="Q84" t="str">
            <v>袋</v>
          </cell>
          <cell r="R84">
            <v>10</v>
          </cell>
          <cell r="S84">
            <v>1819</v>
          </cell>
          <cell r="U84" t="str">
            <v>ｵﾚﾝｼﾞﾌﾞｯｸ</v>
          </cell>
          <cell r="Z84">
            <v>0.8</v>
          </cell>
          <cell r="AA84" t="str">
            <v/>
          </cell>
        </row>
        <row r="85">
          <cell r="A85">
            <v>84</v>
          </cell>
          <cell r="B85" t="str">
            <v>B61</v>
          </cell>
          <cell r="C85">
            <v>1</v>
          </cell>
          <cell r="D85">
            <v>9</v>
          </cell>
          <cell r="E85">
            <v>3</v>
          </cell>
          <cell r="F85" t="str">
            <v/>
          </cell>
          <cell r="G85">
            <v>61</v>
          </cell>
          <cell r="H85" t="str">
            <v>6-3</v>
          </cell>
          <cell r="I85" t="str">
            <v>雑運営費</v>
          </cell>
          <cell r="M85" t="str">
            <v>マスキングテープ</v>
          </cell>
          <cell r="N85" t="str">
            <v>ニチバン　ＭＴ－１５ＰＳ</v>
          </cell>
          <cell r="P85" t="str">
            <v>可</v>
          </cell>
          <cell r="Q85" t="str">
            <v>個</v>
          </cell>
          <cell r="R85">
            <v>30</v>
          </cell>
          <cell r="S85">
            <v>173</v>
          </cell>
          <cell r="U85" t="str">
            <v>ｵﾚﾝｼﾞﾌﾞｯｸ</v>
          </cell>
          <cell r="Z85">
            <v>0.8</v>
          </cell>
          <cell r="AA85" t="str">
            <v/>
          </cell>
        </row>
        <row r="86">
          <cell r="A86">
            <v>85</v>
          </cell>
          <cell r="B86" t="str">
            <v>B62</v>
          </cell>
          <cell r="C86">
            <v>1</v>
          </cell>
          <cell r="D86">
            <v>10</v>
          </cell>
          <cell r="E86">
            <v>4</v>
          </cell>
          <cell r="F86" t="str">
            <v/>
          </cell>
          <cell r="G86">
            <v>62</v>
          </cell>
          <cell r="H86" t="str">
            <v>6-4</v>
          </cell>
          <cell r="I86" t="str">
            <v>雑運営費</v>
          </cell>
          <cell r="M86" t="str">
            <v>テープカッター</v>
          </cell>
          <cell r="N86" t="str">
            <v>ニチバン　ＴＣ－１５Ｐ</v>
          </cell>
          <cell r="P86" t="str">
            <v>可</v>
          </cell>
          <cell r="Q86" t="str">
            <v>個</v>
          </cell>
          <cell r="R86">
            <v>3</v>
          </cell>
          <cell r="S86">
            <v>1200</v>
          </cell>
          <cell r="U86" t="str">
            <v>ｵﾚﾝｼﾞﾌﾞｯｸ</v>
          </cell>
          <cell r="Z86">
            <v>0.8</v>
          </cell>
          <cell r="AA86" t="str">
            <v/>
          </cell>
        </row>
        <row r="87">
          <cell r="A87">
            <v>86</v>
          </cell>
          <cell r="B87" t="str">
            <v>B63</v>
          </cell>
          <cell r="C87">
            <v>1</v>
          </cell>
          <cell r="D87">
            <v>11</v>
          </cell>
          <cell r="E87">
            <v>5</v>
          </cell>
          <cell r="F87" t="str">
            <v/>
          </cell>
          <cell r="G87">
            <v>63</v>
          </cell>
          <cell r="H87" t="str">
            <v>6-5</v>
          </cell>
          <cell r="I87" t="str">
            <v>雑運営費</v>
          </cell>
          <cell r="M87" t="str">
            <v>脱脂洗浄剤</v>
          </cell>
          <cell r="N87" t="str">
            <v>鈴木油脂工業　Ｓ－６０３</v>
          </cell>
          <cell r="P87" t="str">
            <v>可</v>
          </cell>
          <cell r="Q87" t="str">
            <v>缶</v>
          </cell>
          <cell r="R87">
            <v>1</v>
          </cell>
          <cell r="S87">
            <v>20821</v>
          </cell>
          <cell r="U87" t="str">
            <v>ｵﾚﾝｼﾞﾌﾞｯｸ</v>
          </cell>
          <cell r="Z87">
            <v>0.8</v>
          </cell>
          <cell r="AA87" t="str">
            <v/>
          </cell>
        </row>
        <row r="88">
          <cell r="A88">
            <v>87</v>
          </cell>
          <cell r="B88" t="str">
            <v>B64</v>
          </cell>
          <cell r="C88">
            <v>1</v>
          </cell>
          <cell r="D88">
            <v>12</v>
          </cell>
          <cell r="E88">
            <v>6</v>
          </cell>
          <cell r="F88" t="str">
            <v/>
          </cell>
          <cell r="G88">
            <v>64</v>
          </cell>
          <cell r="H88" t="str">
            <v>6-6</v>
          </cell>
          <cell r="I88" t="str">
            <v>雑運営費</v>
          </cell>
          <cell r="M88" t="str">
            <v>養生用テープ</v>
          </cell>
          <cell r="N88" t="str">
            <v>ダイヤデックス　Ｙ－０９－ＧＲ　５０ＭＭ５０Ｍ</v>
          </cell>
          <cell r="P88" t="str">
            <v>可</v>
          </cell>
          <cell r="Q88" t="str">
            <v>巻</v>
          </cell>
          <cell r="R88">
            <v>60</v>
          </cell>
          <cell r="S88">
            <v>788</v>
          </cell>
          <cell r="U88" t="str">
            <v>ｵﾚﾝｼﾞﾌﾞｯｸ</v>
          </cell>
          <cell r="Z88">
            <v>0.8</v>
          </cell>
          <cell r="AA88" t="str">
            <v/>
          </cell>
        </row>
        <row r="89">
          <cell r="A89">
            <v>88</v>
          </cell>
          <cell r="B89" t="str">
            <v>B65</v>
          </cell>
          <cell r="C89">
            <v>1</v>
          </cell>
          <cell r="D89">
            <v>13</v>
          </cell>
          <cell r="E89">
            <v>7</v>
          </cell>
          <cell r="F89" t="str">
            <v/>
          </cell>
          <cell r="G89">
            <v>65</v>
          </cell>
          <cell r="H89" t="str">
            <v>6-7</v>
          </cell>
          <cell r="I89" t="str">
            <v>雑運営費</v>
          </cell>
          <cell r="M89" t="str">
            <v>オイルジョッキ</v>
          </cell>
          <cell r="N89" t="str">
            <v>トラスコ　ＰＮ－５Ｌ</v>
          </cell>
          <cell r="P89" t="str">
            <v>可</v>
          </cell>
          <cell r="Q89" t="str">
            <v>個</v>
          </cell>
          <cell r="R89">
            <v>1</v>
          </cell>
          <cell r="S89">
            <v>2743</v>
          </cell>
          <cell r="U89" t="str">
            <v>ｵﾚﾝｼﾞﾌﾞｯｸ</v>
          </cell>
          <cell r="Z89">
            <v>0.8</v>
          </cell>
          <cell r="AA89" t="str">
            <v/>
          </cell>
        </row>
        <row r="90">
          <cell r="A90">
            <v>89</v>
          </cell>
          <cell r="B90" t="str">
            <v>B66</v>
          </cell>
          <cell r="C90">
            <v>1</v>
          </cell>
          <cell r="D90">
            <v>14</v>
          </cell>
          <cell r="E90">
            <v>8</v>
          </cell>
          <cell r="F90" t="str">
            <v/>
          </cell>
          <cell r="G90">
            <v>66</v>
          </cell>
          <cell r="H90" t="str">
            <v>6-8</v>
          </cell>
          <cell r="I90" t="str">
            <v>雑運営費</v>
          </cell>
          <cell r="M90" t="str">
            <v>筆</v>
          </cell>
          <cell r="N90" t="str">
            <v>トラスコ　ＴＫＮＦＹ－１０</v>
          </cell>
          <cell r="P90" t="str">
            <v>可</v>
          </cell>
          <cell r="Q90" t="str">
            <v>本</v>
          </cell>
          <cell r="R90">
            <v>15</v>
          </cell>
          <cell r="S90">
            <v>514</v>
          </cell>
          <cell r="U90" t="str">
            <v>ｵﾚﾝｼﾞﾌﾞｯｸ</v>
          </cell>
          <cell r="Z90">
            <v>0.8</v>
          </cell>
          <cell r="AA90" t="str">
            <v/>
          </cell>
        </row>
        <row r="91">
          <cell r="A91">
            <v>90</v>
          </cell>
          <cell r="B91" t="str">
            <v>B67</v>
          </cell>
          <cell r="C91">
            <v>1</v>
          </cell>
          <cell r="D91">
            <v>15</v>
          </cell>
          <cell r="E91">
            <v>9</v>
          </cell>
          <cell r="F91" t="str">
            <v/>
          </cell>
          <cell r="G91">
            <v>67</v>
          </cell>
          <cell r="H91" t="str">
            <v>6-9</v>
          </cell>
          <cell r="I91" t="str">
            <v>雑運営費</v>
          </cell>
          <cell r="M91" t="str">
            <v>丸筆</v>
          </cell>
          <cell r="N91" t="str">
            <v>トラスコ　ＴＴＭＢ－８</v>
          </cell>
          <cell r="P91" t="str">
            <v>可</v>
          </cell>
          <cell r="Q91" t="str">
            <v>本</v>
          </cell>
          <cell r="R91">
            <v>10</v>
          </cell>
          <cell r="S91">
            <v>283</v>
          </cell>
          <cell r="U91" t="str">
            <v>ｵﾚﾝｼﾞﾌﾞｯｸ</v>
          </cell>
          <cell r="Z91">
            <v>0.8</v>
          </cell>
          <cell r="AA91" t="str">
            <v/>
          </cell>
        </row>
        <row r="92">
          <cell r="A92">
            <v>91</v>
          </cell>
          <cell r="B92" t="str">
            <v>B68</v>
          </cell>
          <cell r="C92">
            <v>1</v>
          </cell>
          <cell r="D92">
            <v>16</v>
          </cell>
          <cell r="E92">
            <v>10</v>
          </cell>
          <cell r="F92" t="str">
            <v/>
          </cell>
          <cell r="G92">
            <v>68</v>
          </cell>
          <cell r="H92" t="str">
            <v>6-10</v>
          </cell>
          <cell r="I92" t="str">
            <v>雑運営費</v>
          </cell>
          <cell r="M92" t="str">
            <v>筆</v>
          </cell>
          <cell r="N92" t="str">
            <v>トラスコ　ＴＫＮＦＹ－６</v>
          </cell>
          <cell r="P92" t="str">
            <v>可</v>
          </cell>
          <cell r="Q92" t="str">
            <v>本</v>
          </cell>
          <cell r="R92">
            <v>15</v>
          </cell>
          <cell r="S92">
            <v>763</v>
          </cell>
          <cell r="U92" t="str">
            <v>ｵﾚﾝｼﾞﾌﾞｯｸ</v>
          </cell>
          <cell r="Z92">
            <v>0.8</v>
          </cell>
          <cell r="AA92" t="str">
            <v/>
          </cell>
        </row>
        <row r="93">
          <cell r="A93">
            <v>92</v>
          </cell>
          <cell r="B93" t="str">
            <v>B69</v>
          </cell>
          <cell r="C93">
            <v>1</v>
          </cell>
          <cell r="D93">
            <v>17</v>
          </cell>
          <cell r="E93">
            <v>11</v>
          </cell>
          <cell r="F93" t="str">
            <v/>
          </cell>
          <cell r="G93">
            <v>69</v>
          </cell>
          <cell r="H93" t="str">
            <v>6-11</v>
          </cell>
          <cell r="I93" t="str">
            <v>雑運営費</v>
          </cell>
          <cell r="M93" t="str">
            <v>筆</v>
          </cell>
          <cell r="N93" t="str">
            <v>トラスコ　ＴＫＮＦ－６</v>
          </cell>
          <cell r="P93" t="str">
            <v>可</v>
          </cell>
          <cell r="Q93" t="str">
            <v>本</v>
          </cell>
          <cell r="R93">
            <v>10</v>
          </cell>
          <cell r="S93">
            <v>746</v>
          </cell>
          <cell r="U93" t="str">
            <v>ｵﾚﾝｼﾞﾌﾞｯｸ</v>
          </cell>
          <cell r="Z93">
            <v>0.9</v>
          </cell>
          <cell r="AA93" t="str">
            <v/>
          </cell>
        </row>
        <row r="94">
          <cell r="A94">
            <v>93</v>
          </cell>
          <cell r="B94" t="str">
            <v>B70</v>
          </cell>
          <cell r="C94">
            <v>1</v>
          </cell>
          <cell r="D94">
            <v>18</v>
          </cell>
          <cell r="E94">
            <v>12</v>
          </cell>
          <cell r="F94" t="str">
            <v/>
          </cell>
          <cell r="G94">
            <v>70</v>
          </cell>
          <cell r="H94" t="str">
            <v>6-12</v>
          </cell>
          <cell r="I94" t="str">
            <v>雑運営費</v>
          </cell>
          <cell r="M94" t="str">
            <v>点付筆</v>
          </cell>
          <cell r="N94" t="str">
            <v>コーワ　１１７０８</v>
          </cell>
          <cell r="P94" t="str">
            <v>可</v>
          </cell>
          <cell r="Q94" t="str">
            <v>本</v>
          </cell>
          <cell r="R94">
            <v>10</v>
          </cell>
          <cell r="S94">
            <v>126</v>
          </cell>
          <cell r="U94" t="str">
            <v>ｵﾚﾝｼﾞﾌﾞｯｸ</v>
          </cell>
          <cell r="Z94">
            <v>0.8</v>
          </cell>
          <cell r="AA94" t="str">
            <v/>
          </cell>
        </row>
        <row r="95">
          <cell r="A95">
            <v>94</v>
          </cell>
          <cell r="B95" t="str">
            <v>B71</v>
          </cell>
          <cell r="C95">
            <v>1</v>
          </cell>
          <cell r="D95">
            <v>19</v>
          </cell>
          <cell r="E95">
            <v>13</v>
          </cell>
          <cell r="F95" t="str">
            <v/>
          </cell>
          <cell r="G95">
            <v>71</v>
          </cell>
          <cell r="H95" t="str">
            <v>6-13</v>
          </cell>
          <cell r="I95" t="str">
            <v>雑運営費</v>
          </cell>
          <cell r="M95" t="str">
            <v>丸筆</v>
          </cell>
          <cell r="N95" t="str">
            <v>あかしや　ＧＡＲ＃０Ｓ</v>
          </cell>
          <cell r="P95" t="str">
            <v>可</v>
          </cell>
          <cell r="Q95" t="str">
            <v>本</v>
          </cell>
          <cell r="R95">
            <v>50</v>
          </cell>
          <cell r="S95">
            <v>199</v>
          </cell>
          <cell r="U95" t="str">
            <v>ｵﾚﾝｼﾞﾌﾞｯｸ</v>
          </cell>
          <cell r="Z95">
            <v>0.8</v>
          </cell>
          <cell r="AA95" t="str">
            <v/>
          </cell>
        </row>
        <row r="96">
          <cell r="A96">
            <v>95</v>
          </cell>
          <cell r="B96" t="str">
            <v>B72</v>
          </cell>
          <cell r="C96">
            <v>1</v>
          </cell>
          <cell r="D96">
            <v>20</v>
          </cell>
          <cell r="E96">
            <v>14</v>
          </cell>
          <cell r="F96" t="str">
            <v/>
          </cell>
          <cell r="G96">
            <v>72</v>
          </cell>
          <cell r="H96" t="str">
            <v>6-14</v>
          </cell>
          <cell r="I96" t="str">
            <v>雑運営費</v>
          </cell>
          <cell r="M96" t="str">
            <v>紙コップ</v>
          </cell>
          <cell r="N96" t="str">
            <v>パックスタイル　２８６２１８</v>
          </cell>
          <cell r="P96" t="str">
            <v>可</v>
          </cell>
          <cell r="Q96" t="str">
            <v>袋</v>
          </cell>
          <cell r="R96">
            <v>15</v>
          </cell>
          <cell r="S96">
            <v>521</v>
          </cell>
          <cell r="U96" t="str">
            <v>ｵﾚﾝｼﾞﾌﾞｯｸ</v>
          </cell>
          <cell r="Z96">
            <v>0.8</v>
          </cell>
          <cell r="AA96" t="str">
            <v/>
          </cell>
        </row>
        <row r="97">
          <cell r="A97">
            <v>96</v>
          </cell>
          <cell r="B97" t="str">
            <v>B73</v>
          </cell>
          <cell r="C97">
            <v>1</v>
          </cell>
          <cell r="D97">
            <v>21</v>
          </cell>
          <cell r="E97">
            <v>15</v>
          </cell>
          <cell r="F97" t="str">
            <v/>
          </cell>
          <cell r="G97">
            <v>73</v>
          </cell>
          <cell r="H97" t="str">
            <v>6-15</v>
          </cell>
          <cell r="I97" t="str">
            <v>雑運営費</v>
          </cell>
          <cell r="M97" t="str">
            <v>プラスチックジョー</v>
          </cell>
          <cell r="N97" t="str">
            <v>クニペックス　８１１９－２５０Ｖ０２</v>
          </cell>
          <cell r="P97" t="str">
            <v>可</v>
          </cell>
          <cell r="Q97" t="str">
            <v>組</v>
          </cell>
          <cell r="R97">
            <v>5</v>
          </cell>
          <cell r="S97">
            <v>2991</v>
          </cell>
          <cell r="U97" t="str">
            <v>ｵﾚﾝｼﾞﾌﾞｯｸ</v>
          </cell>
          <cell r="Z97">
            <v>0.8</v>
          </cell>
          <cell r="AA97" t="str">
            <v/>
          </cell>
        </row>
        <row r="98">
          <cell r="A98">
            <v>97</v>
          </cell>
          <cell r="B98" t="str">
            <v>B74</v>
          </cell>
          <cell r="C98">
            <v>1</v>
          </cell>
          <cell r="D98">
            <v>22</v>
          </cell>
          <cell r="E98">
            <v>16</v>
          </cell>
          <cell r="F98" t="str">
            <v/>
          </cell>
          <cell r="G98">
            <v>74</v>
          </cell>
          <cell r="H98" t="str">
            <v>6-16</v>
          </cell>
          <cell r="I98" t="str">
            <v>雑運営費</v>
          </cell>
          <cell r="M98" t="str">
            <v>水切りワイパー</v>
          </cell>
          <cell r="N98" t="str">
            <v>ＥＡ９２８ＡＥ－５Ａ</v>
          </cell>
          <cell r="P98" t="str">
            <v>可</v>
          </cell>
          <cell r="Q98" t="str">
            <v>個</v>
          </cell>
          <cell r="R98">
            <v>4</v>
          </cell>
          <cell r="S98">
            <v>1250</v>
          </cell>
          <cell r="U98" t="str">
            <v>ESCO</v>
          </cell>
          <cell r="Z98">
            <v>0.8</v>
          </cell>
          <cell r="AA98" t="str">
            <v/>
          </cell>
        </row>
        <row r="99">
          <cell r="A99">
            <v>98</v>
          </cell>
          <cell r="B99" t="str">
            <v>B75</v>
          </cell>
          <cell r="C99">
            <v>1</v>
          </cell>
          <cell r="D99">
            <v>23</v>
          </cell>
          <cell r="E99">
            <v>17</v>
          </cell>
          <cell r="F99" t="str">
            <v/>
          </cell>
          <cell r="G99">
            <v>75</v>
          </cell>
          <cell r="H99" t="str">
            <v>6-17</v>
          </cell>
          <cell r="I99" t="str">
            <v>雑運営費</v>
          </cell>
          <cell r="M99" t="str">
            <v>ピックアップクロー</v>
          </cell>
          <cell r="N99" t="str">
            <v>ＥＡ５９８ＢＫ－２</v>
          </cell>
          <cell r="P99" t="str">
            <v>可</v>
          </cell>
          <cell r="Q99" t="str">
            <v>本</v>
          </cell>
          <cell r="R99">
            <v>2</v>
          </cell>
          <cell r="S99">
            <v>1960</v>
          </cell>
          <cell r="U99" t="str">
            <v>ESCO</v>
          </cell>
          <cell r="Z99">
            <v>0.8</v>
          </cell>
          <cell r="AA99" t="str">
            <v/>
          </cell>
        </row>
        <row r="100">
          <cell r="A100">
            <v>99</v>
          </cell>
          <cell r="B100" t="str">
            <v>B76</v>
          </cell>
          <cell r="C100">
            <v>1</v>
          </cell>
          <cell r="D100">
            <v>24</v>
          </cell>
          <cell r="E100">
            <v>18</v>
          </cell>
          <cell r="F100" t="str">
            <v/>
          </cell>
          <cell r="G100">
            <v>76</v>
          </cell>
          <cell r="H100" t="str">
            <v>6-18</v>
          </cell>
          <cell r="I100" t="str">
            <v>雑運営費</v>
          </cell>
          <cell r="M100" t="str">
            <v>ニトリル背抜き手袋</v>
          </cell>
          <cell r="N100" t="str">
            <v>トーワ　５１２－Ｓ</v>
          </cell>
          <cell r="P100" t="str">
            <v>可</v>
          </cell>
          <cell r="Q100" t="str">
            <v>双</v>
          </cell>
          <cell r="R100">
            <v>10</v>
          </cell>
          <cell r="S100">
            <v>299</v>
          </cell>
          <cell r="U100" t="str">
            <v>ｵﾚﾝｼﾞﾌﾞｯｸ</v>
          </cell>
          <cell r="Z100">
            <v>0.8</v>
          </cell>
          <cell r="AA100" t="str">
            <v/>
          </cell>
        </row>
        <row r="101">
          <cell r="A101">
            <v>100</v>
          </cell>
          <cell r="B101" t="str">
            <v>B77</v>
          </cell>
          <cell r="C101">
            <v>2</v>
          </cell>
          <cell r="D101">
            <v>25</v>
          </cell>
          <cell r="E101">
            <v>19</v>
          </cell>
          <cell r="F101" t="str">
            <v/>
          </cell>
          <cell r="G101">
            <v>77</v>
          </cell>
          <cell r="H101" t="str">
            <v>6-19</v>
          </cell>
          <cell r="I101" t="str">
            <v>雑運営費</v>
          </cell>
          <cell r="M101" t="str">
            <v>ニトリル背抜き手袋</v>
          </cell>
          <cell r="N101" t="str">
            <v>トーワ　５１２－Ｍ</v>
          </cell>
          <cell r="P101" t="str">
            <v>可</v>
          </cell>
          <cell r="Q101" t="str">
            <v>双</v>
          </cell>
          <cell r="R101">
            <v>20</v>
          </cell>
          <cell r="S101">
            <v>299</v>
          </cell>
          <cell r="U101" t="str">
            <v>ｵﾚﾝｼﾞﾌﾞｯｸ</v>
          </cell>
          <cell r="Z101">
            <v>0.8</v>
          </cell>
          <cell r="AA101" t="str">
            <v/>
          </cell>
        </row>
        <row r="102">
          <cell r="A102">
            <v>101</v>
          </cell>
          <cell r="B102" t="str">
            <v>B78</v>
          </cell>
          <cell r="C102">
            <v>1</v>
          </cell>
          <cell r="D102">
            <v>26</v>
          </cell>
          <cell r="E102">
            <v>20</v>
          </cell>
          <cell r="F102" t="str">
            <v/>
          </cell>
          <cell r="G102">
            <v>78</v>
          </cell>
          <cell r="H102" t="str">
            <v>6-20</v>
          </cell>
          <cell r="I102" t="str">
            <v>雑運営費</v>
          </cell>
          <cell r="M102" t="str">
            <v>ニトリル背抜き手袋</v>
          </cell>
          <cell r="N102" t="str">
            <v>トーワ　５１２－Ｌ</v>
          </cell>
          <cell r="P102" t="str">
            <v>可</v>
          </cell>
          <cell r="Q102" t="str">
            <v>双</v>
          </cell>
          <cell r="R102">
            <v>20</v>
          </cell>
          <cell r="S102">
            <v>299</v>
          </cell>
          <cell r="U102" t="str">
            <v>ｵﾚﾝｼﾞﾌﾞｯｸ</v>
          </cell>
          <cell r="Z102">
            <v>0.8</v>
          </cell>
          <cell r="AA102" t="str">
            <v/>
          </cell>
        </row>
        <row r="103">
          <cell r="A103">
            <v>102</v>
          </cell>
          <cell r="B103" t="str">
            <v>B79</v>
          </cell>
          <cell r="C103">
            <v>1</v>
          </cell>
          <cell r="D103">
            <v>27</v>
          </cell>
          <cell r="E103">
            <v>21</v>
          </cell>
          <cell r="F103" t="str">
            <v/>
          </cell>
          <cell r="G103">
            <v>79</v>
          </cell>
          <cell r="H103" t="str">
            <v>6-21</v>
          </cell>
          <cell r="I103" t="str">
            <v>雑運営費</v>
          </cell>
          <cell r="M103" t="str">
            <v>天然ゴム手袋</v>
          </cell>
          <cell r="N103" t="str">
            <v>ユニワールド　ＷＧ－３１８－Ｍ</v>
          </cell>
          <cell r="P103" t="str">
            <v>可</v>
          </cell>
          <cell r="Q103" t="str">
            <v>双</v>
          </cell>
          <cell r="R103">
            <v>15</v>
          </cell>
          <cell r="S103">
            <v>490</v>
          </cell>
          <cell r="U103" t="str">
            <v>ｵﾚﾝｼﾞﾌﾞｯｸ</v>
          </cell>
          <cell r="Z103">
            <v>0.8</v>
          </cell>
          <cell r="AA103" t="str">
            <v/>
          </cell>
        </row>
        <row r="104">
          <cell r="A104">
            <v>103</v>
          </cell>
          <cell r="B104" t="str">
            <v>B80</v>
          </cell>
          <cell r="C104">
            <v>1</v>
          </cell>
          <cell r="D104">
            <v>28</v>
          </cell>
          <cell r="E104">
            <v>22</v>
          </cell>
          <cell r="F104" t="str">
            <v/>
          </cell>
          <cell r="G104">
            <v>80</v>
          </cell>
          <cell r="H104" t="str">
            <v>6-22</v>
          </cell>
          <cell r="I104" t="str">
            <v>雑運営費</v>
          </cell>
          <cell r="M104" t="str">
            <v>天然ゴム手袋</v>
          </cell>
          <cell r="N104" t="str">
            <v>ユニワールド　ＷＧ－３１８－Ｌ</v>
          </cell>
          <cell r="P104" t="str">
            <v>可</v>
          </cell>
          <cell r="Q104" t="str">
            <v>双</v>
          </cell>
          <cell r="R104">
            <v>15</v>
          </cell>
          <cell r="S104">
            <v>490</v>
          </cell>
          <cell r="U104" t="str">
            <v>ｵﾚﾝｼﾞﾌﾞｯｸ</v>
          </cell>
          <cell r="Z104">
            <v>0.8</v>
          </cell>
          <cell r="AA104" t="str">
            <v/>
          </cell>
        </row>
        <row r="105">
          <cell r="A105">
            <v>104</v>
          </cell>
          <cell r="B105" t="str">
            <v>B81</v>
          </cell>
          <cell r="C105">
            <v>1</v>
          </cell>
          <cell r="D105">
            <v>29</v>
          </cell>
          <cell r="E105">
            <v>23</v>
          </cell>
          <cell r="F105" t="str">
            <v/>
          </cell>
          <cell r="G105">
            <v>81</v>
          </cell>
          <cell r="H105" t="str">
            <v>6-23</v>
          </cell>
          <cell r="I105" t="str">
            <v>雑運営費</v>
          </cell>
          <cell r="M105" t="str">
            <v>ドライバーホルダー</v>
          </cell>
          <cell r="N105" t="str">
            <v>デンサン　ＮＤ－９５２</v>
          </cell>
          <cell r="P105" t="str">
            <v>可</v>
          </cell>
          <cell r="Q105" t="str">
            <v>個</v>
          </cell>
          <cell r="R105">
            <v>20</v>
          </cell>
          <cell r="S105">
            <v>1629</v>
          </cell>
          <cell r="U105" t="str">
            <v>ｵﾚﾝｼﾞﾌﾞｯｸ</v>
          </cell>
          <cell r="Z105">
            <v>0.8</v>
          </cell>
          <cell r="AA105" t="str">
            <v/>
          </cell>
        </row>
        <row r="106">
          <cell r="A106">
            <v>105</v>
          </cell>
          <cell r="B106" t="str">
            <v>B82</v>
          </cell>
          <cell r="C106">
            <v>1</v>
          </cell>
          <cell r="D106">
            <v>30</v>
          </cell>
          <cell r="E106">
            <v>24</v>
          </cell>
          <cell r="F106" t="str">
            <v/>
          </cell>
          <cell r="G106">
            <v>82</v>
          </cell>
          <cell r="H106" t="str">
            <v>6-25</v>
          </cell>
          <cell r="I106" t="str">
            <v>雑運営費</v>
          </cell>
          <cell r="M106" t="str">
            <v>計量カップ</v>
          </cell>
          <cell r="N106" t="str">
            <v>ＥＡ９９１ＫＳ－０．４</v>
          </cell>
          <cell r="P106" t="str">
            <v>可</v>
          </cell>
          <cell r="Q106" t="str">
            <v>個</v>
          </cell>
          <cell r="R106">
            <v>1</v>
          </cell>
          <cell r="S106">
            <v>1870</v>
          </cell>
          <cell r="U106" t="str">
            <v>ESCO</v>
          </cell>
          <cell r="Z106">
            <v>0.8</v>
          </cell>
          <cell r="AA106" t="str">
            <v/>
          </cell>
        </row>
        <row r="107">
          <cell r="A107">
            <v>106</v>
          </cell>
          <cell r="B107" t="str">
            <v>B83</v>
          </cell>
          <cell r="C107">
            <v>1</v>
          </cell>
          <cell r="D107">
            <v>31</v>
          </cell>
          <cell r="E107">
            <v>25</v>
          </cell>
          <cell r="F107" t="str">
            <v/>
          </cell>
          <cell r="G107">
            <v>83</v>
          </cell>
          <cell r="H107" t="str">
            <v>6-26</v>
          </cell>
          <cell r="I107" t="str">
            <v>雑運営費</v>
          </cell>
          <cell r="M107" t="str">
            <v>オプションブレーキ</v>
          </cell>
          <cell r="N107" t="str">
            <v>エヌケーキャリーキャスター　ＳＣー５０ＳＴ</v>
          </cell>
          <cell r="P107" t="str">
            <v>不可</v>
          </cell>
          <cell r="Q107" t="str">
            <v>個</v>
          </cell>
          <cell r="R107">
            <v>2</v>
          </cell>
          <cell r="S107">
            <v>14560</v>
          </cell>
          <cell r="U107" t="str">
            <v>ｵﾚﾝｼﾞﾌﾞｯｸ</v>
          </cell>
          <cell r="Z107">
            <v>0.8</v>
          </cell>
          <cell r="AA107" t="str">
            <v/>
          </cell>
        </row>
        <row r="108">
          <cell r="A108">
            <v>107</v>
          </cell>
          <cell r="B108" t="str">
            <v>B84</v>
          </cell>
          <cell r="C108">
            <v>2</v>
          </cell>
          <cell r="D108">
            <v>32</v>
          </cell>
          <cell r="E108">
            <v>26</v>
          </cell>
          <cell r="F108" t="str">
            <v/>
          </cell>
          <cell r="G108">
            <v>84</v>
          </cell>
          <cell r="H108" t="str">
            <v>6-27</v>
          </cell>
          <cell r="I108" t="str">
            <v>雑運営費</v>
          </cell>
          <cell r="M108" t="str">
            <v>ソケットアダプター</v>
          </cell>
          <cell r="N108" t="str">
            <v>ネプロス　ＮＢＡ２３</v>
          </cell>
          <cell r="P108" t="str">
            <v>可</v>
          </cell>
          <cell r="Q108" t="str">
            <v>個</v>
          </cell>
          <cell r="R108">
            <v>1</v>
          </cell>
          <cell r="S108">
            <v>1570</v>
          </cell>
          <cell r="U108" t="str">
            <v>ｵﾚﾝｼﾞﾌﾞｯｸ</v>
          </cell>
          <cell r="Z108">
            <v>0.8</v>
          </cell>
          <cell r="AA108" t="str">
            <v/>
          </cell>
        </row>
        <row r="109">
          <cell r="A109">
            <v>108</v>
          </cell>
          <cell r="B109" t="str">
            <v>B85</v>
          </cell>
          <cell r="C109">
            <v>2</v>
          </cell>
          <cell r="D109">
            <v>33</v>
          </cell>
          <cell r="E109">
            <v>27</v>
          </cell>
          <cell r="F109" t="str">
            <v/>
          </cell>
          <cell r="G109">
            <v>85</v>
          </cell>
          <cell r="H109" t="str">
            <v>6-28</v>
          </cell>
          <cell r="I109" t="str">
            <v>雑運営費</v>
          </cell>
          <cell r="M109" t="str">
            <v>耐水ＵＶシート</v>
          </cell>
          <cell r="N109" t="str">
            <v>トラスコ　ＴＷＰ７０００１８１８</v>
          </cell>
          <cell r="P109" t="str">
            <v>可</v>
          </cell>
          <cell r="Q109" t="str">
            <v>枚</v>
          </cell>
          <cell r="R109">
            <v>1</v>
          </cell>
          <cell r="S109">
            <v>5263</v>
          </cell>
          <cell r="U109" t="str">
            <v>ｵﾚﾝｼﾞﾌﾞｯｸ</v>
          </cell>
          <cell r="Z109">
            <v>0.8</v>
          </cell>
          <cell r="AA109" t="str">
            <v/>
          </cell>
        </row>
        <row r="110">
          <cell r="A110">
            <v>109</v>
          </cell>
          <cell r="B110" t="str">
            <v>B86</v>
          </cell>
          <cell r="C110">
            <v>1</v>
          </cell>
          <cell r="D110">
            <v>34</v>
          </cell>
          <cell r="E110">
            <v>28</v>
          </cell>
          <cell r="F110" t="str">
            <v/>
          </cell>
          <cell r="G110">
            <v>86</v>
          </cell>
          <cell r="H110" t="str">
            <v>6-29</v>
          </cell>
          <cell r="I110" t="str">
            <v>雑運営費</v>
          </cell>
          <cell r="M110" t="str">
            <v>ケガキ針</v>
          </cell>
          <cell r="N110" t="str">
            <v>グローズ　ＭＳ／７－ＡＬ</v>
          </cell>
          <cell r="P110" t="str">
            <v>可</v>
          </cell>
          <cell r="Q110" t="str">
            <v>本</v>
          </cell>
          <cell r="R110">
            <v>2</v>
          </cell>
          <cell r="S110">
            <v>920</v>
          </cell>
          <cell r="U110" t="str">
            <v>ｵﾚﾝｼﾞﾌﾞｯｸ</v>
          </cell>
          <cell r="Z110">
            <v>0.8</v>
          </cell>
          <cell r="AA110" t="str">
            <v/>
          </cell>
        </row>
        <row r="111">
          <cell r="A111">
            <v>110</v>
          </cell>
          <cell r="B111" t="str">
            <v>B87</v>
          </cell>
          <cell r="C111">
            <v>1</v>
          </cell>
          <cell r="D111">
            <v>35</v>
          </cell>
          <cell r="E111">
            <v>29</v>
          </cell>
          <cell r="F111" t="str">
            <v/>
          </cell>
          <cell r="G111">
            <v>87</v>
          </cell>
          <cell r="H111" t="str">
            <v>6-30</v>
          </cell>
          <cell r="I111" t="str">
            <v>雑運営費</v>
          </cell>
          <cell r="M111" t="str">
            <v>ライト付き点検鏡</v>
          </cell>
          <cell r="N111" t="str">
            <v>シンワ測定　７４１５５</v>
          </cell>
          <cell r="P111" t="str">
            <v>可</v>
          </cell>
          <cell r="Q111" t="str">
            <v>本</v>
          </cell>
          <cell r="R111">
            <v>2</v>
          </cell>
          <cell r="S111">
            <v>1807</v>
          </cell>
          <cell r="U111" t="str">
            <v>ｵﾚﾝｼﾞﾌﾞｯｸ</v>
          </cell>
          <cell r="Z111">
            <v>0.8</v>
          </cell>
          <cell r="AA111" t="str">
            <v/>
          </cell>
        </row>
        <row r="112">
          <cell r="A112">
            <v>111</v>
          </cell>
          <cell r="B112" t="str">
            <v>B88</v>
          </cell>
          <cell r="C112">
            <v>1</v>
          </cell>
          <cell r="D112">
            <v>36</v>
          </cell>
          <cell r="E112">
            <v>30</v>
          </cell>
          <cell r="F112" t="str">
            <v/>
          </cell>
          <cell r="G112">
            <v>88</v>
          </cell>
          <cell r="H112" t="str">
            <v>6-31</v>
          </cell>
          <cell r="I112" t="str">
            <v>雑運営費</v>
          </cell>
          <cell r="M112" t="str">
            <v>ブリキジョウゴ</v>
          </cell>
          <cell r="N112" t="str">
            <v>マト　３３６１６２４</v>
          </cell>
          <cell r="P112" t="str">
            <v>可</v>
          </cell>
          <cell r="Q112" t="str">
            <v>個</v>
          </cell>
          <cell r="R112">
            <v>1</v>
          </cell>
          <cell r="S112">
            <v>6184</v>
          </cell>
          <cell r="U112" t="str">
            <v>ｵﾚﾝｼﾞﾌﾞｯｸ</v>
          </cell>
          <cell r="Z112">
            <v>0.8</v>
          </cell>
          <cell r="AA112" t="str">
            <v/>
          </cell>
        </row>
        <row r="113">
          <cell r="A113">
            <v>112</v>
          </cell>
          <cell r="B113" t="str">
            <v>B89</v>
          </cell>
          <cell r="C113">
            <v>1</v>
          </cell>
          <cell r="D113">
            <v>37</v>
          </cell>
          <cell r="E113">
            <v>31</v>
          </cell>
          <cell r="F113" t="str">
            <v/>
          </cell>
          <cell r="G113">
            <v>89</v>
          </cell>
          <cell r="H113" t="str">
            <v>6-32</v>
          </cell>
          <cell r="I113" t="str">
            <v>雑運営費</v>
          </cell>
          <cell r="M113" t="str">
            <v>金具付キャスター</v>
          </cell>
          <cell r="N113" t="str">
            <v>ＥＡ９８６ＰＮ－４２</v>
          </cell>
          <cell r="P113" t="str">
            <v>可</v>
          </cell>
          <cell r="Q113" t="str">
            <v>個</v>
          </cell>
          <cell r="R113">
            <v>14</v>
          </cell>
          <cell r="S113">
            <v>4000</v>
          </cell>
          <cell r="U113" t="str">
            <v>ESCO</v>
          </cell>
          <cell r="Z113">
            <v>0.8</v>
          </cell>
          <cell r="AA113" t="str">
            <v/>
          </cell>
        </row>
        <row r="114">
          <cell r="A114">
            <v>113</v>
          </cell>
          <cell r="B114" t="str">
            <v>B90</v>
          </cell>
          <cell r="C114">
            <v>1</v>
          </cell>
          <cell r="D114">
            <v>38</v>
          </cell>
          <cell r="E114">
            <v>32</v>
          </cell>
          <cell r="F114" t="str">
            <v/>
          </cell>
          <cell r="G114">
            <v>90</v>
          </cell>
          <cell r="H114" t="str">
            <v>6-33</v>
          </cell>
          <cell r="I114" t="str">
            <v>雑運営費</v>
          </cell>
          <cell r="M114" t="str">
            <v>銅板</v>
          </cell>
          <cell r="N114" t="str">
            <v>ヒカリ　ＨＣ０５２６</v>
          </cell>
          <cell r="P114" t="str">
            <v>可</v>
          </cell>
          <cell r="Q114" t="str">
            <v>枚</v>
          </cell>
          <cell r="R114">
            <v>1</v>
          </cell>
          <cell r="S114">
            <v>2086</v>
          </cell>
          <cell r="U114" t="str">
            <v>ｵﾚﾝｼﾞﾌﾞｯｸ</v>
          </cell>
          <cell r="Z114">
            <v>0.8</v>
          </cell>
          <cell r="AA114" t="str">
            <v/>
          </cell>
        </row>
        <row r="115">
          <cell r="A115">
            <v>114</v>
          </cell>
          <cell r="B115" t="str">
            <v>B91</v>
          </cell>
          <cell r="C115">
            <v>1</v>
          </cell>
          <cell r="D115">
            <v>39</v>
          </cell>
          <cell r="E115">
            <v>33</v>
          </cell>
          <cell r="F115" t="str">
            <v/>
          </cell>
          <cell r="G115">
            <v>91</v>
          </cell>
          <cell r="H115" t="str">
            <v>6-34</v>
          </cell>
          <cell r="I115" t="str">
            <v>雑運営費</v>
          </cell>
          <cell r="M115" t="str">
            <v>ビーカー</v>
          </cell>
          <cell r="N115" t="str">
            <v>トラスコ　ＨＰＢ－１００</v>
          </cell>
          <cell r="P115" t="str">
            <v>可</v>
          </cell>
          <cell r="Q115" t="str">
            <v>個</v>
          </cell>
          <cell r="R115">
            <v>2</v>
          </cell>
          <cell r="S115">
            <v>353</v>
          </cell>
          <cell r="U115" t="str">
            <v>ｵﾚﾝｼﾞﾌﾞｯｸ</v>
          </cell>
          <cell r="Z115">
            <v>0.8</v>
          </cell>
          <cell r="AA115" t="str">
            <v/>
          </cell>
        </row>
        <row r="116">
          <cell r="A116">
            <v>115</v>
          </cell>
          <cell r="B116" t="str">
            <v>B92</v>
          </cell>
          <cell r="C116">
            <v>1</v>
          </cell>
          <cell r="D116">
            <v>40</v>
          </cell>
          <cell r="E116">
            <v>34</v>
          </cell>
          <cell r="F116" t="str">
            <v/>
          </cell>
          <cell r="G116">
            <v>92</v>
          </cell>
          <cell r="H116" t="str">
            <v>6-35</v>
          </cell>
          <cell r="I116" t="str">
            <v>雑運営費</v>
          </cell>
          <cell r="M116" t="str">
            <v>プラスチックピンセット</v>
          </cell>
          <cell r="N116" t="str">
            <v>クニペックス　９２６９－８４</v>
          </cell>
          <cell r="P116" t="str">
            <v>可</v>
          </cell>
          <cell r="Q116" t="str">
            <v>本</v>
          </cell>
          <cell r="R116">
            <v>2</v>
          </cell>
          <cell r="S116">
            <v>633</v>
          </cell>
          <cell r="U116" t="str">
            <v>ｵﾚﾝｼﾞﾌﾞｯｸ</v>
          </cell>
          <cell r="Z116">
            <v>0.8</v>
          </cell>
          <cell r="AA116" t="str">
            <v/>
          </cell>
        </row>
        <row r="117">
          <cell r="A117">
            <v>116</v>
          </cell>
          <cell r="B117" t="str">
            <v>B93</v>
          </cell>
          <cell r="C117">
            <v>1</v>
          </cell>
          <cell r="D117">
            <v>41</v>
          </cell>
          <cell r="E117">
            <v>35</v>
          </cell>
          <cell r="F117" t="str">
            <v/>
          </cell>
          <cell r="G117">
            <v>93</v>
          </cell>
          <cell r="H117" t="str">
            <v>6-36</v>
          </cell>
          <cell r="I117" t="str">
            <v>雑運営費</v>
          </cell>
          <cell r="M117" t="str">
            <v>ケーブルタイ</v>
          </cell>
          <cell r="N117" t="str">
            <v>トラスコ　ＴＲＣＶ－１００</v>
          </cell>
          <cell r="P117" t="str">
            <v>可</v>
          </cell>
          <cell r="Q117" t="str">
            <v>袋</v>
          </cell>
          <cell r="R117">
            <v>3</v>
          </cell>
          <cell r="S117">
            <v>180</v>
          </cell>
          <cell r="U117" t="str">
            <v>ｵﾚﾝｼﾞﾌﾞｯｸ</v>
          </cell>
          <cell r="Z117">
            <v>0.8</v>
          </cell>
          <cell r="AA117" t="str">
            <v/>
          </cell>
        </row>
        <row r="118">
          <cell r="A118">
            <v>117</v>
          </cell>
          <cell r="B118" t="str">
            <v>B94</v>
          </cell>
          <cell r="C118">
            <v>1</v>
          </cell>
          <cell r="D118">
            <v>42</v>
          </cell>
          <cell r="E118">
            <v>36</v>
          </cell>
          <cell r="F118" t="str">
            <v/>
          </cell>
          <cell r="G118">
            <v>94</v>
          </cell>
          <cell r="H118" t="str">
            <v>6-37</v>
          </cell>
          <cell r="I118" t="str">
            <v>雑運営費</v>
          </cell>
          <cell r="M118" t="str">
            <v>ケーブルタイ</v>
          </cell>
          <cell r="N118" t="str">
            <v>トラスコ　ＴＲＣＶ－２００</v>
          </cell>
          <cell r="P118" t="str">
            <v>可</v>
          </cell>
          <cell r="Q118" t="str">
            <v>袋</v>
          </cell>
          <cell r="R118">
            <v>3</v>
          </cell>
          <cell r="S118">
            <v>634</v>
          </cell>
          <cell r="U118" t="str">
            <v>ｵﾚﾝｼﾞﾌﾞｯｸ</v>
          </cell>
          <cell r="Z118">
            <v>0.8</v>
          </cell>
          <cell r="AA118" t="str">
            <v/>
          </cell>
        </row>
        <row r="119">
          <cell r="A119">
            <v>118</v>
          </cell>
          <cell r="B119" t="str">
            <v>B95</v>
          </cell>
          <cell r="C119">
            <v>1</v>
          </cell>
          <cell r="D119">
            <v>43</v>
          </cell>
          <cell r="E119">
            <v>37</v>
          </cell>
          <cell r="F119" t="str">
            <v/>
          </cell>
          <cell r="G119">
            <v>95</v>
          </cell>
          <cell r="H119" t="str">
            <v>6-38</v>
          </cell>
          <cell r="I119" t="str">
            <v>雑運営費</v>
          </cell>
          <cell r="M119" t="str">
            <v>ケーブルタイ</v>
          </cell>
          <cell r="N119" t="str">
            <v>トラスコ　ＴＲＣＶ－２３０ＸＬ－１０</v>
          </cell>
          <cell r="P119" t="str">
            <v>可</v>
          </cell>
          <cell r="Q119" t="str">
            <v>袋</v>
          </cell>
          <cell r="R119">
            <v>3</v>
          </cell>
          <cell r="S119">
            <v>531</v>
          </cell>
          <cell r="U119" t="str">
            <v>ｵﾚﾝｼﾞﾌﾞｯｸ</v>
          </cell>
          <cell r="Z119">
            <v>0.8</v>
          </cell>
          <cell r="AA119" t="str">
            <v/>
          </cell>
        </row>
        <row r="120">
          <cell r="A120">
            <v>119</v>
          </cell>
          <cell r="B120" t="str">
            <v>B96</v>
          </cell>
          <cell r="C120">
            <v>1</v>
          </cell>
          <cell r="D120">
            <v>44</v>
          </cell>
          <cell r="E120">
            <v>38</v>
          </cell>
          <cell r="F120" t="str">
            <v/>
          </cell>
          <cell r="G120">
            <v>96</v>
          </cell>
          <cell r="H120" t="str">
            <v>6-39</v>
          </cell>
          <cell r="I120" t="str">
            <v>雑運営費</v>
          </cell>
          <cell r="M120" t="str">
            <v>ＰＥボトル</v>
          </cell>
          <cell r="N120" t="str">
            <v>トラスコ　ＴＢ－２５０Ｌ</v>
          </cell>
          <cell r="P120" t="str">
            <v>可</v>
          </cell>
          <cell r="Q120" t="str">
            <v>個</v>
          </cell>
          <cell r="R120">
            <v>3</v>
          </cell>
          <cell r="S120">
            <v>105</v>
          </cell>
          <cell r="U120" t="str">
            <v>ｵﾚﾝｼﾞﾌﾞｯｸ</v>
          </cell>
          <cell r="Z120">
            <v>0.8</v>
          </cell>
          <cell r="AA120" t="str">
            <v/>
          </cell>
        </row>
        <row r="121">
          <cell r="A121">
            <v>120</v>
          </cell>
          <cell r="B121" t="str">
            <v>B97</v>
          </cell>
          <cell r="C121">
            <v>1</v>
          </cell>
          <cell r="D121">
            <v>45</v>
          </cell>
          <cell r="E121">
            <v>39</v>
          </cell>
          <cell r="F121" t="str">
            <v/>
          </cell>
          <cell r="G121">
            <v>97</v>
          </cell>
          <cell r="H121" t="str">
            <v>6-40</v>
          </cell>
          <cell r="I121" t="str">
            <v>雑運営費</v>
          </cell>
          <cell r="M121" t="str">
            <v>ＬＥＤライト</v>
          </cell>
          <cell r="N121" t="str">
            <v>ＥＡ７５８Ｎ－２４</v>
          </cell>
          <cell r="P121" t="str">
            <v>可</v>
          </cell>
          <cell r="Q121" t="str">
            <v>個</v>
          </cell>
          <cell r="R121">
            <v>10</v>
          </cell>
          <cell r="S121">
            <v>9620</v>
          </cell>
          <cell r="U121" t="str">
            <v>ESCO</v>
          </cell>
          <cell r="Z121">
            <v>0.8</v>
          </cell>
          <cell r="AA121" t="str">
            <v/>
          </cell>
        </row>
        <row r="122">
          <cell r="A122">
            <v>121</v>
          </cell>
          <cell r="B122" t="str">
            <v>B98</v>
          </cell>
          <cell r="C122">
            <v>1</v>
          </cell>
          <cell r="D122">
            <v>46</v>
          </cell>
          <cell r="E122">
            <v>40</v>
          </cell>
          <cell r="F122" t="str">
            <v/>
          </cell>
          <cell r="G122">
            <v>98</v>
          </cell>
          <cell r="H122" t="str">
            <v>6-42</v>
          </cell>
          <cell r="I122" t="str">
            <v>雑運営費</v>
          </cell>
          <cell r="M122" t="str">
            <v>メガホン</v>
          </cell>
          <cell r="N122" t="str">
            <v>ノボル　ＴＳ－７１３Ｐ</v>
          </cell>
          <cell r="P122" t="str">
            <v>可</v>
          </cell>
          <cell r="Q122" t="str">
            <v>台</v>
          </cell>
          <cell r="R122">
            <v>1</v>
          </cell>
          <cell r="S122">
            <v>20313</v>
          </cell>
          <cell r="U122" t="str">
            <v>ｵﾚﾝｼﾞﾌﾞｯｸ</v>
          </cell>
          <cell r="Z122">
            <v>0.8</v>
          </cell>
          <cell r="AA122" t="str">
            <v/>
          </cell>
        </row>
        <row r="123">
          <cell r="A123">
            <v>122</v>
          </cell>
          <cell r="B123" t="str">
            <v>B99</v>
          </cell>
          <cell r="C123">
            <v>1</v>
          </cell>
          <cell r="D123">
            <v>47</v>
          </cell>
          <cell r="E123">
            <v>41</v>
          </cell>
          <cell r="F123" t="str">
            <v/>
          </cell>
          <cell r="G123">
            <v>99</v>
          </cell>
          <cell r="H123" t="str">
            <v>6-47</v>
          </cell>
          <cell r="I123" t="str">
            <v>雑運営費</v>
          </cell>
          <cell r="M123" t="str">
            <v>ケガキ針</v>
          </cell>
          <cell r="N123" t="str">
            <v>ＥＡ６５２ＡＣ－２１</v>
          </cell>
          <cell r="P123" t="str">
            <v>可</v>
          </cell>
          <cell r="Q123" t="str">
            <v>本</v>
          </cell>
          <cell r="R123">
            <v>2</v>
          </cell>
          <cell r="S123">
            <v>805</v>
          </cell>
          <cell r="U123" t="str">
            <v>ESCO</v>
          </cell>
          <cell r="Z123">
            <v>0.8</v>
          </cell>
          <cell r="AA123" t="str">
            <v/>
          </cell>
        </row>
        <row r="124">
          <cell r="A124">
            <v>123</v>
          </cell>
          <cell r="B124" t="str">
            <v>B100</v>
          </cell>
          <cell r="C124">
            <v>1</v>
          </cell>
          <cell r="D124">
            <v>48</v>
          </cell>
          <cell r="E124">
            <v>42</v>
          </cell>
          <cell r="F124" t="str">
            <v/>
          </cell>
          <cell r="G124">
            <v>100</v>
          </cell>
          <cell r="H124" t="str">
            <v>6-48</v>
          </cell>
          <cell r="I124" t="str">
            <v>雑運営費</v>
          </cell>
          <cell r="M124" t="str">
            <v>丸ダイス（ＵＮＦ）</v>
          </cell>
          <cell r="N124" t="str">
            <v>ＥＡ８２９ＪＴ－１</v>
          </cell>
          <cell r="P124" t="str">
            <v>可</v>
          </cell>
          <cell r="Q124" t="str">
            <v>個</v>
          </cell>
          <cell r="R124">
            <v>2</v>
          </cell>
          <cell r="S124">
            <v>2620</v>
          </cell>
          <cell r="U124" t="str">
            <v>ESCO</v>
          </cell>
          <cell r="Z124">
            <v>0.8</v>
          </cell>
          <cell r="AA124" t="str">
            <v/>
          </cell>
        </row>
        <row r="125">
          <cell r="A125">
            <v>124</v>
          </cell>
          <cell r="B125" t="str">
            <v>B101</v>
          </cell>
          <cell r="C125">
            <v>1</v>
          </cell>
          <cell r="D125">
            <v>49</v>
          </cell>
          <cell r="E125">
            <v>43</v>
          </cell>
          <cell r="F125" t="str">
            <v/>
          </cell>
          <cell r="G125">
            <v>101</v>
          </cell>
          <cell r="H125" t="str">
            <v>6-49</v>
          </cell>
          <cell r="I125" t="str">
            <v>雑運営費</v>
          </cell>
          <cell r="M125" t="str">
            <v>養生テープ</v>
          </cell>
          <cell r="N125" t="str">
            <v>ＥＡ９４４ＭＬ－８</v>
          </cell>
          <cell r="P125" t="str">
            <v>可</v>
          </cell>
          <cell r="Q125" t="str">
            <v>巻</v>
          </cell>
          <cell r="R125">
            <v>50</v>
          </cell>
          <cell r="S125">
            <v>1160</v>
          </cell>
          <cell r="U125" t="str">
            <v>ESCO</v>
          </cell>
          <cell r="Z125">
            <v>0.8</v>
          </cell>
          <cell r="AA125" t="str">
            <v/>
          </cell>
        </row>
        <row r="126">
          <cell r="A126">
            <v>125</v>
          </cell>
          <cell r="B126" t="str">
            <v>B102</v>
          </cell>
          <cell r="C126">
            <v>1</v>
          </cell>
          <cell r="D126">
            <v>50</v>
          </cell>
          <cell r="E126">
            <v>44</v>
          </cell>
          <cell r="F126" t="str">
            <v/>
          </cell>
          <cell r="G126">
            <v>102</v>
          </cell>
          <cell r="H126" t="str">
            <v>6-50</v>
          </cell>
          <cell r="I126" t="str">
            <v>雑運営費</v>
          </cell>
          <cell r="M126" t="str">
            <v>チャック付きポリ袋</v>
          </cell>
          <cell r="N126" t="str">
            <v>ＥＡ９４４ＣＢ－７０Ａ</v>
          </cell>
          <cell r="P126" t="str">
            <v>可</v>
          </cell>
          <cell r="Q126" t="str">
            <v>袋</v>
          </cell>
          <cell r="R126">
            <v>5</v>
          </cell>
          <cell r="S126">
            <v>510</v>
          </cell>
          <cell r="U126" t="str">
            <v>ESCO</v>
          </cell>
          <cell r="Z126">
            <v>0.8</v>
          </cell>
          <cell r="AA126" t="str">
            <v/>
          </cell>
        </row>
        <row r="127">
          <cell r="A127">
            <v>126</v>
          </cell>
          <cell r="B127" t="str">
            <v>B103</v>
          </cell>
          <cell r="C127">
            <v>1</v>
          </cell>
          <cell r="D127">
            <v>51</v>
          </cell>
          <cell r="E127">
            <v>45</v>
          </cell>
          <cell r="F127" t="str">
            <v/>
          </cell>
          <cell r="G127">
            <v>103</v>
          </cell>
          <cell r="H127" t="str">
            <v>6-51</v>
          </cell>
          <cell r="I127" t="str">
            <v>雑運営費</v>
          </cell>
          <cell r="M127" t="str">
            <v>チャック付きポリ袋</v>
          </cell>
          <cell r="N127" t="str">
            <v>ＥＡ９４４ＣＢ－１４０Ａ</v>
          </cell>
          <cell r="P127" t="str">
            <v>可</v>
          </cell>
          <cell r="Q127" t="str">
            <v>袋</v>
          </cell>
          <cell r="R127">
            <v>5</v>
          </cell>
          <cell r="S127">
            <v>985</v>
          </cell>
          <cell r="U127" t="str">
            <v>ESCO</v>
          </cell>
          <cell r="Z127">
            <v>0.8</v>
          </cell>
          <cell r="AA127" t="str">
            <v/>
          </cell>
        </row>
        <row r="128">
          <cell r="A128">
            <v>127</v>
          </cell>
          <cell r="B128" t="str">
            <v>B104</v>
          </cell>
          <cell r="C128">
            <v>1</v>
          </cell>
          <cell r="D128">
            <v>52</v>
          </cell>
          <cell r="E128">
            <v>46</v>
          </cell>
          <cell r="F128" t="str">
            <v/>
          </cell>
          <cell r="G128">
            <v>104</v>
          </cell>
          <cell r="H128" t="str">
            <v>6-52</v>
          </cell>
          <cell r="I128" t="str">
            <v>雑運営費</v>
          </cell>
          <cell r="M128" t="str">
            <v>チャック付きポリ袋</v>
          </cell>
          <cell r="N128" t="str">
            <v>ＥＡ９４４ＣＢ－３４０</v>
          </cell>
          <cell r="P128" t="str">
            <v>可</v>
          </cell>
          <cell r="Q128" t="str">
            <v>袋</v>
          </cell>
          <cell r="R128">
            <v>2</v>
          </cell>
          <cell r="S128">
            <v>3390</v>
          </cell>
          <cell r="U128" t="str">
            <v>ESCO</v>
          </cell>
          <cell r="Z128">
            <v>0.8</v>
          </cell>
          <cell r="AA128" t="str">
            <v/>
          </cell>
        </row>
        <row r="129">
          <cell r="A129">
            <v>128</v>
          </cell>
          <cell r="B129" t="str">
            <v>B105</v>
          </cell>
          <cell r="C129">
            <v>1</v>
          </cell>
          <cell r="D129">
            <v>53</v>
          </cell>
          <cell r="E129">
            <v>47</v>
          </cell>
          <cell r="F129" t="str">
            <v/>
          </cell>
          <cell r="G129">
            <v>105</v>
          </cell>
          <cell r="H129" t="str">
            <v>6-53</v>
          </cell>
          <cell r="I129" t="str">
            <v>雑運営費</v>
          </cell>
          <cell r="M129" t="str">
            <v>リチウム乾電池</v>
          </cell>
          <cell r="N129" t="str">
            <v>ＥＡ７５８ＹＣ－２２Ａ</v>
          </cell>
          <cell r="P129" t="str">
            <v>可</v>
          </cell>
          <cell r="Q129" t="str">
            <v>組</v>
          </cell>
          <cell r="R129">
            <v>25</v>
          </cell>
          <cell r="S129">
            <v>2850</v>
          </cell>
          <cell r="U129" t="str">
            <v>ESCO</v>
          </cell>
          <cell r="Z129">
            <v>0.8</v>
          </cell>
          <cell r="AA129" t="str">
            <v/>
          </cell>
        </row>
        <row r="130">
          <cell r="A130">
            <v>129</v>
          </cell>
          <cell r="B130" t="str">
            <v>B106</v>
          </cell>
          <cell r="C130">
            <v>1</v>
          </cell>
          <cell r="D130">
            <v>54</v>
          </cell>
          <cell r="E130">
            <v>48</v>
          </cell>
          <cell r="F130" t="str">
            <v/>
          </cell>
          <cell r="G130">
            <v>106</v>
          </cell>
          <cell r="H130" t="str">
            <v>6-54</v>
          </cell>
          <cell r="I130" t="str">
            <v>雑運営費</v>
          </cell>
          <cell r="M130" t="str">
            <v>保護服</v>
          </cell>
          <cell r="N130" t="str">
            <v>エイブル山内　２５５０－Ｌ</v>
          </cell>
          <cell r="P130" t="str">
            <v>可</v>
          </cell>
          <cell r="Q130" t="str">
            <v>着</v>
          </cell>
          <cell r="R130">
            <v>10</v>
          </cell>
          <cell r="S130">
            <v>1559</v>
          </cell>
          <cell r="U130" t="str">
            <v>ｵﾚﾝｼﾞﾌﾞｯｸ</v>
          </cell>
          <cell r="Z130">
            <v>0.8</v>
          </cell>
          <cell r="AA130" t="str">
            <v/>
          </cell>
        </row>
        <row r="131">
          <cell r="A131">
            <v>130</v>
          </cell>
          <cell r="B131" t="str">
            <v>B107</v>
          </cell>
          <cell r="C131">
            <v>1</v>
          </cell>
          <cell r="D131">
            <v>55</v>
          </cell>
          <cell r="E131">
            <v>49</v>
          </cell>
          <cell r="F131" t="str">
            <v/>
          </cell>
          <cell r="G131">
            <v>107</v>
          </cell>
          <cell r="H131" t="str">
            <v>6-55</v>
          </cell>
          <cell r="I131" t="str">
            <v>雑運営費</v>
          </cell>
          <cell r="M131" t="str">
            <v>保護服（ズボン）</v>
          </cell>
          <cell r="N131" t="str">
            <v>トラスコ　ＴＰＣ－Ｚ－Ｓ</v>
          </cell>
          <cell r="P131" t="str">
            <v>可</v>
          </cell>
          <cell r="Q131" t="str">
            <v>着</v>
          </cell>
          <cell r="R131">
            <v>5</v>
          </cell>
          <cell r="S131">
            <v>480</v>
          </cell>
          <cell r="U131" t="str">
            <v>ｵﾚﾝｼﾞﾌﾞｯｸ</v>
          </cell>
          <cell r="Z131">
            <v>0.8</v>
          </cell>
          <cell r="AA131" t="str">
            <v/>
          </cell>
        </row>
        <row r="132">
          <cell r="A132">
            <v>131</v>
          </cell>
          <cell r="B132" t="str">
            <v>B108</v>
          </cell>
          <cell r="C132">
            <v>1</v>
          </cell>
          <cell r="D132">
            <v>56</v>
          </cell>
          <cell r="E132">
            <v>50</v>
          </cell>
          <cell r="F132" t="str">
            <v/>
          </cell>
          <cell r="G132">
            <v>108</v>
          </cell>
          <cell r="H132" t="str">
            <v>6-56</v>
          </cell>
          <cell r="I132" t="str">
            <v>雑運営費</v>
          </cell>
          <cell r="M132" t="str">
            <v>保護服（ズボン）</v>
          </cell>
          <cell r="N132" t="str">
            <v>トラスコ　ＴＰＣ－Ｚ－Ｍ</v>
          </cell>
          <cell r="P132" t="str">
            <v>可</v>
          </cell>
          <cell r="Q132" t="str">
            <v>着</v>
          </cell>
          <cell r="R132">
            <v>10</v>
          </cell>
          <cell r="S132">
            <v>480</v>
          </cell>
          <cell r="U132" t="str">
            <v>ｵﾚﾝｼﾞﾌﾞｯｸ</v>
          </cell>
          <cell r="Z132">
            <v>0.8</v>
          </cell>
          <cell r="AA132" t="str">
            <v/>
          </cell>
        </row>
        <row r="133">
          <cell r="A133">
            <v>132</v>
          </cell>
          <cell r="B133" t="str">
            <v>B109</v>
          </cell>
          <cell r="C133">
            <v>1</v>
          </cell>
          <cell r="D133">
            <v>57</v>
          </cell>
          <cell r="E133">
            <v>51</v>
          </cell>
          <cell r="F133" t="str">
            <v/>
          </cell>
          <cell r="G133">
            <v>109</v>
          </cell>
          <cell r="H133" t="str">
            <v>6-57</v>
          </cell>
          <cell r="I133" t="str">
            <v>雑運営費</v>
          </cell>
          <cell r="M133" t="str">
            <v>保護服（ズボン）</v>
          </cell>
          <cell r="N133" t="str">
            <v>トラスコ　ＴＰＣ－Ｚ－Ｌ</v>
          </cell>
          <cell r="P133" t="str">
            <v>可</v>
          </cell>
          <cell r="Q133" t="str">
            <v>着</v>
          </cell>
          <cell r="R133">
            <v>15</v>
          </cell>
          <cell r="S133">
            <v>480</v>
          </cell>
          <cell r="U133" t="str">
            <v>ｵﾚﾝｼﾞﾌﾞｯｸ</v>
          </cell>
          <cell r="Z133">
            <v>0.8</v>
          </cell>
          <cell r="AA133" t="str">
            <v/>
          </cell>
        </row>
        <row r="134">
          <cell r="A134">
            <v>133</v>
          </cell>
          <cell r="B134" t="str">
            <v>B110</v>
          </cell>
          <cell r="C134">
            <v>1</v>
          </cell>
          <cell r="D134">
            <v>58</v>
          </cell>
          <cell r="E134">
            <v>52</v>
          </cell>
          <cell r="F134" t="str">
            <v/>
          </cell>
          <cell r="G134">
            <v>110</v>
          </cell>
          <cell r="H134" t="str">
            <v>6-58</v>
          </cell>
          <cell r="I134" t="str">
            <v>雑運営費</v>
          </cell>
          <cell r="M134" t="str">
            <v>保護服（ズボン）</v>
          </cell>
          <cell r="N134" t="str">
            <v>トラスコ　ＴＰＣ－Ｚ－ＬＬ</v>
          </cell>
          <cell r="P134" t="str">
            <v>可</v>
          </cell>
          <cell r="Q134" t="str">
            <v>着</v>
          </cell>
          <cell r="R134">
            <v>10</v>
          </cell>
          <cell r="S134">
            <v>480</v>
          </cell>
          <cell r="U134" t="str">
            <v>ｵﾚﾝｼﾞﾌﾞｯｸ</v>
          </cell>
          <cell r="Z134">
            <v>0.8</v>
          </cell>
          <cell r="AA134" t="str">
            <v/>
          </cell>
        </row>
        <row r="135">
          <cell r="A135">
            <v>134</v>
          </cell>
          <cell r="B135" t="str">
            <v>B111</v>
          </cell>
          <cell r="C135">
            <v>1</v>
          </cell>
          <cell r="D135">
            <v>59</v>
          </cell>
          <cell r="E135">
            <v>53</v>
          </cell>
          <cell r="F135" t="str">
            <v/>
          </cell>
          <cell r="G135">
            <v>111</v>
          </cell>
          <cell r="H135" t="str">
            <v>6-59</v>
          </cell>
          <cell r="I135" t="str">
            <v>雑運営費</v>
          </cell>
          <cell r="M135" t="str">
            <v>反射ベスト</v>
          </cell>
          <cell r="N135" t="str">
            <v>ＥＡ９８３Ｒ－２２</v>
          </cell>
          <cell r="P135" t="str">
            <v>可</v>
          </cell>
          <cell r="Q135" t="str">
            <v>着</v>
          </cell>
          <cell r="R135">
            <v>40</v>
          </cell>
          <cell r="S135">
            <v>1870</v>
          </cell>
          <cell r="U135" t="str">
            <v>ESCO</v>
          </cell>
          <cell r="Z135">
            <v>0.8</v>
          </cell>
          <cell r="AA135" t="str">
            <v/>
          </cell>
        </row>
        <row r="136">
          <cell r="A136">
            <v>135</v>
          </cell>
          <cell r="B136" t="str">
            <v>B112</v>
          </cell>
          <cell r="C136">
            <v>1</v>
          </cell>
          <cell r="D136">
            <v>60</v>
          </cell>
          <cell r="E136">
            <v>54</v>
          </cell>
          <cell r="F136" t="str">
            <v/>
          </cell>
          <cell r="G136">
            <v>112</v>
          </cell>
          <cell r="H136" t="str">
            <v>6-60</v>
          </cell>
          <cell r="I136" t="str">
            <v>雑運営費</v>
          </cell>
          <cell r="M136" t="str">
            <v>ニトリル手袋</v>
          </cell>
          <cell r="N136" t="str">
            <v>ショーワグローブ　ＮＯ８８３－Ｓ</v>
          </cell>
          <cell r="P136" t="str">
            <v>可</v>
          </cell>
          <cell r="Q136" t="str">
            <v>箱</v>
          </cell>
          <cell r="R136">
            <v>40</v>
          </cell>
          <cell r="S136">
            <v>1926</v>
          </cell>
          <cell r="U136" t="str">
            <v>ｵﾚﾝｼﾞﾌﾞｯｸ</v>
          </cell>
          <cell r="Z136">
            <v>0.8</v>
          </cell>
          <cell r="AA136" t="str">
            <v/>
          </cell>
        </row>
        <row r="137">
          <cell r="A137">
            <v>136</v>
          </cell>
          <cell r="B137" t="str">
            <v>B113</v>
          </cell>
          <cell r="C137">
            <v>1</v>
          </cell>
          <cell r="D137">
            <v>61</v>
          </cell>
          <cell r="E137">
            <v>55</v>
          </cell>
          <cell r="F137" t="str">
            <v/>
          </cell>
          <cell r="G137">
            <v>113</v>
          </cell>
          <cell r="H137" t="str">
            <v>6-61</v>
          </cell>
          <cell r="I137" t="str">
            <v>雑運営費</v>
          </cell>
          <cell r="M137" t="str">
            <v>ニトリル手袋</v>
          </cell>
          <cell r="N137" t="str">
            <v>ショーワグローブ　ＮＯ８８３－Ｍ</v>
          </cell>
          <cell r="P137" t="str">
            <v>可</v>
          </cell>
          <cell r="Q137" t="str">
            <v>箱</v>
          </cell>
          <cell r="R137">
            <v>20</v>
          </cell>
          <cell r="S137">
            <v>1926</v>
          </cell>
          <cell r="U137" t="str">
            <v>ｵﾚﾝｼﾞﾌﾞｯｸ</v>
          </cell>
          <cell r="Z137">
            <v>0.8</v>
          </cell>
          <cell r="AA137" t="str">
            <v/>
          </cell>
        </row>
        <row r="138">
          <cell r="A138">
            <v>137</v>
          </cell>
          <cell r="B138" t="str">
            <v>B114</v>
          </cell>
          <cell r="C138">
            <v>1</v>
          </cell>
          <cell r="D138">
            <v>62</v>
          </cell>
          <cell r="E138">
            <v>56</v>
          </cell>
          <cell r="F138" t="str">
            <v/>
          </cell>
          <cell r="G138">
            <v>114</v>
          </cell>
          <cell r="H138" t="str">
            <v>6-62</v>
          </cell>
          <cell r="I138" t="str">
            <v>雑運営費</v>
          </cell>
          <cell r="M138" t="str">
            <v>ニトリル手袋</v>
          </cell>
          <cell r="N138" t="str">
            <v>ショーワグローブ　ＮＯ８８２－Ｌ</v>
          </cell>
          <cell r="P138" t="str">
            <v>可</v>
          </cell>
          <cell r="Q138" t="str">
            <v>箱</v>
          </cell>
          <cell r="R138">
            <v>40</v>
          </cell>
          <cell r="S138">
            <v>1926</v>
          </cell>
          <cell r="U138" t="str">
            <v>ｵﾚﾝｼﾞﾌﾞｯｸ</v>
          </cell>
          <cell r="Z138">
            <v>0.8</v>
          </cell>
          <cell r="AA138" t="str">
            <v/>
          </cell>
        </row>
        <row r="139">
          <cell r="A139">
            <v>138</v>
          </cell>
          <cell r="B139" t="str">
            <v>B115</v>
          </cell>
          <cell r="C139">
            <v>1</v>
          </cell>
          <cell r="D139">
            <v>63</v>
          </cell>
          <cell r="E139">
            <v>57</v>
          </cell>
          <cell r="F139" t="str">
            <v/>
          </cell>
          <cell r="G139">
            <v>115</v>
          </cell>
          <cell r="H139" t="str">
            <v>6-63</v>
          </cell>
          <cell r="I139" t="str">
            <v>雑運営費</v>
          </cell>
          <cell r="M139" t="str">
            <v>ニトリル手袋</v>
          </cell>
          <cell r="N139" t="str">
            <v>ショーワグローブ　ＮＯ８８３－ＬＬ</v>
          </cell>
          <cell r="P139" t="str">
            <v>可</v>
          </cell>
          <cell r="Q139" t="str">
            <v>箱</v>
          </cell>
          <cell r="R139">
            <v>20</v>
          </cell>
          <cell r="S139">
            <v>1926</v>
          </cell>
          <cell r="U139" t="str">
            <v>ｵﾚﾝｼﾞﾌﾞｯｸ</v>
          </cell>
          <cell r="Z139">
            <v>0.8</v>
          </cell>
          <cell r="AA139" t="str">
            <v/>
          </cell>
        </row>
        <row r="140">
          <cell r="A140">
            <v>139</v>
          </cell>
          <cell r="B140" t="str">
            <v>B116</v>
          </cell>
          <cell r="C140">
            <v>1</v>
          </cell>
          <cell r="D140">
            <v>8</v>
          </cell>
          <cell r="E140">
            <v>58</v>
          </cell>
          <cell r="F140" t="str">
            <v/>
          </cell>
          <cell r="G140">
            <v>116</v>
          </cell>
          <cell r="H140" t="str">
            <v>10-1</v>
          </cell>
          <cell r="I140" t="str">
            <v>雑運営費</v>
          </cell>
          <cell r="M140" t="str">
            <v>スポンジ研磨材</v>
          </cell>
          <cell r="N140" t="str">
            <v>ＥＡ３６６ＭＪ－１１</v>
          </cell>
          <cell r="P140" t="str">
            <v>可</v>
          </cell>
          <cell r="Q140" t="str">
            <v>箱</v>
          </cell>
          <cell r="R140">
            <v>1</v>
          </cell>
          <cell r="S140">
            <v>2980</v>
          </cell>
          <cell r="U140" t="str">
            <v>ESCO</v>
          </cell>
          <cell r="Z140">
            <v>0.8</v>
          </cell>
          <cell r="AA140" t="str">
            <v/>
          </cell>
        </row>
        <row r="141">
          <cell r="A141">
            <v>140</v>
          </cell>
          <cell r="B141" t="str">
            <v>B117</v>
          </cell>
          <cell r="C141">
            <v>1</v>
          </cell>
          <cell r="D141">
            <v>9</v>
          </cell>
          <cell r="E141">
            <v>59</v>
          </cell>
          <cell r="F141" t="str">
            <v/>
          </cell>
          <cell r="G141">
            <v>117</v>
          </cell>
          <cell r="H141" t="str">
            <v>10-2</v>
          </cell>
          <cell r="I141" t="str">
            <v>雑運営費</v>
          </cell>
          <cell r="M141" t="str">
            <v>スポンジ研磨材</v>
          </cell>
          <cell r="N141" t="str">
            <v>ＥＡ３６６ＭＪ－１２</v>
          </cell>
          <cell r="P141" t="str">
            <v>可</v>
          </cell>
          <cell r="Q141" t="str">
            <v>箱</v>
          </cell>
          <cell r="R141">
            <v>1</v>
          </cell>
          <cell r="S141">
            <v>2980</v>
          </cell>
          <cell r="U141" t="str">
            <v>ESCO</v>
          </cell>
          <cell r="Z141">
            <v>0.8</v>
          </cell>
          <cell r="AA141" t="str">
            <v/>
          </cell>
        </row>
        <row r="142">
          <cell r="A142">
            <v>141</v>
          </cell>
          <cell r="B142" t="str">
            <v>B118</v>
          </cell>
          <cell r="C142">
            <v>1</v>
          </cell>
          <cell r="D142">
            <v>10</v>
          </cell>
          <cell r="E142">
            <v>60</v>
          </cell>
          <cell r="F142" t="str">
            <v/>
          </cell>
          <cell r="G142">
            <v>118</v>
          </cell>
          <cell r="H142" t="str">
            <v>10-3</v>
          </cell>
          <cell r="I142" t="str">
            <v>雑運営費</v>
          </cell>
          <cell r="M142" t="str">
            <v>スポンジ研磨材</v>
          </cell>
          <cell r="N142" t="str">
            <v>ＥＡ３６６ＭＪ－１３</v>
          </cell>
          <cell r="P142" t="str">
            <v>可</v>
          </cell>
          <cell r="Q142" t="str">
            <v>箱</v>
          </cell>
          <cell r="R142">
            <v>1</v>
          </cell>
          <cell r="S142">
            <v>2980</v>
          </cell>
          <cell r="U142" t="str">
            <v>ESCO</v>
          </cell>
          <cell r="Z142">
            <v>0.8</v>
          </cell>
          <cell r="AA142" t="str">
            <v/>
          </cell>
        </row>
        <row r="143">
          <cell r="A143">
            <v>142</v>
          </cell>
          <cell r="B143" t="str">
            <v>B119</v>
          </cell>
          <cell r="C143">
            <v>1</v>
          </cell>
          <cell r="D143">
            <v>11</v>
          </cell>
          <cell r="E143">
            <v>61</v>
          </cell>
          <cell r="F143" t="str">
            <v/>
          </cell>
          <cell r="G143">
            <v>119</v>
          </cell>
          <cell r="H143" t="str">
            <v>10-4</v>
          </cell>
          <cell r="I143" t="str">
            <v>雑運営費</v>
          </cell>
          <cell r="M143" t="str">
            <v>スポンジ研磨材</v>
          </cell>
          <cell r="N143" t="str">
            <v>ＥＡ３６６ＭＪ－１４</v>
          </cell>
          <cell r="P143" t="str">
            <v>可</v>
          </cell>
          <cell r="Q143" t="str">
            <v>箱</v>
          </cell>
          <cell r="R143">
            <v>1</v>
          </cell>
          <cell r="S143">
            <v>2980</v>
          </cell>
          <cell r="U143" t="str">
            <v>ESCO</v>
          </cell>
          <cell r="Z143">
            <v>0.8</v>
          </cell>
          <cell r="AA143" t="str">
            <v/>
          </cell>
        </row>
        <row r="144">
          <cell r="A144">
            <v>143</v>
          </cell>
          <cell r="B144" t="str">
            <v>B120</v>
          </cell>
          <cell r="C144">
            <v>1</v>
          </cell>
          <cell r="D144">
            <v>12</v>
          </cell>
          <cell r="E144">
            <v>62</v>
          </cell>
          <cell r="F144" t="str">
            <v/>
          </cell>
          <cell r="G144">
            <v>120</v>
          </cell>
          <cell r="H144" t="str">
            <v>10-5</v>
          </cell>
          <cell r="I144" t="str">
            <v>雑運営費</v>
          </cell>
          <cell r="M144" t="str">
            <v>スポンジ研磨剤</v>
          </cell>
          <cell r="N144" t="str">
            <v>ＥＡ３６６ＭＪ－１５</v>
          </cell>
          <cell r="P144" t="str">
            <v>可</v>
          </cell>
          <cell r="Q144" t="str">
            <v>箱</v>
          </cell>
          <cell r="R144">
            <v>1</v>
          </cell>
          <cell r="S144">
            <v>2980</v>
          </cell>
          <cell r="U144" t="str">
            <v>ESCO</v>
          </cell>
          <cell r="Z144">
            <v>0.8</v>
          </cell>
          <cell r="AA144" t="str">
            <v/>
          </cell>
        </row>
        <row r="145">
          <cell r="A145">
            <v>144</v>
          </cell>
          <cell r="B145" t="str">
            <v>B121</v>
          </cell>
          <cell r="C145">
            <v>1</v>
          </cell>
          <cell r="D145">
            <v>13</v>
          </cell>
          <cell r="E145">
            <v>63</v>
          </cell>
          <cell r="F145" t="str">
            <v/>
          </cell>
          <cell r="G145">
            <v>121</v>
          </cell>
          <cell r="H145" t="str">
            <v>10-6</v>
          </cell>
          <cell r="I145" t="str">
            <v>雑運営費</v>
          </cell>
          <cell r="M145" t="str">
            <v>ニトリルゴム手袋</v>
          </cell>
          <cell r="N145" t="str">
            <v>ＥＡ３５４ＢＥ－１０</v>
          </cell>
          <cell r="P145" t="str">
            <v>可</v>
          </cell>
          <cell r="Q145" t="str">
            <v>箱</v>
          </cell>
          <cell r="R145">
            <v>2</v>
          </cell>
          <cell r="S145">
            <v>1590</v>
          </cell>
          <cell r="U145" t="str">
            <v>ESCO</v>
          </cell>
          <cell r="Z145">
            <v>0.8</v>
          </cell>
          <cell r="AA145" t="str">
            <v/>
          </cell>
        </row>
        <row r="146">
          <cell r="A146">
            <v>145</v>
          </cell>
          <cell r="B146" t="str">
            <v>B122</v>
          </cell>
          <cell r="C146">
            <v>1</v>
          </cell>
          <cell r="D146">
            <v>14</v>
          </cell>
          <cell r="E146">
            <v>64</v>
          </cell>
          <cell r="F146" t="str">
            <v/>
          </cell>
          <cell r="G146">
            <v>122</v>
          </cell>
          <cell r="H146" t="str">
            <v>10-7</v>
          </cell>
          <cell r="I146" t="str">
            <v>雑運営費</v>
          </cell>
          <cell r="M146" t="str">
            <v>ニトリルゴム手袋</v>
          </cell>
          <cell r="N146" t="str">
            <v>ＥＡ３５４ＢＥ－１１</v>
          </cell>
          <cell r="P146" t="str">
            <v>可</v>
          </cell>
          <cell r="Q146" t="str">
            <v>箱</v>
          </cell>
          <cell r="R146">
            <v>5</v>
          </cell>
          <cell r="S146">
            <v>1590</v>
          </cell>
          <cell r="U146" t="str">
            <v>ESCO</v>
          </cell>
          <cell r="Z146">
            <v>0.8</v>
          </cell>
          <cell r="AA146" t="str">
            <v/>
          </cell>
        </row>
        <row r="147">
          <cell r="A147">
            <v>146</v>
          </cell>
          <cell r="B147" t="str">
            <v>B123</v>
          </cell>
          <cell r="C147">
            <v>1</v>
          </cell>
          <cell r="D147">
            <v>15</v>
          </cell>
          <cell r="E147">
            <v>65</v>
          </cell>
          <cell r="F147" t="str">
            <v/>
          </cell>
          <cell r="G147">
            <v>123</v>
          </cell>
          <cell r="H147" t="str">
            <v>10-8</v>
          </cell>
          <cell r="I147" t="str">
            <v>雑運営費</v>
          </cell>
          <cell r="M147" t="str">
            <v>ニトリルゴム手袋</v>
          </cell>
          <cell r="N147" t="str">
            <v>ＥＡ３５４ＢＥ－１２</v>
          </cell>
          <cell r="P147" t="str">
            <v>可</v>
          </cell>
          <cell r="Q147" t="str">
            <v>箱</v>
          </cell>
          <cell r="R147">
            <v>4</v>
          </cell>
          <cell r="S147">
            <v>1590</v>
          </cell>
          <cell r="U147" t="str">
            <v>ESCO</v>
          </cell>
          <cell r="Z147">
            <v>0.8</v>
          </cell>
          <cell r="AA147" t="str">
            <v/>
          </cell>
        </row>
        <row r="148">
          <cell r="A148">
            <v>147</v>
          </cell>
          <cell r="B148" t="str">
            <v>B124</v>
          </cell>
          <cell r="C148">
            <v>1</v>
          </cell>
          <cell r="D148">
            <v>16</v>
          </cell>
          <cell r="E148">
            <v>66</v>
          </cell>
          <cell r="F148" t="str">
            <v/>
          </cell>
          <cell r="G148">
            <v>124</v>
          </cell>
          <cell r="H148" t="str">
            <v>10-10</v>
          </cell>
          <cell r="I148" t="str">
            <v>雑運営費</v>
          </cell>
          <cell r="M148" t="str">
            <v>油吸着マット</v>
          </cell>
          <cell r="N148" t="str">
            <v>トラスコ中山　ＴＯＣ－Ｔ５０</v>
          </cell>
          <cell r="P148" t="str">
            <v>可</v>
          </cell>
          <cell r="Q148" t="str">
            <v>袋</v>
          </cell>
          <cell r="R148">
            <v>10</v>
          </cell>
          <cell r="S148">
            <v>2314</v>
          </cell>
          <cell r="U148" t="str">
            <v>ｵﾚﾝｼﾞﾌﾞｯｸ</v>
          </cell>
          <cell r="Z148">
            <v>0.8</v>
          </cell>
          <cell r="AA148" t="str">
            <v/>
          </cell>
        </row>
        <row r="149">
          <cell r="A149">
            <v>148</v>
          </cell>
          <cell r="B149" t="str">
            <v>B125</v>
          </cell>
          <cell r="C149">
            <v>1</v>
          </cell>
          <cell r="D149">
            <v>17</v>
          </cell>
          <cell r="E149">
            <v>67</v>
          </cell>
          <cell r="F149" t="str">
            <v/>
          </cell>
          <cell r="G149">
            <v>125</v>
          </cell>
          <cell r="H149" t="str">
            <v>10-11</v>
          </cell>
          <cell r="I149" t="str">
            <v>雑運営費</v>
          </cell>
          <cell r="M149" t="str">
            <v>ニトリル手袋</v>
          </cell>
          <cell r="N149" t="str">
            <v>エステー　ＳＴ７５４７９</v>
          </cell>
          <cell r="P149" t="str">
            <v>可</v>
          </cell>
          <cell r="Q149" t="str">
            <v>箱</v>
          </cell>
          <cell r="R149">
            <v>2</v>
          </cell>
          <cell r="S149">
            <v>1571</v>
          </cell>
          <cell r="U149" t="str">
            <v>ｵﾚﾝｼﾞﾌﾞｯｸ</v>
          </cell>
          <cell r="Z149">
            <v>0.8</v>
          </cell>
          <cell r="AA149" t="str">
            <v/>
          </cell>
        </row>
        <row r="150">
          <cell r="A150">
            <v>149</v>
          </cell>
          <cell r="B150" t="str">
            <v>B126</v>
          </cell>
          <cell r="C150">
            <v>1</v>
          </cell>
          <cell r="D150">
            <v>18</v>
          </cell>
          <cell r="E150">
            <v>68</v>
          </cell>
          <cell r="F150" t="str">
            <v/>
          </cell>
          <cell r="G150">
            <v>126</v>
          </cell>
          <cell r="H150" t="str">
            <v>10-12</v>
          </cell>
          <cell r="I150" t="str">
            <v>雑運営費</v>
          </cell>
          <cell r="M150" t="str">
            <v>布ウエス</v>
          </cell>
          <cell r="N150" t="str">
            <v>日精　ＮＫＷ１００</v>
          </cell>
          <cell r="P150" t="str">
            <v>可</v>
          </cell>
          <cell r="Q150" t="str">
            <v>箱</v>
          </cell>
          <cell r="R150">
            <v>1</v>
          </cell>
          <cell r="S150">
            <v>24126</v>
          </cell>
          <cell r="U150" t="str">
            <v>ｵﾚﾝｼﾞﾌﾞｯｸ</v>
          </cell>
          <cell r="Z150">
            <v>0.8</v>
          </cell>
          <cell r="AA150" t="str">
            <v/>
          </cell>
        </row>
        <row r="151">
          <cell r="A151">
            <v>150</v>
          </cell>
          <cell r="B151" t="str">
            <v>B127</v>
          </cell>
          <cell r="C151">
            <v>1</v>
          </cell>
          <cell r="D151">
            <v>19</v>
          </cell>
          <cell r="E151">
            <v>69</v>
          </cell>
          <cell r="F151" t="str">
            <v/>
          </cell>
          <cell r="G151">
            <v>127</v>
          </cell>
          <cell r="H151" t="str">
            <v>10-13</v>
          </cell>
          <cell r="I151" t="str">
            <v>雑運営費</v>
          </cell>
          <cell r="M151" t="str">
            <v>紙ウエス</v>
          </cell>
          <cell r="N151" t="str">
            <v>日本製紙クレシア　６１０８２</v>
          </cell>
          <cell r="P151" t="str">
            <v>可</v>
          </cell>
          <cell r="Q151" t="str">
            <v>箱</v>
          </cell>
          <cell r="R151">
            <v>5</v>
          </cell>
          <cell r="S151">
            <v>10697</v>
          </cell>
          <cell r="U151" t="str">
            <v>ｵﾚﾝｼﾞﾌﾞｯｸ</v>
          </cell>
          <cell r="Z151">
            <v>0.8</v>
          </cell>
          <cell r="AA151" t="str">
            <v/>
          </cell>
        </row>
        <row r="152">
          <cell r="A152">
            <v>151</v>
          </cell>
          <cell r="B152" t="str">
            <v>B128</v>
          </cell>
          <cell r="C152">
            <v>1</v>
          </cell>
          <cell r="D152">
            <v>20</v>
          </cell>
          <cell r="E152">
            <v>70</v>
          </cell>
          <cell r="F152" t="str">
            <v/>
          </cell>
          <cell r="G152">
            <v>128</v>
          </cell>
          <cell r="H152" t="str">
            <v>10-14</v>
          </cell>
          <cell r="I152" t="str">
            <v>雑運営費</v>
          </cell>
          <cell r="M152" t="str">
            <v>防護メガネ</v>
          </cell>
          <cell r="N152" t="str">
            <v>トーアボージン　３５００ＰＣＦ</v>
          </cell>
          <cell r="P152" t="str">
            <v>可</v>
          </cell>
          <cell r="Q152" t="str">
            <v>個</v>
          </cell>
          <cell r="R152">
            <v>13</v>
          </cell>
          <cell r="S152">
            <v>2196</v>
          </cell>
          <cell r="U152" t="str">
            <v>ｵﾚﾝｼﾞﾌﾞｯｸ</v>
          </cell>
          <cell r="Z152">
            <v>0.8</v>
          </cell>
          <cell r="AA152" t="str">
            <v/>
          </cell>
        </row>
        <row r="153">
          <cell r="A153">
            <v>152</v>
          </cell>
          <cell r="B153" t="str">
            <v>B129</v>
          </cell>
          <cell r="C153">
            <v>1</v>
          </cell>
          <cell r="D153">
            <v>45</v>
          </cell>
          <cell r="E153">
            <v>71</v>
          </cell>
          <cell r="F153" t="str">
            <v/>
          </cell>
          <cell r="G153">
            <v>129</v>
          </cell>
          <cell r="H153" t="str">
            <v>17-24</v>
          </cell>
          <cell r="I153" t="str">
            <v>雑運営費</v>
          </cell>
          <cell r="M153" t="str">
            <v>チェーンソー下肢防護衣</v>
          </cell>
          <cell r="N153" t="str">
            <v>マキタ　Ａ－７００８５</v>
          </cell>
          <cell r="P153" t="str">
            <v>可</v>
          </cell>
          <cell r="Q153" t="str">
            <v>着</v>
          </cell>
          <cell r="R153">
            <v>4</v>
          </cell>
          <cell r="S153">
            <v>21000</v>
          </cell>
          <cell r="U153" t="str">
            <v>ﾏｷﾀ</v>
          </cell>
          <cell r="Z153">
            <v>0.8</v>
          </cell>
          <cell r="AA153" t="str">
            <v/>
          </cell>
        </row>
        <row r="154">
          <cell r="A154">
            <v>153</v>
          </cell>
          <cell r="B154" t="str">
            <v>B130</v>
          </cell>
          <cell r="C154">
            <v>1</v>
          </cell>
          <cell r="D154">
            <v>46</v>
          </cell>
          <cell r="E154">
            <v>72</v>
          </cell>
          <cell r="F154" t="str">
            <v/>
          </cell>
          <cell r="G154">
            <v>130</v>
          </cell>
          <cell r="H154" t="str">
            <v>17-26</v>
          </cell>
          <cell r="I154" t="str">
            <v>雑運営費</v>
          </cell>
          <cell r="M154" t="str">
            <v>ローラー刷毛</v>
          </cell>
          <cell r="N154" t="str">
            <v>ＥＡ１０９ＮＥ－７８</v>
          </cell>
          <cell r="P154" t="str">
            <v>可</v>
          </cell>
          <cell r="Q154" t="str">
            <v>袋</v>
          </cell>
          <cell r="R154">
            <v>20</v>
          </cell>
          <cell r="S154">
            <v>1940</v>
          </cell>
          <cell r="U154" t="str">
            <v>ESCO</v>
          </cell>
          <cell r="Z154">
            <v>0.8</v>
          </cell>
          <cell r="AA154" t="str">
            <v/>
          </cell>
        </row>
        <row r="155">
          <cell r="A155">
            <v>154</v>
          </cell>
          <cell r="B155" t="str">
            <v>B131</v>
          </cell>
          <cell r="C155">
            <v>1</v>
          </cell>
          <cell r="D155">
            <v>47</v>
          </cell>
          <cell r="E155">
            <v>73</v>
          </cell>
          <cell r="F155" t="str">
            <v/>
          </cell>
          <cell r="G155">
            <v>131</v>
          </cell>
          <cell r="H155" t="str">
            <v>17-27</v>
          </cell>
          <cell r="I155" t="str">
            <v>雑運営費</v>
          </cell>
          <cell r="M155" t="str">
            <v>サドル</v>
          </cell>
          <cell r="N155" t="str">
            <v>ＥＡ９４７ＢＳ－３２</v>
          </cell>
          <cell r="P155" t="str">
            <v>可</v>
          </cell>
          <cell r="Q155" t="str">
            <v>袋</v>
          </cell>
          <cell r="R155">
            <v>10</v>
          </cell>
          <cell r="S155">
            <v>300</v>
          </cell>
          <cell r="U155" t="str">
            <v>ESCO</v>
          </cell>
          <cell r="Z155">
            <v>0.8</v>
          </cell>
          <cell r="AA155" t="str">
            <v/>
          </cell>
        </row>
        <row r="156">
          <cell r="A156">
            <v>155</v>
          </cell>
          <cell r="B156" t="str">
            <v>B132</v>
          </cell>
          <cell r="C156">
            <v>1</v>
          </cell>
          <cell r="D156">
            <v>48</v>
          </cell>
          <cell r="E156">
            <v>74</v>
          </cell>
          <cell r="F156" t="str">
            <v/>
          </cell>
          <cell r="G156">
            <v>132</v>
          </cell>
          <cell r="H156" t="str">
            <v>17-28</v>
          </cell>
          <cell r="I156" t="str">
            <v>雑運営費</v>
          </cell>
          <cell r="M156" t="str">
            <v>絶縁ゴムブッシング</v>
          </cell>
          <cell r="N156" t="str">
            <v>ＥＡ９４８ＨＧ－１９</v>
          </cell>
          <cell r="P156" t="str">
            <v>可</v>
          </cell>
          <cell r="Q156" t="str">
            <v>包</v>
          </cell>
          <cell r="R156">
            <v>10</v>
          </cell>
          <cell r="S156">
            <v>625</v>
          </cell>
          <cell r="U156" t="str">
            <v>ESCO</v>
          </cell>
          <cell r="Z156">
            <v>0.8</v>
          </cell>
          <cell r="AA156" t="str">
            <v/>
          </cell>
        </row>
        <row r="157">
          <cell r="A157">
            <v>156</v>
          </cell>
          <cell r="B157" t="str">
            <v>B133</v>
          </cell>
          <cell r="C157">
            <v>1</v>
          </cell>
          <cell r="D157">
            <v>49</v>
          </cell>
          <cell r="E157">
            <v>75</v>
          </cell>
          <cell r="F157" t="str">
            <v/>
          </cell>
          <cell r="G157">
            <v>133</v>
          </cell>
          <cell r="H157" t="str">
            <v>17-29</v>
          </cell>
          <cell r="I157" t="str">
            <v>雑運営費</v>
          </cell>
          <cell r="M157" t="str">
            <v>絶縁ゴムブッシング</v>
          </cell>
          <cell r="N157" t="str">
            <v>ＥＡ９４８ＨＧ－２２</v>
          </cell>
          <cell r="P157" t="str">
            <v>可</v>
          </cell>
          <cell r="Q157" t="str">
            <v>包</v>
          </cell>
          <cell r="R157">
            <v>10</v>
          </cell>
          <cell r="S157">
            <v>1250</v>
          </cell>
          <cell r="U157" t="str">
            <v>ESCO</v>
          </cell>
          <cell r="Z157">
            <v>0.8</v>
          </cell>
          <cell r="AA157" t="str">
            <v/>
          </cell>
        </row>
        <row r="158">
          <cell r="A158">
            <v>157</v>
          </cell>
          <cell r="B158" t="str">
            <v>B134</v>
          </cell>
          <cell r="C158">
            <v>1</v>
          </cell>
          <cell r="D158">
            <v>50</v>
          </cell>
          <cell r="E158">
            <v>76</v>
          </cell>
          <cell r="F158" t="str">
            <v/>
          </cell>
          <cell r="G158">
            <v>134</v>
          </cell>
          <cell r="H158" t="str">
            <v>17-30</v>
          </cell>
          <cell r="I158" t="str">
            <v>雑運営費</v>
          </cell>
          <cell r="M158" t="str">
            <v>アウトレットボックス</v>
          </cell>
          <cell r="N158" t="str">
            <v>ＥＡ９４７ＨＢ－１２６</v>
          </cell>
          <cell r="P158" t="str">
            <v>可</v>
          </cell>
          <cell r="Q158" t="str">
            <v>個</v>
          </cell>
          <cell r="R158">
            <v>8</v>
          </cell>
          <cell r="S158">
            <v>1960</v>
          </cell>
          <cell r="U158" t="str">
            <v>ESCO</v>
          </cell>
          <cell r="Z158">
            <v>0.8</v>
          </cell>
          <cell r="AA158" t="str">
            <v/>
          </cell>
        </row>
        <row r="159">
          <cell r="A159">
            <v>158</v>
          </cell>
          <cell r="B159" t="str">
            <v>B135</v>
          </cell>
          <cell r="C159">
            <v>1</v>
          </cell>
          <cell r="D159">
            <v>51</v>
          </cell>
          <cell r="E159">
            <v>77</v>
          </cell>
          <cell r="F159" t="str">
            <v/>
          </cell>
          <cell r="G159">
            <v>135</v>
          </cell>
          <cell r="H159" t="str">
            <v>17-31</v>
          </cell>
          <cell r="I159" t="str">
            <v>雑運営費</v>
          </cell>
          <cell r="M159" t="str">
            <v>アウトレットボックス</v>
          </cell>
          <cell r="N159" t="str">
            <v>ＥＡ９４７ＨＢ－１３６</v>
          </cell>
          <cell r="P159" t="str">
            <v>可</v>
          </cell>
          <cell r="Q159" t="str">
            <v>個</v>
          </cell>
          <cell r="R159">
            <v>2</v>
          </cell>
          <cell r="S159">
            <v>3670</v>
          </cell>
          <cell r="U159" t="str">
            <v>ESCO</v>
          </cell>
          <cell r="Z159">
            <v>0.8</v>
          </cell>
          <cell r="AA159" t="str">
            <v/>
          </cell>
        </row>
        <row r="160">
          <cell r="A160">
            <v>159</v>
          </cell>
          <cell r="B160" t="str">
            <v>B136</v>
          </cell>
          <cell r="C160">
            <v>1</v>
          </cell>
          <cell r="D160">
            <v>52</v>
          </cell>
          <cell r="E160">
            <v>78</v>
          </cell>
          <cell r="F160" t="str">
            <v/>
          </cell>
          <cell r="G160">
            <v>136</v>
          </cell>
          <cell r="H160" t="str">
            <v>17-32</v>
          </cell>
          <cell r="I160" t="str">
            <v>雑運営費</v>
          </cell>
          <cell r="M160" t="str">
            <v>パッキンセット</v>
          </cell>
          <cell r="N160" t="str">
            <v>ＥＡ９４７ＨＮ－２２Ｋ</v>
          </cell>
          <cell r="P160" t="str">
            <v>可</v>
          </cell>
          <cell r="Q160" t="str">
            <v>袋</v>
          </cell>
          <cell r="R160">
            <v>10</v>
          </cell>
          <cell r="S160">
            <v>3670</v>
          </cell>
          <cell r="U160" t="str">
            <v>ESCO</v>
          </cell>
          <cell r="Z160">
            <v>0.8</v>
          </cell>
          <cell r="AA160" t="str">
            <v/>
          </cell>
        </row>
        <row r="161">
          <cell r="A161">
            <v>160</v>
          </cell>
          <cell r="B161" t="str">
            <v>B137</v>
          </cell>
          <cell r="C161">
            <v>1</v>
          </cell>
          <cell r="D161">
            <v>53</v>
          </cell>
          <cell r="E161">
            <v>79</v>
          </cell>
          <cell r="F161" t="str">
            <v/>
          </cell>
          <cell r="G161">
            <v>137</v>
          </cell>
          <cell r="H161" t="str">
            <v>17-33</v>
          </cell>
          <cell r="I161" t="str">
            <v>雑運営費</v>
          </cell>
          <cell r="M161" t="str">
            <v>高トルク対応ビス</v>
          </cell>
          <cell r="N161" t="str">
            <v>ＥＡ９４９ＦＣ－７５</v>
          </cell>
          <cell r="P161" t="str">
            <v>可</v>
          </cell>
          <cell r="Q161" t="str">
            <v>袋</v>
          </cell>
          <cell r="R161">
            <v>20</v>
          </cell>
          <cell r="S161">
            <v>430</v>
          </cell>
          <cell r="U161" t="str">
            <v>ESCO</v>
          </cell>
          <cell r="Z161">
            <v>0.8</v>
          </cell>
          <cell r="AA161" t="str">
            <v/>
          </cell>
        </row>
        <row r="162">
          <cell r="A162">
            <v>161</v>
          </cell>
          <cell r="B162" t="str">
            <v>B138</v>
          </cell>
          <cell r="C162">
            <v>1</v>
          </cell>
          <cell r="D162">
            <v>54</v>
          </cell>
          <cell r="E162">
            <v>80</v>
          </cell>
          <cell r="F162" t="str">
            <v/>
          </cell>
          <cell r="G162">
            <v>138</v>
          </cell>
          <cell r="H162" t="str">
            <v>17-34</v>
          </cell>
          <cell r="I162" t="str">
            <v>雑運営費</v>
          </cell>
          <cell r="M162" t="str">
            <v>皿頭打込みビス</v>
          </cell>
          <cell r="N162" t="str">
            <v>ＥＡ９４５ＶＤ－２５</v>
          </cell>
          <cell r="P162" t="str">
            <v>可</v>
          </cell>
          <cell r="Q162" t="str">
            <v>包</v>
          </cell>
          <cell r="R162">
            <v>5</v>
          </cell>
          <cell r="S162">
            <v>1080</v>
          </cell>
          <cell r="U162" t="str">
            <v>ESCO</v>
          </cell>
          <cell r="Z162">
            <v>0.8</v>
          </cell>
          <cell r="AA162" t="str">
            <v/>
          </cell>
        </row>
        <row r="163">
          <cell r="A163">
            <v>162</v>
          </cell>
          <cell r="B163" t="str">
            <v>B139</v>
          </cell>
          <cell r="C163">
            <v>1</v>
          </cell>
          <cell r="D163">
            <v>55</v>
          </cell>
          <cell r="E163">
            <v>81</v>
          </cell>
          <cell r="F163" t="str">
            <v/>
          </cell>
          <cell r="G163">
            <v>139</v>
          </cell>
          <cell r="H163" t="str">
            <v>17-35</v>
          </cell>
          <cell r="I163" t="str">
            <v>雑運営費</v>
          </cell>
          <cell r="M163" t="str">
            <v>皿頭打込みビス</v>
          </cell>
          <cell r="N163" t="str">
            <v>ＥＡ９４５ＶＤ－３８</v>
          </cell>
          <cell r="P163" t="str">
            <v>可</v>
          </cell>
          <cell r="Q163" t="str">
            <v>包</v>
          </cell>
          <cell r="R163">
            <v>5</v>
          </cell>
          <cell r="S163">
            <v>1080</v>
          </cell>
          <cell r="U163" t="str">
            <v>ESCO</v>
          </cell>
          <cell r="Z163">
            <v>0.8</v>
          </cell>
          <cell r="AA163" t="str">
            <v/>
          </cell>
        </row>
        <row r="164">
          <cell r="A164">
            <v>163</v>
          </cell>
          <cell r="B164" t="str">
            <v>B140</v>
          </cell>
          <cell r="C164">
            <v>1</v>
          </cell>
          <cell r="D164">
            <v>56</v>
          </cell>
          <cell r="E164">
            <v>82</v>
          </cell>
          <cell r="F164" t="str">
            <v/>
          </cell>
          <cell r="G164">
            <v>140</v>
          </cell>
          <cell r="H164" t="str">
            <v>17-36</v>
          </cell>
          <cell r="I164" t="str">
            <v>雑運営費</v>
          </cell>
          <cell r="M164" t="str">
            <v>皿頭打込みビス</v>
          </cell>
          <cell r="N164" t="str">
            <v>ＥＡ９４５ＶＤ－５０</v>
          </cell>
          <cell r="P164" t="str">
            <v>可</v>
          </cell>
          <cell r="Q164" t="str">
            <v>包</v>
          </cell>
          <cell r="R164">
            <v>5</v>
          </cell>
          <cell r="S164">
            <v>1080</v>
          </cell>
          <cell r="U164" t="str">
            <v>ESCO</v>
          </cell>
          <cell r="Z164">
            <v>0.8</v>
          </cell>
          <cell r="AA164" t="str">
            <v/>
          </cell>
        </row>
        <row r="165">
          <cell r="A165">
            <v>164</v>
          </cell>
          <cell r="B165" t="str">
            <v>B141</v>
          </cell>
          <cell r="C165">
            <v>1</v>
          </cell>
          <cell r="D165">
            <v>57</v>
          </cell>
          <cell r="E165">
            <v>83</v>
          </cell>
          <cell r="F165" t="str">
            <v/>
          </cell>
          <cell r="G165">
            <v>141</v>
          </cell>
          <cell r="H165" t="str">
            <v>17-37</v>
          </cell>
          <cell r="I165" t="str">
            <v>雑運営費</v>
          </cell>
          <cell r="M165" t="str">
            <v>作業用ベルト</v>
          </cell>
          <cell r="N165" t="str">
            <v>ＥＡ９２４ＴＡ－２１</v>
          </cell>
          <cell r="P165" t="str">
            <v>可</v>
          </cell>
          <cell r="Q165" t="str">
            <v>本</v>
          </cell>
          <cell r="R165">
            <v>2</v>
          </cell>
          <cell r="S165">
            <v>7900</v>
          </cell>
          <cell r="U165" t="str">
            <v>ESCO</v>
          </cell>
          <cell r="Z165">
            <v>0.8</v>
          </cell>
          <cell r="AA165" t="str">
            <v/>
          </cell>
        </row>
        <row r="166">
          <cell r="A166">
            <v>165</v>
          </cell>
          <cell r="B166" t="str">
            <v>B142</v>
          </cell>
          <cell r="C166">
            <v>1</v>
          </cell>
          <cell r="D166">
            <v>58</v>
          </cell>
          <cell r="E166">
            <v>84</v>
          </cell>
          <cell r="F166" t="str">
            <v/>
          </cell>
          <cell r="G166">
            <v>142</v>
          </cell>
          <cell r="H166" t="str">
            <v>17-38</v>
          </cell>
          <cell r="I166" t="str">
            <v>雑運営費</v>
          </cell>
          <cell r="M166" t="str">
            <v>耐切創手袋</v>
          </cell>
          <cell r="N166" t="str">
            <v>ＥＡ３５４ＧＪ－８２</v>
          </cell>
          <cell r="P166" t="str">
            <v>可</v>
          </cell>
          <cell r="Q166" t="str">
            <v>双</v>
          </cell>
          <cell r="R166">
            <v>10</v>
          </cell>
          <cell r="S166">
            <v>1620</v>
          </cell>
          <cell r="U166" t="str">
            <v>ESCO</v>
          </cell>
          <cell r="Z166">
            <v>0.8</v>
          </cell>
          <cell r="AA166" t="str">
            <v/>
          </cell>
        </row>
        <row r="167">
          <cell r="A167">
            <v>166</v>
          </cell>
          <cell r="B167" t="str">
            <v>B143</v>
          </cell>
          <cell r="C167">
            <v>1</v>
          </cell>
          <cell r="D167">
            <v>59</v>
          </cell>
          <cell r="E167">
            <v>85</v>
          </cell>
          <cell r="F167" t="str">
            <v/>
          </cell>
          <cell r="G167">
            <v>143</v>
          </cell>
          <cell r="H167" t="str">
            <v>17-39</v>
          </cell>
          <cell r="I167" t="str">
            <v>雑運営費</v>
          </cell>
          <cell r="M167" t="str">
            <v>六角ナット</v>
          </cell>
          <cell r="N167" t="str">
            <v>トラスコ　Ｂ１３０－３１８５０</v>
          </cell>
          <cell r="P167" t="str">
            <v>可</v>
          </cell>
          <cell r="Q167" t="str">
            <v>包</v>
          </cell>
          <cell r="R167">
            <v>100</v>
          </cell>
          <cell r="S167">
            <v>1020</v>
          </cell>
          <cell r="U167" t="str">
            <v>ｵﾚﾝｼﾞﾌﾞｯｸ</v>
          </cell>
          <cell r="Z167">
            <v>0.8</v>
          </cell>
          <cell r="AA167" t="str">
            <v/>
          </cell>
        </row>
        <row r="168">
          <cell r="A168">
            <v>167</v>
          </cell>
          <cell r="B168" t="str">
            <v>B144</v>
          </cell>
          <cell r="C168">
            <v>1</v>
          </cell>
          <cell r="D168">
            <v>60</v>
          </cell>
          <cell r="E168">
            <v>86</v>
          </cell>
          <cell r="F168" t="str">
            <v/>
          </cell>
          <cell r="G168">
            <v>144</v>
          </cell>
          <cell r="H168" t="str">
            <v>17-40</v>
          </cell>
          <cell r="I168" t="str">
            <v>雑運営費</v>
          </cell>
          <cell r="M168" t="str">
            <v>中空壁用アンカー</v>
          </cell>
          <cell r="N168" t="str">
            <v>エビ印　Ａ４０５Ｂ</v>
          </cell>
          <cell r="P168" t="str">
            <v>可</v>
          </cell>
          <cell r="Q168" t="str">
            <v>包</v>
          </cell>
          <cell r="R168">
            <v>2</v>
          </cell>
          <cell r="S168">
            <v>2788</v>
          </cell>
          <cell r="U168" t="str">
            <v>ｵﾚﾝｼﾞﾌﾞｯｸ</v>
          </cell>
          <cell r="Z168">
            <v>0.8</v>
          </cell>
          <cell r="AA168" t="str">
            <v/>
          </cell>
        </row>
        <row r="169">
          <cell r="A169">
            <v>168</v>
          </cell>
          <cell r="B169" t="str">
            <v>B145</v>
          </cell>
          <cell r="C169">
            <v>1</v>
          </cell>
          <cell r="D169">
            <v>61</v>
          </cell>
          <cell r="E169">
            <v>87</v>
          </cell>
          <cell r="F169" t="str">
            <v/>
          </cell>
          <cell r="G169">
            <v>145</v>
          </cell>
          <cell r="H169" t="str">
            <v>17-41</v>
          </cell>
          <cell r="I169" t="str">
            <v>雑運営費</v>
          </cell>
          <cell r="M169" t="str">
            <v>中空壁用アンカー</v>
          </cell>
          <cell r="N169" t="str">
            <v>エビ印　Ａ４１６Ｂ</v>
          </cell>
          <cell r="P169" t="str">
            <v>可</v>
          </cell>
          <cell r="Q169" t="str">
            <v>包</v>
          </cell>
          <cell r="R169">
            <v>2</v>
          </cell>
          <cell r="S169">
            <v>2788</v>
          </cell>
          <cell r="U169" t="str">
            <v>ｵﾚﾝｼﾞﾌﾞｯｸ</v>
          </cell>
          <cell r="Z169">
            <v>0.8</v>
          </cell>
          <cell r="AA169" t="str">
            <v/>
          </cell>
        </row>
        <row r="170">
          <cell r="A170">
            <v>169</v>
          </cell>
          <cell r="B170" t="str">
            <v>B146</v>
          </cell>
          <cell r="C170">
            <v>1</v>
          </cell>
          <cell r="D170">
            <v>62</v>
          </cell>
          <cell r="E170">
            <v>88</v>
          </cell>
          <cell r="F170" t="str">
            <v/>
          </cell>
          <cell r="G170">
            <v>146</v>
          </cell>
          <cell r="H170" t="str">
            <v>17-42</v>
          </cell>
          <cell r="I170" t="str">
            <v>雑運営費</v>
          </cell>
          <cell r="M170" t="str">
            <v>ステンレス平織金網</v>
          </cell>
          <cell r="N170" t="str">
            <v>トラスコ　ＳＨ－１０００２５－５</v>
          </cell>
          <cell r="P170" t="str">
            <v>可</v>
          </cell>
          <cell r="Q170" t="str">
            <v>巻</v>
          </cell>
          <cell r="R170">
            <v>1</v>
          </cell>
          <cell r="S170">
            <v>26014</v>
          </cell>
          <cell r="U170" t="str">
            <v>ｵﾚﾝｼﾞﾌﾞｯｸ</v>
          </cell>
          <cell r="Z170">
            <v>0.8</v>
          </cell>
          <cell r="AA170" t="str">
            <v/>
          </cell>
        </row>
        <row r="171">
          <cell r="A171">
            <v>170</v>
          </cell>
          <cell r="B171" t="str">
            <v>B147</v>
          </cell>
          <cell r="C171">
            <v>1</v>
          </cell>
          <cell r="D171">
            <v>63</v>
          </cell>
          <cell r="E171">
            <v>89</v>
          </cell>
          <cell r="F171" t="str">
            <v/>
          </cell>
          <cell r="G171">
            <v>147</v>
          </cell>
          <cell r="H171" t="str">
            <v>17-43</v>
          </cell>
          <cell r="I171" t="str">
            <v>雑運営費</v>
          </cell>
          <cell r="M171" t="str">
            <v>リチウム電池</v>
          </cell>
          <cell r="N171" t="str">
            <v>パナソニック　２ＣＲ－５Ｗ／２Ｐ</v>
          </cell>
          <cell r="P171" t="str">
            <v>可</v>
          </cell>
          <cell r="Q171" t="str">
            <v>包</v>
          </cell>
          <cell r="R171">
            <v>1</v>
          </cell>
          <cell r="S171">
            <v>2804</v>
          </cell>
          <cell r="U171" t="str">
            <v>ｵﾚﾝｼﾞﾌﾞｯｸ</v>
          </cell>
          <cell r="Z171">
            <v>0.8</v>
          </cell>
          <cell r="AA171" t="str">
            <v/>
          </cell>
        </row>
        <row r="172">
          <cell r="A172">
            <v>171</v>
          </cell>
          <cell r="B172" t="str">
            <v>B148</v>
          </cell>
          <cell r="C172">
            <v>1</v>
          </cell>
          <cell r="D172">
            <v>64</v>
          </cell>
          <cell r="E172">
            <v>90</v>
          </cell>
          <cell r="F172" t="str">
            <v/>
          </cell>
          <cell r="G172">
            <v>148</v>
          </cell>
          <cell r="H172" t="str">
            <v>17-44</v>
          </cell>
          <cell r="I172" t="str">
            <v>雑運営費</v>
          </cell>
          <cell r="M172" t="str">
            <v>腰袋</v>
          </cell>
          <cell r="N172" t="str">
            <v>トラスコ　ＴＣ４１－Ａ</v>
          </cell>
          <cell r="P172" t="str">
            <v>可</v>
          </cell>
          <cell r="Q172" t="str">
            <v>個</v>
          </cell>
          <cell r="R172">
            <v>2</v>
          </cell>
          <cell r="S172">
            <v>2730</v>
          </cell>
          <cell r="U172" t="str">
            <v>ｵﾚﾝｼﾞﾌﾞｯｸ</v>
          </cell>
          <cell r="Z172">
            <v>0.8</v>
          </cell>
          <cell r="AA172" t="str">
            <v/>
          </cell>
        </row>
        <row r="173">
          <cell r="A173">
            <v>172</v>
          </cell>
          <cell r="B173" t="str">
            <v>B149</v>
          </cell>
          <cell r="C173">
            <v>1</v>
          </cell>
          <cell r="D173">
            <v>65</v>
          </cell>
          <cell r="E173">
            <v>91</v>
          </cell>
          <cell r="F173" t="str">
            <v/>
          </cell>
          <cell r="G173">
            <v>149</v>
          </cell>
          <cell r="H173" t="str">
            <v>17-45</v>
          </cell>
          <cell r="I173" t="str">
            <v>雑運営費</v>
          </cell>
          <cell r="M173" t="str">
            <v>差込型電線コネクタ</v>
          </cell>
          <cell r="N173" t="str">
            <v>ニチフ　ＱＬＸ　２</v>
          </cell>
          <cell r="P173" t="str">
            <v>可</v>
          </cell>
          <cell r="Q173" t="str">
            <v>箱</v>
          </cell>
          <cell r="R173">
            <v>3</v>
          </cell>
          <cell r="S173">
            <v>1364</v>
          </cell>
          <cell r="U173" t="str">
            <v>ｵﾚﾝｼﾞﾌﾞｯｸ</v>
          </cell>
          <cell r="Z173">
            <v>0.8</v>
          </cell>
          <cell r="AA173" t="str">
            <v/>
          </cell>
        </row>
        <row r="174">
          <cell r="A174">
            <v>173</v>
          </cell>
          <cell r="B174" t="str">
            <v>B150</v>
          </cell>
          <cell r="C174">
            <v>1</v>
          </cell>
          <cell r="D174">
            <v>66</v>
          </cell>
          <cell r="E174">
            <v>92</v>
          </cell>
          <cell r="F174" t="str">
            <v/>
          </cell>
          <cell r="G174">
            <v>150</v>
          </cell>
          <cell r="H174" t="str">
            <v>17-46</v>
          </cell>
          <cell r="I174" t="str">
            <v>雑運営費</v>
          </cell>
          <cell r="M174" t="str">
            <v>差込型電線コネクタ</v>
          </cell>
          <cell r="N174" t="str">
            <v>ニチフ　ＱＬＸ　３</v>
          </cell>
          <cell r="P174" t="str">
            <v>可</v>
          </cell>
          <cell r="Q174" t="str">
            <v>箱</v>
          </cell>
          <cell r="R174">
            <v>2</v>
          </cell>
          <cell r="S174">
            <v>1594</v>
          </cell>
          <cell r="U174" t="str">
            <v>ｵﾚﾝｼﾞﾌﾞｯｸ</v>
          </cell>
          <cell r="Z174">
            <v>0.8</v>
          </cell>
          <cell r="AA174" t="str">
            <v/>
          </cell>
        </row>
        <row r="175">
          <cell r="A175">
            <v>174</v>
          </cell>
          <cell r="B175" t="str">
            <v>B151</v>
          </cell>
          <cell r="C175">
            <v>1</v>
          </cell>
          <cell r="D175">
            <v>67</v>
          </cell>
          <cell r="E175">
            <v>93</v>
          </cell>
          <cell r="F175" t="str">
            <v/>
          </cell>
          <cell r="G175">
            <v>151</v>
          </cell>
          <cell r="H175" t="str">
            <v>17-47</v>
          </cell>
          <cell r="I175" t="str">
            <v>雑運営費</v>
          </cell>
          <cell r="M175" t="str">
            <v>差込型電線コネクタ</v>
          </cell>
          <cell r="N175" t="str">
            <v>ニチフ　ＱＬＸ　４</v>
          </cell>
          <cell r="P175" t="str">
            <v>可</v>
          </cell>
          <cell r="Q175" t="str">
            <v>箱</v>
          </cell>
          <cell r="R175">
            <v>2</v>
          </cell>
          <cell r="S175">
            <v>2071</v>
          </cell>
          <cell r="U175" t="str">
            <v>ｵﾚﾝｼﾞﾌﾞｯｸ</v>
          </cell>
          <cell r="Z175">
            <v>0.8</v>
          </cell>
          <cell r="AA175" t="str">
            <v/>
          </cell>
        </row>
        <row r="176">
          <cell r="A176">
            <v>175</v>
          </cell>
          <cell r="B176" t="str">
            <v>B152</v>
          </cell>
          <cell r="C176">
            <v>1</v>
          </cell>
          <cell r="D176">
            <v>68</v>
          </cell>
          <cell r="E176">
            <v>94</v>
          </cell>
          <cell r="F176" t="str">
            <v/>
          </cell>
          <cell r="G176">
            <v>152</v>
          </cell>
          <cell r="H176" t="str">
            <v>17-48</v>
          </cell>
          <cell r="I176" t="str">
            <v>雑運営費</v>
          </cell>
          <cell r="M176" t="str">
            <v>差込型電線コネクタ</v>
          </cell>
          <cell r="N176" t="str">
            <v>ニチフ　ＱＬＸ　５</v>
          </cell>
          <cell r="P176" t="str">
            <v>可</v>
          </cell>
          <cell r="Q176" t="str">
            <v>箱</v>
          </cell>
          <cell r="R176">
            <v>2</v>
          </cell>
          <cell r="S176">
            <v>2531</v>
          </cell>
          <cell r="U176" t="str">
            <v>ｵﾚﾝｼﾞﾌﾞｯｸ</v>
          </cell>
          <cell r="Z176">
            <v>0.8</v>
          </cell>
          <cell r="AA176" t="str">
            <v/>
          </cell>
        </row>
        <row r="177">
          <cell r="A177">
            <v>176</v>
          </cell>
          <cell r="B177" t="str">
            <v>B153</v>
          </cell>
          <cell r="C177">
            <v>1</v>
          </cell>
          <cell r="D177">
            <v>69</v>
          </cell>
          <cell r="E177">
            <v>95</v>
          </cell>
          <cell r="F177" t="str">
            <v/>
          </cell>
          <cell r="G177">
            <v>153</v>
          </cell>
          <cell r="H177" t="str">
            <v>17-49</v>
          </cell>
          <cell r="I177" t="str">
            <v>雑運営費</v>
          </cell>
          <cell r="M177" t="str">
            <v>差込型電線コネクタ</v>
          </cell>
          <cell r="N177" t="str">
            <v>ニチフ　ＱＬＸ　６</v>
          </cell>
          <cell r="P177" t="str">
            <v>可</v>
          </cell>
          <cell r="Q177" t="str">
            <v>箱</v>
          </cell>
          <cell r="R177">
            <v>2</v>
          </cell>
          <cell r="S177">
            <v>1397</v>
          </cell>
          <cell r="U177" t="str">
            <v>ｵﾚﾝｼﾞﾌﾞｯｸ</v>
          </cell>
          <cell r="Z177">
            <v>0.8</v>
          </cell>
          <cell r="AA177" t="str">
            <v/>
          </cell>
        </row>
        <row r="178">
          <cell r="A178">
            <v>177</v>
          </cell>
          <cell r="B178" t="str">
            <v>B154</v>
          </cell>
          <cell r="C178">
            <v>1</v>
          </cell>
          <cell r="D178">
            <v>70</v>
          </cell>
          <cell r="E178">
            <v>96</v>
          </cell>
          <cell r="F178" t="str">
            <v/>
          </cell>
          <cell r="G178">
            <v>154</v>
          </cell>
          <cell r="H178" t="str">
            <v>17-50</v>
          </cell>
          <cell r="I178" t="str">
            <v>雑運営費</v>
          </cell>
          <cell r="M178" t="str">
            <v>安全靴</v>
          </cell>
          <cell r="N178" t="str">
            <v>ミドリ安全　ＣＦ１２０－２６．５</v>
          </cell>
          <cell r="P178" t="str">
            <v>可</v>
          </cell>
          <cell r="Q178" t="str">
            <v>足</v>
          </cell>
          <cell r="R178">
            <v>1</v>
          </cell>
          <cell r="S178">
            <v>10590</v>
          </cell>
          <cell r="U178" t="str">
            <v>ｵﾚﾝｼﾞﾌﾞｯｸ</v>
          </cell>
          <cell r="Z178">
            <v>0.8</v>
          </cell>
          <cell r="AA178" t="str">
            <v/>
          </cell>
        </row>
        <row r="179">
          <cell r="A179">
            <v>178</v>
          </cell>
          <cell r="B179" t="str">
            <v>B155</v>
          </cell>
          <cell r="C179">
            <v>1</v>
          </cell>
          <cell r="D179">
            <v>71</v>
          </cell>
          <cell r="E179">
            <v>97</v>
          </cell>
          <cell r="F179" t="str">
            <v/>
          </cell>
          <cell r="G179">
            <v>155</v>
          </cell>
          <cell r="H179" t="str">
            <v>17-51</v>
          </cell>
          <cell r="I179" t="str">
            <v>雑運営費</v>
          </cell>
          <cell r="M179" t="str">
            <v>安全長靴</v>
          </cell>
          <cell r="N179" t="str">
            <v>ミドリ安全　７６６ＮＰ－４－２５．０</v>
          </cell>
          <cell r="P179" t="str">
            <v>可</v>
          </cell>
          <cell r="Q179" t="str">
            <v>足</v>
          </cell>
          <cell r="R179">
            <v>1</v>
          </cell>
          <cell r="S179">
            <v>11520</v>
          </cell>
          <cell r="U179" t="str">
            <v>ｵﾚﾝｼﾞﾌﾞｯｸ</v>
          </cell>
          <cell r="Z179">
            <v>0.8</v>
          </cell>
          <cell r="AA179" t="str">
            <v/>
          </cell>
        </row>
        <row r="180">
          <cell r="A180">
            <v>179</v>
          </cell>
          <cell r="B180" t="str">
            <v>B156</v>
          </cell>
          <cell r="C180">
            <v>1</v>
          </cell>
          <cell r="D180">
            <v>72</v>
          </cell>
          <cell r="E180">
            <v>98</v>
          </cell>
          <cell r="F180" t="str">
            <v/>
          </cell>
          <cell r="G180">
            <v>156</v>
          </cell>
          <cell r="H180" t="str">
            <v>17-52</v>
          </cell>
          <cell r="I180" t="str">
            <v>雑運営費</v>
          </cell>
          <cell r="M180" t="str">
            <v>安全長靴</v>
          </cell>
          <cell r="N180" t="str">
            <v>ミドリ安全　７６６ＮＰ－４－２６．０</v>
          </cell>
          <cell r="P180" t="str">
            <v>可</v>
          </cell>
          <cell r="Q180" t="str">
            <v>足</v>
          </cell>
          <cell r="R180">
            <v>4</v>
          </cell>
          <cell r="S180">
            <v>11520</v>
          </cell>
          <cell r="U180" t="str">
            <v>ｵﾚﾝｼﾞﾌﾞｯｸ</v>
          </cell>
          <cell r="Z180">
            <v>0.8</v>
          </cell>
          <cell r="AA180" t="str">
            <v/>
          </cell>
        </row>
        <row r="181">
          <cell r="A181">
            <v>180</v>
          </cell>
          <cell r="B181" t="str">
            <v>B157</v>
          </cell>
          <cell r="C181">
            <v>1</v>
          </cell>
          <cell r="D181">
            <v>73</v>
          </cell>
          <cell r="E181">
            <v>99</v>
          </cell>
          <cell r="F181" t="str">
            <v/>
          </cell>
          <cell r="G181">
            <v>157</v>
          </cell>
          <cell r="H181" t="str">
            <v>17-53</v>
          </cell>
          <cell r="I181" t="str">
            <v>雑運営費</v>
          </cell>
          <cell r="M181" t="str">
            <v>安全長靴</v>
          </cell>
          <cell r="N181" t="str">
            <v>ミドリ安全　７６６ＮＰ－４－２６．５</v>
          </cell>
          <cell r="P181" t="str">
            <v>可</v>
          </cell>
          <cell r="Q181" t="str">
            <v>足</v>
          </cell>
          <cell r="R181">
            <v>1</v>
          </cell>
          <cell r="S181">
            <v>11520</v>
          </cell>
          <cell r="U181" t="str">
            <v>ｵﾚﾝｼﾞﾌﾞｯｸ</v>
          </cell>
          <cell r="Z181">
            <v>0.8</v>
          </cell>
          <cell r="AA181" t="str">
            <v/>
          </cell>
        </row>
        <row r="182">
          <cell r="A182">
            <v>181</v>
          </cell>
          <cell r="B182" t="str">
            <v>B158</v>
          </cell>
          <cell r="C182">
            <v>1</v>
          </cell>
          <cell r="D182">
            <v>74</v>
          </cell>
          <cell r="E182">
            <v>100</v>
          </cell>
          <cell r="F182" t="str">
            <v/>
          </cell>
          <cell r="G182">
            <v>158</v>
          </cell>
          <cell r="H182" t="str">
            <v>17-54</v>
          </cell>
          <cell r="I182" t="str">
            <v>雑運営費</v>
          </cell>
          <cell r="M182" t="str">
            <v>安全長靴</v>
          </cell>
          <cell r="N182" t="str">
            <v>ミドリ安全　７６６ＮＰ－４－２７．０</v>
          </cell>
          <cell r="P182" t="str">
            <v>可</v>
          </cell>
          <cell r="Q182" t="str">
            <v>足</v>
          </cell>
          <cell r="R182">
            <v>1</v>
          </cell>
          <cell r="S182">
            <v>11520</v>
          </cell>
          <cell r="U182" t="str">
            <v>ｵﾚﾝｼﾞﾌﾞｯｸ</v>
          </cell>
          <cell r="Z182">
            <v>0.8</v>
          </cell>
          <cell r="AA182" t="str">
            <v/>
          </cell>
        </row>
        <row r="183">
          <cell r="A183">
            <v>182</v>
          </cell>
          <cell r="B183" t="str">
            <v>B159</v>
          </cell>
          <cell r="C183">
            <v>1</v>
          </cell>
          <cell r="D183">
            <v>75</v>
          </cell>
          <cell r="E183">
            <v>101</v>
          </cell>
          <cell r="F183" t="str">
            <v/>
          </cell>
          <cell r="G183">
            <v>159</v>
          </cell>
          <cell r="H183" t="str">
            <v>17-55</v>
          </cell>
          <cell r="I183" t="str">
            <v>雑運営費</v>
          </cell>
          <cell r="M183" t="str">
            <v>安全長靴</v>
          </cell>
          <cell r="N183" t="str">
            <v>ミドリ安全　７６６ＮＰ－４－２９．０</v>
          </cell>
          <cell r="P183" t="str">
            <v>可</v>
          </cell>
          <cell r="Q183" t="str">
            <v>足</v>
          </cell>
          <cell r="R183">
            <v>1</v>
          </cell>
          <cell r="S183">
            <v>11520</v>
          </cell>
          <cell r="U183" t="str">
            <v>ｵﾚﾝｼﾞﾌﾞｯｸ</v>
          </cell>
          <cell r="Z183">
            <v>0.8</v>
          </cell>
          <cell r="AA183" t="str">
            <v/>
          </cell>
        </row>
        <row r="184">
          <cell r="A184">
            <v>183</v>
          </cell>
          <cell r="B184" t="str">
            <v>P24</v>
          </cell>
          <cell r="C184">
            <v>1</v>
          </cell>
          <cell r="D184">
            <v>76</v>
          </cell>
          <cell r="E184">
            <v>102</v>
          </cell>
          <cell r="F184" t="str">
            <v/>
          </cell>
          <cell r="G184">
            <v>24</v>
          </cell>
          <cell r="H184" t="str">
            <v>20-1</v>
          </cell>
          <cell r="I184" t="str">
            <v>雑運営費</v>
          </cell>
          <cell r="M184" t="str">
            <v>融雪剤</v>
          </cell>
          <cell r="N184" t="str">
            <v>ＥＡ９２２ＡＢ－１４２</v>
          </cell>
          <cell r="P184" t="str">
            <v>可</v>
          </cell>
          <cell r="Q184" t="str">
            <v>袋</v>
          </cell>
          <cell r="R184">
            <v>10</v>
          </cell>
          <cell r="S184">
            <v>2680</v>
          </cell>
          <cell r="U184" t="str">
            <v>ESCO</v>
          </cell>
          <cell r="Z184">
            <v>0.8</v>
          </cell>
          <cell r="AA184" t="str">
            <v/>
          </cell>
        </row>
        <row r="185">
          <cell r="A185">
            <v>184</v>
          </cell>
          <cell r="B185" t="str">
            <v>B160</v>
          </cell>
          <cell r="C185">
            <v>1</v>
          </cell>
          <cell r="D185">
            <v>10</v>
          </cell>
          <cell r="E185">
            <v>103</v>
          </cell>
          <cell r="F185" t="str">
            <v/>
          </cell>
          <cell r="G185">
            <v>160</v>
          </cell>
          <cell r="H185" t="str">
            <v>29-1</v>
          </cell>
          <cell r="I185" t="str">
            <v>雑運営費</v>
          </cell>
          <cell r="M185" t="str">
            <v>スノーショベル</v>
          </cell>
          <cell r="N185" t="str">
            <v>ＥＡ６５０ＢＧ－１６１Ｃ</v>
          </cell>
          <cell r="P185" t="str">
            <v>可</v>
          </cell>
          <cell r="Q185" t="str">
            <v>本</v>
          </cell>
          <cell r="R185">
            <v>1</v>
          </cell>
          <cell r="S185">
            <v>15100</v>
          </cell>
          <cell r="U185" t="str">
            <v>ESCO</v>
          </cell>
          <cell r="Z185">
            <v>0.8</v>
          </cell>
          <cell r="AA185" t="str">
            <v/>
          </cell>
        </row>
        <row r="186">
          <cell r="A186">
            <v>185</v>
          </cell>
          <cell r="B186" t="str">
            <v>B161</v>
          </cell>
          <cell r="C186">
            <v>1</v>
          </cell>
          <cell r="D186">
            <v>11</v>
          </cell>
          <cell r="E186">
            <v>104</v>
          </cell>
          <cell r="F186" t="str">
            <v/>
          </cell>
          <cell r="G186">
            <v>161</v>
          </cell>
          <cell r="H186" t="str">
            <v>29-2</v>
          </cell>
          <cell r="I186" t="str">
            <v>雑運営費</v>
          </cell>
          <cell r="M186" t="str">
            <v>静電防止サンダル</v>
          </cell>
          <cell r="N186" t="str">
            <v>ＥＡ９１０ＥＳ－３</v>
          </cell>
          <cell r="P186" t="str">
            <v>可</v>
          </cell>
          <cell r="Q186" t="str">
            <v>足</v>
          </cell>
          <cell r="R186">
            <v>1</v>
          </cell>
          <cell r="S186">
            <v>5020</v>
          </cell>
          <cell r="U186" t="str">
            <v>ESCO</v>
          </cell>
          <cell r="Z186">
            <v>0.8</v>
          </cell>
          <cell r="AA186" t="str">
            <v/>
          </cell>
        </row>
        <row r="187">
          <cell r="A187">
            <v>186</v>
          </cell>
          <cell r="B187" t="str">
            <v>186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Z187" t="str">
            <v/>
          </cell>
          <cell r="AA187" t="str">
            <v/>
          </cell>
        </row>
        <row r="188">
          <cell r="A188">
            <v>187</v>
          </cell>
          <cell r="B188" t="str">
            <v>187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Z188" t="str">
            <v/>
          </cell>
          <cell r="AA188" t="str">
            <v/>
          </cell>
        </row>
        <row r="189">
          <cell r="A189">
            <v>188</v>
          </cell>
          <cell r="B189" t="str">
            <v>188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Z189" t="str">
            <v/>
          </cell>
          <cell r="AA189" t="str">
            <v/>
          </cell>
        </row>
        <row r="190">
          <cell r="A190">
            <v>189</v>
          </cell>
          <cell r="B190" t="str">
            <v>189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Z190" t="str">
            <v/>
          </cell>
          <cell r="AA190" t="str">
            <v/>
          </cell>
        </row>
        <row r="191">
          <cell r="A191">
            <v>190</v>
          </cell>
          <cell r="B191" t="str">
            <v>190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Z191" t="str">
            <v/>
          </cell>
          <cell r="AA191" t="str">
            <v/>
          </cell>
        </row>
        <row r="192">
          <cell r="A192">
            <v>191</v>
          </cell>
          <cell r="B192" t="str">
            <v>191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Z192" t="str">
            <v/>
          </cell>
          <cell r="AA192" t="str">
            <v/>
          </cell>
        </row>
        <row r="193">
          <cell r="A193">
            <v>192</v>
          </cell>
          <cell r="B193" t="str">
            <v>192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Z193" t="str">
            <v/>
          </cell>
          <cell r="AA193" t="str">
            <v/>
          </cell>
        </row>
        <row r="194">
          <cell r="A194">
            <v>193</v>
          </cell>
          <cell r="B194" t="str">
            <v>193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Z194" t="str">
            <v/>
          </cell>
          <cell r="AA194" t="str">
            <v/>
          </cell>
        </row>
        <row r="195">
          <cell r="A195">
            <v>194</v>
          </cell>
          <cell r="B195" t="str">
            <v>194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Z195" t="str">
            <v/>
          </cell>
          <cell r="AA195" t="str">
            <v/>
          </cell>
        </row>
        <row r="196">
          <cell r="A196">
            <v>195</v>
          </cell>
          <cell r="B196" t="str">
            <v>195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Z196" t="str">
            <v/>
          </cell>
          <cell r="AA196" t="str">
            <v/>
          </cell>
        </row>
        <row r="197">
          <cell r="A197">
            <v>196</v>
          </cell>
          <cell r="B197" t="str">
            <v>196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Z197" t="str">
            <v/>
          </cell>
          <cell r="AA197" t="str">
            <v/>
          </cell>
        </row>
        <row r="198">
          <cell r="A198">
            <v>197</v>
          </cell>
          <cell r="B198" t="str">
            <v>197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Z198" t="str">
            <v/>
          </cell>
          <cell r="AA198" t="str">
            <v/>
          </cell>
        </row>
        <row r="199">
          <cell r="A199">
            <v>198</v>
          </cell>
          <cell r="B199" t="str">
            <v>198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Z199" t="str">
            <v/>
          </cell>
          <cell r="AA199" t="str">
            <v/>
          </cell>
        </row>
        <row r="200">
          <cell r="A200">
            <v>199</v>
          </cell>
          <cell r="B200" t="str">
            <v>199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Z200" t="str">
            <v/>
          </cell>
          <cell r="AA200" t="str">
            <v/>
          </cell>
        </row>
        <row r="201">
          <cell r="A201">
            <v>200</v>
          </cell>
          <cell r="B201" t="str">
            <v>200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Z201" t="str">
            <v/>
          </cell>
          <cell r="AA201" t="str">
            <v/>
          </cell>
        </row>
        <row r="202">
          <cell r="A202">
            <v>201</v>
          </cell>
          <cell r="B202" t="str">
            <v>201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Z202" t="str">
            <v/>
          </cell>
          <cell r="AA202" t="str">
            <v/>
          </cell>
        </row>
        <row r="203">
          <cell r="A203">
            <v>202</v>
          </cell>
          <cell r="B203" t="str">
            <v>202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Z203" t="str">
            <v/>
          </cell>
          <cell r="AA203" t="str">
            <v/>
          </cell>
        </row>
        <row r="204">
          <cell r="A204">
            <v>203</v>
          </cell>
          <cell r="B204" t="str">
            <v>203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Z204" t="str">
            <v/>
          </cell>
          <cell r="AA204" t="str">
            <v/>
          </cell>
        </row>
        <row r="205">
          <cell r="A205">
            <v>204</v>
          </cell>
          <cell r="B205" t="str">
            <v>204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Z205" t="str">
            <v/>
          </cell>
          <cell r="AA205" t="str">
            <v/>
          </cell>
        </row>
        <row r="206">
          <cell r="A206">
            <v>205</v>
          </cell>
          <cell r="B206" t="str">
            <v>205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Z206" t="str">
            <v/>
          </cell>
          <cell r="AA206" t="str">
            <v/>
          </cell>
        </row>
        <row r="207">
          <cell r="A207">
            <v>206</v>
          </cell>
          <cell r="B207" t="str">
            <v>206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Z207" t="str">
            <v/>
          </cell>
          <cell r="AA207" t="str">
            <v/>
          </cell>
        </row>
        <row r="208">
          <cell r="A208">
            <v>207</v>
          </cell>
          <cell r="B208" t="str">
            <v>207</v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>
            <v>0</v>
          </cell>
          <cell r="Z208" t="str">
            <v/>
          </cell>
          <cell r="AA208" t="str">
            <v/>
          </cell>
        </row>
        <row r="209">
          <cell r="A209">
            <v>208</v>
          </cell>
          <cell r="B209" t="str">
            <v>208</v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>
            <v>0</v>
          </cell>
          <cell r="Z209" t="str">
            <v/>
          </cell>
          <cell r="AA209" t="str">
            <v/>
          </cell>
        </row>
        <row r="210">
          <cell r="A210">
            <v>209</v>
          </cell>
          <cell r="B210" t="str">
            <v>209</v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>
            <v>0</v>
          </cell>
          <cell r="Z210" t="str">
            <v/>
          </cell>
          <cell r="AA210" t="str">
            <v/>
          </cell>
        </row>
        <row r="211">
          <cell r="A211">
            <v>210</v>
          </cell>
          <cell r="B211" t="str">
            <v>210</v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>
            <v>0</v>
          </cell>
          <cell r="Z211" t="str">
            <v/>
          </cell>
          <cell r="AA211" t="str">
            <v/>
          </cell>
        </row>
        <row r="212">
          <cell r="A212">
            <v>211</v>
          </cell>
          <cell r="B212" t="str">
            <v>211</v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>
            <v>0</v>
          </cell>
          <cell r="Z212" t="str">
            <v/>
          </cell>
          <cell r="AA212" t="str">
            <v/>
          </cell>
        </row>
        <row r="213">
          <cell r="A213">
            <v>212</v>
          </cell>
          <cell r="B213" t="str">
            <v>212</v>
          </cell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>
            <v>0</v>
          </cell>
          <cell r="Z213" t="str">
            <v/>
          </cell>
          <cell r="AA213" t="str">
            <v/>
          </cell>
        </row>
        <row r="214">
          <cell r="A214">
            <v>213</v>
          </cell>
          <cell r="B214" t="str">
            <v>213</v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>
            <v>0</v>
          </cell>
          <cell r="Z214" t="str">
            <v/>
          </cell>
          <cell r="AA214" t="str">
            <v/>
          </cell>
        </row>
        <row r="215">
          <cell r="A215">
            <v>214</v>
          </cell>
          <cell r="B215" t="str">
            <v>214</v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>
            <v>0</v>
          </cell>
          <cell r="Z215" t="str">
            <v/>
          </cell>
          <cell r="AA215" t="str">
            <v/>
          </cell>
        </row>
        <row r="216">
          <cell r="A216">
            <v>215</v>
          </cell>
          <cell r="B216" t="str">
            <v>215</v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>
            <v>0</v>
          </cell>
          <cell r="Z216" t="str">
            <v/>
          </cell>
          <cell r="AA216" t="str">
            <v/>
          </cell>
        </row>
        <row r="217">
          <cell r="A217">
            <v>216</v>
          </cell>
          <cell r="B217" t="str">
            <v>216</v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>
            <v>0</v>
          </cell>
          <cell r="Z217" t="str">
            <v/>
          </cell>
          <cell r="AA217" t="str">
            <v/>
          </cell>
        </row>
        <row r="218">
          <cell r="A218">
            <v>217</v>
          </cell>
          <cell r="B218" t="str">
            <v>217</v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>
            <v>0</v>
          </cell>
          <cell r="Z218" t="str">
            <v/>
          </cell>
          <cell r="AA218" t="str">
            <v/>
          </cell>
        </row>
        <row r="219">
          <cell r="A219">
            <v>218</v>
          </cell>
          <cell r="B219" t="str">
            <v>218</v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>
            <v>0</v>
          </cell>
          <cell r="Z219" t="str">
            <v/>
          </cell>
          <cell r="AA219" t="str">
            <v/>
          </cell>
        </row>
        <row r="220">
          <cell r="A220">
            <v>219</v>
          </cell>
          <cell r="B220" t="str">
            <v>219</v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>
            <v>0</v>
          </cell>
          <cell r="Z220" t="str">
            <v/>
          </cell>
          <cell r="AA220" t="str">
            <v/>
          </cell>
        </row>
        <row r="221">
          <cell r="A221">
            <v>220</v>
          </cell>
          <cell r="B221" t="str">
            <v>220</v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>
            <v>0</v>
          </cell>
          <cell r="Z221" t="str">
            <v/>
          </cell>
          <cell r="AA221" t="str">
            <v/>
          </cell>
        </row>
        <row r="222">
          <cell r="A222">
            <v>221</v>
          </cell>
          <cell r="B222" t="str">
            <v>221</v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>
            <v>0</v>
          </cell>
          <cell r="Z222" t="str">
            <v/>
          </cell>
          <cell r="AA222" t="str">
            <v/>
          </cell>
        </row>
        <row r="223">
          <cell r="A223">
            <v>222</v>
          </cell>
          <cell r="B223" t="str">
            <v>222</v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>
            <v>0</v>
          </cell>
          <cell r="Z223" t="str">
            <v/>
          </cell>
          <cell r="AA223" t="str">
            <v/>
          </cell>
        </row>
        <row r="224">
          <cell r="A224">
            <v>223</v>
          </cell>
          <cell r="B224" t="str">
            <v>223</v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>
            <v>0</v>
          </cell>
          <cell r="Z224" t="str">
            <v/>
          </cell>
          <cell r="AA224" t="str">
            <v/>
          </cell>
        </row>
        <row r="225">
          <cell r="A225">
            <v>224</v>
          </cell>
          <cell r="B225" t="str">
            <v>224</v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>
            <v>0</v>
          </cell>
          <cell r="Z225" t="str">
            <v/>
          </cell>
          <cell r="AA225" t="str">
            <v/>
          </cell>
        </row>
        <row r="226">
          <cell r="A226">
            <v>225</v>
          </cell>
          <cell r="B226" t="str">
            <v>225</v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>
            <v>0</v>
          </cell>
          <cell r="Z226" t="str">
            <v/>
          </cell>
          <cell r="AA226" t="str">
            <v/>
          </cell>
        </row>
        <row r="227">
          <cell r="A227">
            <v>226</v>
          </cell>
          <cell r="B227" t="str">
            <v>226</v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>
            <v>0</v>
          </cell>
          <cell r="Z227" t="str">
            <v/>
          </cell>
          <cell r="AA227" t="str">
            <v/>
          </cell>
        </row>
        <row r="228">
          <cell r="A228">
            <v>227</v>
          </cell>
          <cell r="B228" t="str">
            <v>227</v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>
            <v>0</v>
          </cell>
          <cell r="Z228" t="str">
            <v/>
          </cell>
          <cell r="AA228" t="str">
            <v/>
          </cell>
        </row>
        <row r="229">
          <cell r="A229">
            <v>228</v>
          </cell>
          <cell r="B229" t="str">
            <v>228</v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>
            <v>0</v>
          </cell>
          <cell r="Z229" t="str">
            <v/>
          </cell>
          <cell r="AA229" t="str">
            <v/>
          </cell>
        </row>
        <row r="230">
          <cell r="A230">
            <v>229</v>
          </cell>
          <cell r="B230" t="str">
            <v>229</v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>
            <v>0</v>
          </cell>
          <cell r="Z230" t="str">
            <v/>
          </cell>
          <cell r="AA230" t="str">
            <v/>
          </cell>
        </row>
        <row r="231">
          <cell r="A231">
            <v>230</v>
          </cell>
          <cell r="B231" t="str">
            <v>230</v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>
            <v>0</v>
          </cell>
          <cell r="Z231" t="str">
            <v/>
          </cell>
          <cell r="AA231" t="str">
            <v/>
          </cell>
        </row>
        <row r="232">
          <cell r="A232">
            <v>231</v>
          </cell>
          <cell r="B232" t="str">
            <v>231</v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>
            <v>0</v>
          </cell>
          <cell r="Z232" t="str">
            <v/>
          </cell>
          <cell r="AA232" t="str">
            <v/>
          </cell>
        </row>
        <row r="233">
          <cell r="A233">
            <v>232</v>
          </cell>
          <cell r="B233" t="str">
            <v>232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>
            <v>0</v>
          </cell>
          <cell r="Z233" t="str">
            <v/>
          </cell>
          <cell r="AA233" t="str">
            <v/>
          </cell>
        </row>
        <row r="234">
          <cell r="A234">
            <v>233</v>
          </cell>
          <cell r="B234" t="str">
            <v>233</v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>
            <v>0</v>
          </cell>
          <cell r="Z234" t="str">
            <v/>
          </cell>
          <cell r="AA234" t="str">
            <v/>
          </cell>
        </row>
        <row r="235">
          <cell r="A235">
            <v>234</v>
          </cell>
          <cell r="B235" t="str">
            <v>234</v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>
            <v>0</v>
          </cell>
          <cell r="Z235" t="str">
            <v/>
          </cell>
          <cell r="AA235" t="str">
            <v/>
          </cell>
        </row>
        <row r="236">
          <cell r="A236">
            <v>235</v>
          </cell>
          <cell r="B236" t="str">
            <v>235</v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>
            <v>0</v>
          </cell>
          <cell r="Z236" t="str">
            <v/>
          </cell>
          <cell r="AA236" t="str">
            <v/>
          </cell>
        </row>
        <row r="237">
          <cell r="A237">
            <v>236</v>
          </cell>
          <cell r="B237" t="str">
            <v>236</v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>
            <v>0</v>
          </cell>
          <cell r="Z237" t="str">
            <v/>
          </cell>
          <cell r="AA237" t="str">
            <v/>
          </cell>
        </row>
        <row r="238">
          <cell r="A238">
            <v>237</v>
          </cell>
          <cell r="B238" t="str">
            <v>237</v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>
            <v>0</v>
          </cell>
          <cell r="Z238" t="str">
            <v/>
          </cell>
          <cell r="AA238" t="str">
            <v/>
          </cell>
        </row>
        <row r="239">
          <cell r="A239">
            <v>238</v>
          </cell>
          <cell r="B239" t="str">
            <v>238</v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>
            <v>0</v>
          </cell>
          <cell r="Z239" t="str">
            <v/>
          </cell>
          <cell r="AA239" t="str">
            <v/>
          </cell>
        </row>
        <row r="240">
          <cell r="A240">
            <v>239</v>
          </cell>
          <cell r="B240" t="str">
            <v>239</v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>
            <v>0</v>
          </cell>
          <cell r="Z240" t="str">
            <v/>
          </cell>
          <cell r="AA240" t="str">
            <v/>
          </cell>
        </row>
        <row r="241">
          <cell r="A241">
            <v>240</v>
          </cell>
          <cell r="B241" t="str">
            <v>240</v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>
            <v>0</v>
          </cell>
          <cell r="Z241" t="str">
            <v/>
          </cell>
          <cell r="AA241" t="str">
            <v/>
          </cell>
        </row>
        <row r="242">
          <cell r="A242">
            <v>241</v>
          </cell>
          <cell r="B242" t="str">
            <v>241</v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>
            <v>0</v>
          </cell>
          <cell r="Z242" t="str">
            <v/>
          </cell>
          <cell r="AA242" t="str">
            <v/>
          </cell>
        </row>
        <row r="243">
          <cell r="A243">
            <v>242</v>
          </cell>
          <cell r="B243" t="str">
            <v>242</v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>
            <v>0</v>
          </cell>
          <cell r="Z243" t="str">
            <v/>
          </cell>
          <cell r="AA243" t="str">
            <v/>
          </cell>
        </row>
        <row r="244">
          <cell r="A244">
            <v>243</v>
          </cell>
          <cell r="B244" t="str">
            <v>243</v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>
            <v>0</v>
          </cell>
          <cell r="Z244" t="str">
            <v/>
          </cell>
          <cell r="AA244" t="str">
            <v/>
          </cell>
        </row>
        <row r="245">
          <cell r="A245">
            <v>244</v>
          </cell>
          <cell r="B245" t="str">
            <v>244</v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>
            <v>0</v>
          </cell>
          <cell r="Z245" t="str">
            <v/>
          </cell>
          <cell r="AA245" t="str">
            <v/>
          </cell>
        </row>
        <row r="246">
          <cell r="A246">
            <v>245</v>
          </cell>
          <cell r="B246" t="str">
            <v>245</v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>
            <v>0</v>
          </cell>
          <cell r="Z246" t="str">
            <v/>
          </cell>
          <cell r="AA246" t="str">
            <v/>
          </cell>
        </row>
        <row r="247">
          <cell r="A247">
            <v>246</v>
          </cell>
          <cell r="B247" t="str">
            <v>246</v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>
            <v>0</v>
          </cell>
          <cell r="Z247" t="str">
            <v/>
          </cell>
          <cell r="AA247" t="str">
            <v/>
          </cell>
        </row>
        <row r="248">
          <cell r="A248">
            <v>247</v>
          </cell>
          <cell r="B248" t="str">
            <v>247</v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>
            <v>0</v>
          </cell>
          <cell r="Z248" t="str">
            <v/>
          </cell>
          <cell r="AA248" t="str">
            <v/>
          </cell>
        </row>
        <row r="249">
          <cell r="A249">
            <v>248</v>
          </cell>
          <cell r="B249" t="str">
            <v>248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>
            <v>0</v>
          </cell>
          <cell r="Z249" t="str">
            <v/>
          </cell>
          <cell r="AA249" t="str">
            <v/>
          </cell>
        </row>
        <row r="250">
          <cell r="A250">
            <v>249</v>
          </cell>
          <cell r="B250" t="str">
            <v>249</v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>
            <v>0</v>
          </cell>
          <cell r="Z250" t="str">
            <v/>
          </cell>
          <cell r="AA250" t="str">
            <v/>
          </cell>
        </row>
        <row r="251">
          <cell r="A251">
            <v>250</v>
          </cell>
          <cell r="B251" t="str">
            <v>250</v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>
            <v>0</v>
          </cell>
          <cell r="Z251" t="str">
            <v/>
          </cell>
          <cell r="AA251" t="str">
            <v/>
          </cell>
        </row>
        <row r="252">
          <cell r="A252">
            <v>251</v>
          </cell>
          <cell r="B252" t="str">
            <v>251</v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>
            <v>0</v>
          </cell>
          <cell r="Z252" t="str">
            <v/>
          </cell>
          <cell r="AA252" t="str">
            <v/>
          </cell>
        </row>
        <row r="253">
          <cell r="A253">
            <v>252</v>
          </cell>
          <cell r="B253" t="str">
            <v>252</v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>
            <v>0</v>
          </cell>
          <cell r="Z253" t="str">
            <v/>
          </cell>
          <cell r="AA253" t="str">
            <v/>
          </cell>
        </row>
        <row r="254">
          <cell r="A254">
            <v>253</v>
          </cell>
          <cell r="B254" t="str">
            <v>253</v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>
            <v>0</v>
          </cell>
          <cell r="Z254" t="str">
            <v/>
          </cell>
          <cell r="AA254" t="str">
            <v/>
          </cell>
        </row>
        <row r="255">
          <cell r="A255">
            <v>254</v>
          </cell>
          <cell r="B255" t="str">
            <v>254</v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>
            <v>0</v>
          </cell>
          <cell r="Z255" t="str">
            <v/>
          </cell>
          <cell r="AA255" t="str">
            <v/>
          </cell>
        </row>
        <row r="256">
          <cell r="A256">
            <v>255</v>
          </cell>
          <cell r="B256" t="str">
            <v>255</v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>
            <v>0</v>
          </cell>
          <cell r="Z256" t="str">
            <v/>
          </cell>
          <cell r="AA256" t="str">
            <v/>
          </cell>
        </row>
        <row r="257">
          <cell r="A257">
            <v>256</v>
          </cell>
          <cell r="B257" t="str">
            <v>256</v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>
            <v>0</v>
          </cell>
          <cell r="Z257" t="str">
            <v/>
          </cell>
          <cell r="AA257" t="str">
            <v/>
          </cell>
        </row>
        <row r="258">
          <cell r="A258">
            <v>257</v>
          </cell>
          <cell r="B258" t="str">
            <v>257</v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>
            <v>0</v>
          </cell>
          <cell r="Z258" t="str">
            <v/>
          </cell>
          <cell r="AA258" t="str">
            <v/>
          </cell>
        </row>
        <row r="259">
          <cell r="A259">
            <v>258</v>
          </cell>
          <cell r="B259" t="str">
            <v>258</v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>
            <v>0</v>
          </cell>
          <cell r="Z259" t="str">
            <v/>
          </cell>
          <cell r="AA259" t="str">
            <v/>
          </cell>
        </row>
        <row r="260">
          <cell r="A260">
            <v>259</v>
          </cell>
          <cell r="B260" t="str">
            <v>259</v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>
            <v>0</v>
          </cell>
          <cell r="Z260" t="str">
            <v/>
          </cell>
          <cell r="AA260" t="str">
            <v/>
          </cell>
        </row>
        <row r="261">
          <cell r="A261">
            <v>260</v>
          </cell>
          <cell r="B261" t="str">
            <v>260</v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>
            <v>0</v>
          </cell>
          <cell r="Z261" t="str">
            <v/>
          </cell>
          <cell r="AA261" t="str">
            <v/>
          </cell>
        </row>
        <row r="262">
          <cell r="A262">
            <v>261</v>
          </cell>
          <cell r="B262" t="str">
            <v>261</v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>
            <v>0</v>
          </cell>
          <cell r="Z262" t="str">
            <v/>
          </cell>
          <cell r="AA262" t="str">
            <v/>
          </cell>
        </row>
        <row r="263">
          <cell r="A263">
            <v>262</v>
          </cell>
          <cell r="B263" t="str">
            <v>262</v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>
            <v>0</v>
          </cell>
          <cell r="Z263" t="str">
            <v/>
          </cell>
          <cell r="AA263" t="str">
            <v/>
          </cell>
        </row>
        <row r="264">
          <cell r="A264">
            <v>263</v>
          </cell>
          <cell r="B264" t="str">
            <v>263</v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>
            <v>0</v>
          </cell>
          <cell r="Z264" t="str">
            <v/>
          </cell>
          <cell r="AA264" t="str">
            <v/>
          </cell>
        </row>
        <row r="265">
          <cell r="A265">
            <v>264</v>
          </cell>
          <cell r="B265" t="str">
            <v>264</v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>
            <v>0</v>
          </cell>
          <cell r="Z265" t="str">
            <v/>
          </cell>
          <cell r="AA265" t="str">
            <v/>
          </cell>
        </row>
        <row r="266">
          <cell r="A266">
            <v>265</v>
          </cell>
          <cell r="B266" t="str">
            <v>265</v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>
            <v>0</v>
          </cell>
          <cell r="Z266" t="str">
            <v/>
          </cell>
          <cell r="AA266" t="str">
            <v/>
          </cell>
        </row>
        <row r="267">
          <cell r="A267">
            <v>266</v>
          </cell>
          <cell r="B267" t="str">
            <v>266</v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>
            <v>0</v>
          </cell>
          <cell r="Z267" t="str">
            <v/>
          </cell>
          <cell r="AA267" t="str">
            <v/>
          </cell>
        </row>
        <row r="268">
          <cell r="A268">
            <v>267</v>
          </cell>
          <cell r="B268" t="str">
            <v>267</v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>
            <v>0</v>
          </cell>
          <cell r="Z268" t="str">
            <v/>
          </cell>
          <cell r="AA268" t="str">
            <v/>
          </cell>
        </row>
        <row r="269">
          <cell r="A269">
            <v>268</v>
          </cell>
          <cell r="B269" t="str">
            <v>268</v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>
            <v>0</v>
          </cell>
          <cell r="Z269" t="str">
            <v/>
          </cell>
          <cell r="AA269" t="str">
            <v/>
          </cell>
        </row>
        <row r="270">
          <cell r="A270">
            <v>269</v>
          </cell>
          <cell r="B270" t="str">
            <v>269</v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>
            <v>0</v>
          </cell>
          <cell r="Z270" t="str">
            <v/>
          </cell>
          <cell r="AA270" t="str">
            <v/>
          </cell>
        </row>
        <row r="271">
          <cell r="A271">
            <v>270</v>
          </cell>
          <cell r="B271" t="str">
            <v>270</v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>
            <v>0</v>
          </cell>
          <cell r="Z271" t="str">
            <v/>
          </cell>
          <cell r="AA271" t="str">
            <v/>
          </cell>
        </row>
        <row r="272">
          <cell r="A272">
            <v>271</v>
          </cell>
          <cell r="B272" t="str">
            <v>271</v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>
            <v>0</v>
          </cell>
          <cell r="Z272" t="str">
            <v/>
          </cell>
          <cell r="AA272" t="str">
            <v/>
          </cell>
        </row>
        <row r="273">
          <cell r="A273">
            <v>272</v>
          </cell>
          <cell r="B273" t="str">
            <v>272</v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>
            <v>0</v>
          </cell>
          <cell r="Z273" t="str">
            <v/>
          </cell>
          <cell r="AA273" t="str">
            <v/>
          </cell>
        </row>
        <row r="274">
          <cell r="A274">
            <v>273</v>
          </cell>
          <cell r="B274" t="str">
            <v>273</v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>
            <v>0</v>
          </cell>
          <cell r="Z274" t="str">
            <v/>
          </cell>
          <cell r="AA274" t="str">
            <v/>
          </cell>
        </row>
        <row r="275">
          <cell r="A275">
            <v>274</v>
          </cell>
          <cell r="B275" t="str">
            <v>274</v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>
            <v>0</v>
          </cell>
          <cell r="Z275" t="str">
            <v/>
          </cell>
          <cell r="AA275" t="str">
            <v/>
          </cell>
        </row>
        <row r="276">
          <cell r="A276">
            <v>275</v>
          </cell>
          <cell r="B276" t="str">
            <v>275</v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>
            <v>0</v>
          </cell>
          <cell r="Z276" t="str">
            <v/>
          </cell>
          <cell r="AA276" t="str">
            <v/>
          </cell>
        </row>
        <row r="277">
          <cell r="A277">
            <v>276</v>
          </cell>
          <cell r="B277" t="str">
            <v>276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>
            <v>0</v>
          </cell>
          <cell r="Z277" t="str">
            <v/>
          </cell>
          <cell r="AA277" t="str">
            <v/>
          </cell>
        </row>
        <row r="278">
          <cell r="A278">
            <v>277</v>
          </cell>
          <cell r="B278" t="str">
            <v>277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>
            <v>0</v>
          </cell>
          <cell r="Z278" t="str">
            <v/>
          </cell>
          <cell r="AA278" t="str">
            <v/>
          </cell>
        </row>
        <row r="279">
          <cell r="A279">
            <v>278</v>
          </cell>
          <cell r="B279" t="str">
            <v>278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>
            <v>0</v>
          </cell>
          <cell r="Z279" t="str">
            <v/>
          </cell>
          <cell r="AA279" t="str">
            <v/>
          </cell>
        </row>
        <row r="280">
          <cell r="A280">
            <v>279</v>
          </cell>
          <cell r="B280" t="str">
            <v>279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>
            <v>0</v>
          </cell>
          <cell r="Z280" t="str">
            <v/>
          </cell>
          <cell r="AA280" t="str">
            <v/>
          </cell>
        </row>
        <row r="281">
          <cell r="A281">
            <v>280</v>
          </cell>
          <cell r="B281" t="str">
            <v>280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>
            <v>0</v>
          </cell>
          <cell r="Z281" t="str">
            <v/>
          </cell>
          <cell r="AA281" t="str">
            <v/>
          </cell>
        </row>
        <row r="282">
          <cell r="A282">
            <v>281</v>
          </cell>
          <cell r="B282" t="str">
            <v>281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>
            <v>0</v>
          </cell>
          <cell r="Z282" t="str">
            <v/>
          </cell>
          <cell r="AA282" t="str">
            <v/>
          </cell>
        </row>
        <row r="283">
          <cell r="A283">
            <v>282</v>
          </cell>
          <cell r="B283" t="str">
            <v>282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>
            <v>0</v>
          </cell>
          <cell r="Z283" t="str">
            <v/>
          </cell>
          <cell r="AA283" t="str">
            <v/>
          </cell>
        </row>
        <row r="284">
          <cell r="A284">
            <v>283</v>
          </cell>
          <cell r="B284" t="str">
            <v>283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>
            <v>0</v>
          </cell>
          <cell r="Z284" t="str">
            <v/>
          </cell>
          <cell r="AA284" t="str">
            <v/>
          </cell>
        </row>
        <row r="285">
          <cell r="A285">
            <v>284</v>
          </cell>
          <cell r="B285" t="str">
            <v>284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>
            <v>0</v>
          </cell>
          <cell r="Z285" t="str">
            <v/>
          </cell>
          <cell r="AA285" t="str">
            <v/>
          </cell>
        </row>
        <row r="286">
          <cell r="A286">
            <v>285</v>
          </cell>
          <cell r="B286" t="str">
            <v>285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>
            <v>0</v>
          </cell>
          <cell r="Z286" t="str">
            <v/>
          </cell>
          <cell r="AA286" t="str">
            <v/>
          </cell>
        </row>
        <row r="287">
          <cell r="A287">
            <v>286</v>
          </cell>
          <cell r="B287" t="str">
            <v>286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>
            <v>0</v>
          </cell>
          <cell r="Z287" t="str">
            <v/>
          </cell>
          <cell r="AA287" t="str">
            <v/>
          </cell>
        </row>
        <row r="288">
          <cell r="A288">
            <v>287</v>
          </cell>
          <cell r="B288" t="str">
            <v>287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>
            <v>0</v>
          </cell>
          <cell r="Z288" t="str">
            <v/>
          </cell>
          <cell r="AA288" t="str">
            <v/>
          </cell>
        </row>
        <row r="289">
          <cell r="A289">
            <v>288</v>
          </cell>
          <cell r="B289" t="str">
            <v>288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>
            <v>0</v>
          </cell>
          <cell r="Z289" t="str">
            <v/>
          </cell>
          <cell r="AA289" t="str">
            <v/>
          </cell>
        </row>
        <row r="290">
          <cell r="A290">
            <v>289</v>
          </cell>
          <cell r="B290" t="str">
            <v>289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>
            <v>0</v>
          </cell>
          <cell r="Z290" t="str">
            <v/>
          </cell>
          <cell r="AA290" t="str">
            <v/>
          </cell>
        </row>
        <row r="291">
          <cell r="A291">
            <v>290</v>
          </cell>
          <cell r="B291" t="str">
            <v>290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>
            <v>0</v>
          </cell>
          <cell r="Z291" t="str">
            <v/>
          </cell>
          <cell r="AA291" t="str">
            <v/>
          </cell>
        </row>
        <row r="292">
          <cell r="A292">
            <v>291</v>
          </cell>
          <cell r="B292" t="str">
            <v>291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>
            <v>0</v>
          </cell>
          <cell r="Z292" t="str">
            <v/>
          </cell>
          <cell r="AA292" t="str">
            <v/>
          </cell>
        </row>
        <row r="293">
          <cell r="A293">
            <v>292</v>
          </cell>
          <cell r="B293" t="str">
            <v>292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>
            <v>0</v>
          </cell>
          <cell r="Z293" t="str">
            <v/>
          </cell>
          <cell r="AA293" t="str">
            <v/>
          </cell>
        </row>
        <row r="294">
          <cell r="A294">
            <v>293</v>
          </cell>
          <cell r="B294" t="str">
            <v>293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>
            <v>0</v>
          </cell>
          <cell r="Z294" t="str">
            <v/>
          </cell>
          <cell r="AA294" t="str">
            <v/>
          </cell>
        </row>
        <row r="295">
          <cell r="A295">
            <v>294</v>
          </cell>
          <cell r="B295" t="str">
            <v>294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>
            <v>0</v>
          </cell>
          <cell r="Z295" t="str">
            <v/>
          </cell>
          <cell r="AA295" t="str">
            <v/>
          </cell>
        </row>
        <row r="296">
          <cell r="A296">
            <v>295</v>
          </cell>
          <cell r="B296" t="str">
            <v>295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>
            <v>0</v>
          </cell>
          <cell r="Z296" t="str">
            <v/>
          </cell>
          <cell r="AA296" t="str">
            <v/>
          </cell>
        </row>
        <row r="297">
          <cell r="A297">
            <v>296</v>
          </cell>
          <cell r="B297" t="str">
            <v>296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>
            <v>0</v>
          </cell>
          <cell r="Z297" t="str">
            <v/>
          </cell>
          <cell r="AA297" t="str">
            <v/>
          </cell>
        </row>
        <row r="298">
          <cell r="A298">
            <v>297</v>
          </cell>
          <cell r="B298" t="str">
            <v>297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>
            <v>0</v>
          </cell>
          <cell r="Z298" t="str">
            <v/>
          </cell>
          <cell r="AA298" t="str">
            <v/>
          </cell>
        </row>
        <row r="299">
          <cell r="A299">
            <v>298</v>
          </cell>
          <cell r="B299" t="str">
            <v>298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>
            <v>0</v>
          </cell>
          <cell r="Z299" t="str">
            <v/>
          </cell>
          <cell r="AA299" t="str">
            <v/>
          </cell>
        </row>
        <row r="300">
          <cell r="A300">
            <v>299</v>
          </cell>
          <cell r="B300" t="str">
            <v>299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>
            <v>0</v>
          </cell>
          <cell r="Z300" t="str">
            <v/>
          </cell>
          <cell r="AA300" t="str">
            <v/>
          </cell>
        </row>
        <row r="301">
          <cell r="A301">
            <v>300</v>
          </cell>
          <cell r="B301" t="str">
            <v>300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>
            <v>0</v>
          </cell>
          <cell r="Z301" t="str">
            <v/>
          </cell>
          <cell r="AA301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ﾃﾞｰﾀｼｰﾄ（削除不可）"/>
      <sheetName val="物品番号データ"/>
      <sheetName val="　　推定理由　　"/>
      <sheetName val="契約後"/>
      <sheetName val="Rist"/>
      <sheetName val="Sheet1"/>
      <sheetName val="科目リスト"/>
      <sheetName val="部隊"/>
      <sheetName val="予算科目"/>
      <sheetName val="入力データ"/>
      <sheetName val="幕通付紙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4815E-36E6-4E60-83E0-BFA6722FF1FC}">
  <sheetPr>
    <tabColor rgb="FF00B0F0"/>
  </sheetPr>
  <dimension ref="A1:S652"/>
  <sheetViews>
    <sheetView showZeros="0" tabSelected="1" view="pageBreakPreview" topLeftCell="C1" zoomScale="90" zoomScaleNormal="100" zoomScaleSheetLayoutView="90" workbookViewId="0">
      <selection activeCell="E3" sqref="E3"/>
    </sheetView>
  </sheetViews>
  <sheetFormatPr defaultColWidth="9" defaultRowHeight="14.25" x14ac:dyDescent="0.15"/>
  <cols>
    <col min="1" max="1" width="8.125" hidden="1" customWidth="1"/>
    <col min="2" max="2" width="2.375" style="9" hidden="1" customWidth="1"/>
    <col min="3" max="3" width="4.5" customWidth="1"/>
    <col min="4" max="4" width="17.625" style="55" customWidth="1"/>
    <col min="5" max="5" width="22.5" style="55" customWidth="1"/>
    <col min="6" max="6" width="1.875" style="55" customWidth="1"/>
    <col min="7" max="7" width="5.125" style="55" customWidth="1"/>
    <col min="8" max="8" width="5" style="55" customWidth="1"/>
    <col min="9" max="10" width="9.625" style="55" customWidth="1"/>
    <col min="11" max="11" width="13.125" style="55" customWidth="1"/>
    <col min="12" max="12" width="18.5" style="55" hidden="1" customWidth="1"/>
    <col min="13" max="15" width="15.125" hidden="1" customWidth="1"/>
    <col min="16" max="16" width="20.125" hidden="1" customWidth="1"/>
    <col min="17" max="17" width="6.125" hidden="1" customWidth="1"/>
    <col min="18" max="19" width="9" hidden="1" customWidth="1"/>
  </cols>
  <sheetData>
    <row r="1" spans="1:18" ht="30" customHeight="1" x14ac:dyDescent="0.15">
      <c r="A1" s="1">
        <f>COUNTA('[1]要求ﾃﾞｰﾀ、単価入力'!M2:M301)</f>
        <v>185</v>
      </c>
      <c r="B1" s="2"/>
      <c r="C1" s="3" t="s">
        <v>0</v>
      </c>
      <c r="D1" s="4" t="s">
        <v>1</v>
      </c>
      <c r="E1" s="5" t="s">
        <v>2</v>
      </c>
      <c r="F1" s="6"/>
      <c r="G1" s="4" t="s">
        <v>3</v>
      </c>
      <c r="H1" s="4" t="str">
        <f>IF([1]必要事項!C18="単価契約","予定
数量","数量")</f>
        <v>数量</v>
      </c>
      <c r="I1" s="4" t="s">
        <v>4</v>
      </c>
      <c r="J1" s="4" t="s">
        <v>5</v>
      </c>
      <c r="K1" s="7" t="s">
        <v>6</v>
      </c>
      <c r="L1" s="8"/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</row>
    <row r="2" spans="1:18" ht="28.5" customHeight="1" x14ac:dyDescent="0.15">
      <c r="A2">
        <v>1</v>
      </c>
      <c r="C2" s="10">
        <f>IF(H3=0,"",1)</f>
        <v>1</v>
      </c>
      <c r="D2" s="11"/>
      <c r="E2" s="12">
        <f>'[1]要求ﾃﾞｰﾀ、単価入力'!O2</f>
        <v>0</v>
      </c>
      <c r="F2" s="13" t="str">
        <f>IF(Q3="可","*","")</f>
        <v>*</v>
      </c>
      <c r="G2" s="14"/>
      <c r="H2" s="15"/>
      <c r="I2" s="16"/>
      <c r="J2" s="16"/>
      <c r="K2" s="17"/>
      <c r="L2" s="18"/>
      <c r="M2" s="19">
        <f>'[1]要求ﾃﾞｰﾀ、単価入力'!T2</f>
        <v>0</v>
      </c>
      <c r="N2" s="20" t="str">
        <f>'[1]要求ﾃﾞｰﾀ、単価入力'!AA2</f>
        <v/>
      </c>
      <c r="O2" s="19">
        <f>IF(M2=0,M2+99999999,ROUNDDOWN(M2*N2,0))</f>
        <v>99999999</v>
      </c>
      <c r="P2">
        <f>'[1]要求ﾃﾞｰﾀ、単価入力'!V2</f>
        <v>0</v>
      </c>
    </row>
    <row r="3" spans="1:18" ht="28.5" customHeight="1" x14ac:dyDescent="0.15">
      <c r="A3">
        <v>1</v>
      </c>
      <c r="B3" s="21" t="str">
        <f>VLOOKUP(A3,'[1]要求ﾃﾞｰﾀ、単価入力'!$A$2:$I$301,8,FALSE)</f>
        <v>1-4</v>
      </c>
      <c r="C3" s="22"/>
      <c r="D3" s="23" t="str">
        <f>'[1]要求ﾃﾞｰﾀ、単価入力'!M2</f>
        <v>名刺ホルダー</v>
      </c>
      <c r="E3" s="24" t="str">
        <f>'[1]要求ﾃﾞｰﾀ、単価入力'!N2</f>
        <v>ＥＡ７６２ＣＪ－１９</v>
      </c>
      <c r="F3" s="25"/>
      <c r="G3" s="26" t="str">
        <f>'[1]要求ﾃﾞｰﾀ、単価入力'!Q2</f>
        <v>冊</v>
      </c>
      <c r="H3" s="27">
        <f>'[1]要求ﾃﾞｰﾀ、単価入力'!R2</f>
        <v>3</v>
      </c>
      <c r="I3" s="28"/>
      <c r="J3" s="29"/>
      <c r="K3" s="30"/>
      <c r="L3" s="18"/>
      <c r="M3" s="19">
        <f>'[1]要求ﾃﾞｰﾀ、単価入力'!S2</f>
        <v>2400</v>
      </c>
      <c r="N3" s="20">
        <f>'[1]要求ﾃﾞｰﾀ、単価入力'!Z2</f>
        <v>0.8</v>
      </c>
      <c r="O3" s="19">
        <f t="shared" ref="O3:O25" si="0">IF(M3=0,M3+99999999,ROUNDDOWN(M3*N3,0))</f>
        <v>1920</v>
      </c>
      <c r="P3" t="str">
        <f>'[1]要求ﾃﾞｰﾀ、単価入力'!U2</f>
        <v>ESCO</v>
      </c>
      <c r="Q3" t="str">
        <f>'[1]要求ﾃﾞｰﾀ、単価入力'!P2</f>
        <v>可</v>
      </c>
      <c r="R3" t="str">
        <f>'[1]要求ﾃﾞｰﾀ、単価入力'!H2</f>
        <v>1-4</v>
      </c>
    </row>
    <row r="4" spans="1:18" ht="28.5" customHeight="1" x14ac:dyDescent="0.15">
      <c r="A4">
        <v>2</v>
      </c>
      <c r="B4" s="21"/>
      <c r="C4" s="31">
        <f>IF(H5=0,"",C2+1)</f>
        <v>2</v>
      </c>
      <c r="D4" s="32"/>
      <c r="E4" s="33">
        <f>'[1]要求ﾃﾞｰﾀ、単価入力'!O3</f>
        <v>0</v>
      </c>
      <c r="F4" s="34" t="str">
        <f>IF(Q5="可","*","")</f>
        <v>*</v>
      </c>
      <c r="G4" s="35"/>
      <c r="H4" s="36"/>
      <c r="I4" s="37"/>
      <c r="J4" s="37"/>
      <c r="K4" s="38"/>
      <c r="L4" s="18"/>
      <c r="M4" s="19">
        <f>'[1]要求ﾃﾞｰﾀ、単価入力'!T3</f>
        <v>0</v>
      </c>
      <c r="N4" s="20" t="str">
        <f>'[1]要求ﾃﾞｰﾀ、単価入力'!AA3</f>
        <v/>
      </c>
      <c r="O4" s="19">
        <f t="shared" si="0"/>
        <v>99999999</v>
      </c>
      <c r="P4">
        <f>'[1]要求ﾃﾞｰﾀ、単価入力'!V3</f>
        <v>0</v>
      </c>
    </row>
    <row r="5" spans="1:18" ht="28.5" customHeight="1" x14ac:dyDescent="0.15">
      <c r="A5">
        <v>2</v>
      </c>
      <c r="B5" s="21" t="str">
        <f>VLOOKUP(A5,'[1]要求ﾃﾞｰﾀ、単価入力'!$A$2:$I$301,8,FALSE)</f>
        <v>23-1</v>
      </c>
      <c r="C5" s="22"/>
      <c r="D5" s="23" t="str">
        <f>'[1]要求ﾃﾞｰﾀ、単価入力'!M3</f>
        <v>プリンターラベル</v>
      </c>
      <c r="E5" s="24" t="str">
        <f>'[1]要求ﾃﾞｰﾀ、単価入力'!N3</f>
        <v>ＥＡ７５９ＸＥ－１４０</v>
      </c>
      <c r="F5" s="25"/>
      <c r="G5" s="26" t="str">
        <f>'[1]要求ﾃﾞｰﾀ、単価入力'!Q3</f>
        <v>包</v>
      </c>
      <c r="H5" s="27">
        <f>'[1]要求ﾃﾞｰﾀ、単価入力'!R3</f>
        <v>2</v>
      </c>
      <c r="I5" s="28"/>
      <c r="J5" s="29"/>
      <c r="K5" s="30"/>
      <c r="L5" s="18"/>
      <c r="M5" s="19">
        <f>'[1]要求ﾃﾞｰﾀ、単価入力'!S3</f>
        <v>1340</v>
      </c>
      <c r="N5" s="20">
        <f>'[1]要求ﾃﾞｰﾀ、単価入力'!Z3</f>
        <v>0.8</v>
      </c>
      <c r="O5" s="19">
        <f t="shared" si="0"/>
        <v>1072</v>
      </c>
      <c r="P5" t="str">
        <f>'[1]要求ﾃﾞｰﾀ、単価入力'!U3</f>
        <v>ESCO</v>
      </c>
      <c r="Q5" t="str">
        <f>'[1]要求ﾃﾞｰﾀ、単価入力'!P3</f>
        <v>可</v>
      </c>
      <c r="R5" t="str">
        <f>'[1]要求ﾃﾞｰﾀ、単価入力'!H3</f>
        <v>23-1</v>
      </c>
    </row>
    <row r="6" spans="1:18" ht="28.5" customHeight="1" x14ac:dyDescent="0.15">
      <c r="A6">
        <v>3</v>
      </c>
      <c r="B6" s="21"/>
      <c r="C6" s="31">
        <f>IF(H7=0,"",C4+1)</f>
        <v>3</v>
      </c>
      <c r="D6" s="32"/>
      <c r="E6" s="33">
        <f>'[1]要求ﾃﾞｰﾀ、単価入力'!O4</f>
        <v>0</v>
      </c>
      <c r="F6" s="34" t="str">
        <f>IF(Q7="可","*","")</f>
        <v>*</v>
      </c>
      <c r="G6" s="35"/>
      <c r="H6" s="36"/>
      <c r="I6" s="37"/>
      <c r="J6" s="37"/>
      <c r="K6" s="38"/>
      <c r="L6" s="18"/>
      <c r="M6" s="19">
        <f>'[1]要求ﾃﾞｰﾀ、単価入力'!T4</f>
        <v>0</v>
      </c>
      <c r="N6" s="20" t="str">
        <f>'[1]要求ﾃﾞｰﾀ、単価入力'!AA4</f>
        <v/>
      </c>
      <c r="O6" s="19">
        <f t="shared" si="0"/>
        <v>99999999</v>
      </c>
      <c r="P6">
        <f>'[1]要求ﾃﾞｰﾀ、単価入力'!V4</f>
        <v>0</v>
      </c>
    </row>
    <row r="7" spans="1:18" ht="28.5" customHeight="1" x14ac:dyDescent="0.15">
      <c r="A7">
        <v>3</v>
      </c>
      <c r="B7" s="21" t="str">
        <f>VLOOKUP(A7,'[1]要求ﾃﾞｰﾀ、単価入力'!$A$2:$I$301,8,FALSE)</f>
        <v>12-2</v>
      </c>
      <c r="C7" s="22"/>
      <c r="D7" s="23" t="str">
        <f>'[1]要求ﾃﾞｰﾀ、単価入力'!M4</f>
        <v>万能ホーム水栓</v>
      </c>
      <c r="E7" s="24" t="str">
        <f>'[1]要求ﾃﾞｰﾀ、単価入力'!N4</f>
        <v>ＥＡ４６８ＨＡ－２３Ａ</v>
      </c>
      <c r="F7" s="25"/>
      <c r="G7" s="26" t="str">
        <f>'[1]要求ﾃﾞｰﾀ、単価入力'!Q4</f>
        <v>個</v>
      </c>
      <c r="H7" s="27">
        <f>'[1]要求ﾃﾞｰﾀ、単価入力'!R4</f>
        <v>10</v>
      </c>
      <c r="I7" s="28"/>
      <c r="J7" s="29"/>
      <c r="K7" s="30"/>
      <c r="L7" s="18"/>
      <c r="M7" s="19">
        <f>'[1]要求ﾃﾞｰﾀ、単価入力'!S4</f>
        <v>6050</v>
      </c>
      <c r="N7" s="20">
        <f>'[1]要求ﾃﾞｰﾀ、単価入力'!Z4</f>
        <v>0.8</v>
      </c>
      <c r="O7" s="19">
        <f t="shared" si="0"/>
        <v>4840</v>
      </c>
      <c r="P7" t="str">
        <f>'[1]要求ﾃﾞｰﾀ、単価入力'!U4</f>
        <v>ESCO</v>
      </c>
      <c r="Q7" t="str">
        <f>'[1]要求ﾃﾞｰﾀ、単価入力'!P4</f>
        <v>可</v>
      </c>
      <c r="R7" t="str">
        <f>'[1]要求ﾃﾞｰﾀ、単価入力'!H4</f>
        <v>12-2</v>
      </c>
    </row>
    <row r="8" spans="1:18" ht="28.5" customHeight="1" x14ac:dyDescent="0.15">
      <c r="A8">
        <v>4</v>
      </c>
      <c r="B8" s="21"/>
      <c r="C8" s="31">
        <f>IF(H9=0,"",C6+1)</f>
        <v>4</v>
      </c>
      <c r="D8" s="32"/>
      <c r="E8" s="33">
        <f>'[1]要求ﾃﾞｰﾀ、単価入力'!O5</f>
        <v>0</v>
      </c>
      <c r="F8" s="34" t="str">
        <f>IF(Q9="可","*","")</f>
        <v>*</v>
      </c>
      <c r="G8" s="35"/>
      <c r="H8" s="36"/>
      <c r="I8" s="37"/>
      <c r="J8" s="37"/>
      <c r="K8" s="38"/>
      <c r="L8" s="18"/>
      <c r="M8" s="19">
        <f>'[1]要求ﾃﾞｰﾀ、単価入力'!T5</f>
        <v>0</v>
      </c>
      <c r="N8" s="20" t="str">
        <f>'[1]要求ﾃﾞｰﾀ、単価入力'!AA5</f>
        <v/>
      </c>
      <c r="O8" s="19">
        <f t="shared" si="0"/>
        <v>99999999</v>
      </c>
      <c r="P8">
        <f>'[1]要求ﾃﾞｰﾀ、単価入力'!V5</f>
        <v>0</v>
      </c>
    </row>
    <row r="9" spans="1:18" ht="28.5" customHeight="1" x14ac:dyDescent="0.15">
      <c r="A9">
        <v>4</v>
      </c>
      <c r="B9" s="21" t="str">
        <f>VLOOKUP(A9,'[1]要求ﾃﾞｰﾀ、単価入力'!$A$2:$I$301,8,FALSE)</f>
        <v>12-3</v>
      </c>
      <c r="C9" s="22"/>
      <c r="D9" s="23" t="str">
        <f>'[1]要求ﾃﾞｰﾀ、単価入力'!M5</f>
        <v>二口ホーム水栓</v>
      </c>
      <c r="E9" s="24" t="str">
        <f>'[1]要求ﾃﾞｰﾀ、単価入力'!N5</f>
        <v>ＥＡ４６８ＨＡ－２６Ａ</v>
      </c>
      <c r="F9" s="25"/>
      <c r="G9" s="26" t="str">
        <f>'[1]要求ﾃﾞｰﾀ、単価入力'!Q5</f>
        <v>個</v>
      </c>
      <c r="H9" s="27">
        <f>'[1]要求ﾃﾞｰﾀ、単価入力'!R5</f>
        <v>5</v>
      </c>
      <c r="I9" s="28"/>
      <c r="J9" s="29"/>
      <c r="K9" s="30"/>
      <c r="L9" s="18"/>
      <c r="M9" s="19">
        <f>'[1]要求ﾃﾞｰﾀ、単価入力'!S5</f>
        <v>22300</v>
      </c>
      <c r="N9" s="20">
        <f>'[1]要求ﾃﾞｰﾀ、単価入力'!Z5</f>
        <v>0.8</v>
      </c>
      <c r="O9" s="19">
        <f t="shared" si="0"/>
        <v>17840</v>
      </c>
      <c r="P9" t="str">
        <f>'[1]要求ﾃﾞｰﾀ、単価入力'!U5</f>
        <v>ESCO</v>
      </c>
      <c r="Q9" t="str">
        <f>'[1]要求ﾃﾞｰﾀ、単価入力'!P5</f>
        <v>可</v>
      </c>
      <c r="R9" t="str">
        <f>'[1]要求ﾃﾞｰﾀ、単価入力'!H5</f>
        <v>12-3</v>
      </c>
    </row>
    <row r="10" spans="1:18" ht="28.5" customHeight="1" x14ac:dyDescent="0.15">
      <c r="A10">
        <v>5</v>
      </c>
      <c r="B10" s="21"/>
      <c r="C10" s="31">
        <f>IF(H11=0,"",C8+1)</f>
        <v>5</v>
      </c>
      <c r="D10" s="32"/>
      <c r="E10" s="33">
        <f>'[1]要求ﾃﾞｰﾀ、単価入力'!O6</f>
        <v>0</v>
      </c>
      <c r="F10" s="34" t="str">
        <f>IF(Q11="可","*","")</f>
        <v>*</v>
      </c>
      <c r="G10" s="35"/>
      <c r="H10" s="36"/>
      <c r="I10" s="37"/>
      <c r="J10" s="37"/>
      <c r="K10" s="38"/>
      <c r="L10" s="18"/>
      <c r="M10" s="19">
        <f>'[1]要求ﾃﾞｰﾀ、単価入力'!T6</f>
        <v>0</v>
      </c>
      <c r="N10" s="20" t="str">
        <f>'[1]要求ﾃﾞｰﾀ、単価入力'!AA6</f>
        <v/>
      </c>
      <c r="O10" s="19">
        <f t="shared" si="0"/>
        <v>99999999</v>
      </c>
      <c r="P10">
        <f>'[1]要求ﾃﾞｰﾀ、単価入力'!V6</f>
        <v>0</v>
      </c>
    </row>
    <row r="11" spans="1:18" ht="28.5" customHeight="1" x14ac:dyDescent="0.15">
      <c r="A11">
        <v>5</v>
      </c>
      <c r="B11" s="21" t="str">
        <f>VLOOKUP(A11,'[1]要求ﾃﾞｰﾀ、単価入力'!$A$2:$I$301,8,FALSE)</f>
        <v>12-4</v>
      </c>
      <c r="C11" s="22"/>
      <c r="D11" s="23" t="str">
        <f>'[1]要求ﾃﾞｰﾀ、単価入力'!M6</f>
        <v>アングル型止水栓</v>
      </c>
      <c r="E11" s="24" t="str">
        <f>'[1]要求ﾃﾞｰﾀ、単価入力'!N6</f>
        <v>ＥＡ４６８ＢＮ－３２</v>
      </c>
      <c r="F11" s="25"/>
      <c r="G11" s="26" t="str">
        <f>'[1]要求ﾃﾞｰﾀ、単価入力'!Q6</f>
        <v>個</v>
      </c>
      <c r="H11" s="27">
        <f>'[1]要求ﾃﾞｰﾀ、単価入力'!R6</f>
        <v>30</v>
      </c>
      <c r="I11" s="28"/>
      <c r="J11" s="29"/>
      <c r="K11" s="39"/>
      <c r="L11" s="18"/>
      <c r="M11" s="19">
        <f>'[1]要求ﾃﾞｰﾀ、単価入力'!S6</f>
        <v>3700</v>
      </c>
      <c r="N11" s="20">
        <f>'[1]要求ﾃﾞｰﾀ、単価入力'!Z6</f>
        <v>0.8</v>
      </c>
      <c r="O11" s="19">
        <f t="shared" si="0"/>
        <v>2960</v>
      </c>
      <c r="P11" t="str">
        <f>'[1]要求ﾃﾞｰﾀ、単価入力'!U6</f>
        <v>ESCO</v>
      </c>
      <c r="Q11" t="str">
        <f>'[1]要求ﾃﾞｰﾀ、単価入力'!P6</f>
        <v>可</v>
      </c>
      <c r="R11" t="str">
        <f>'[1]要求ﾃﾞｰﾀ、単価入力'!H6</f>
        <v>12-4</v>
      </c>
    </row>
    <row r="12" spans="1:18" ht="28.5" customHeight="1" x14ac:dyDescent="0.15">
      <c r="A12">
        <v>6</v>
      </c>
      <c r="B12" s="21"/>
      <c r="C12" s="31">
        <f>IF(H13=0,"",C10+1)</f>
        <v>6</v>
      </c>
      <c r="D12" s="32"/>
      <c r="E12" s="33">
        <f>'[1]要求ﾃﾞｰﾀ、単価入力'!O7</f>
        <v>0</v>
      </c>
      <c r="F12" s="34" t="str">
        <f>IF(Q13="可","*","")</f>
        <v>*</v>
      </c>
      <c r="G12" s="35"/>
      <c r="H12" s="36"/>
      <c r="I12" s="37"/>
      <c r="J12" s="37"/>
      <c r="K12" s="38"/>
      <c r="L12" s="18"/>
      <c r="M12" s="19">
        <f>'[1]要求ﾃﾞｰﾀ、単価入力'!T7</f>
        <v>0</v>
      </c>
      <c r="N12" s="20" t="str">
        <f>'[1]要求ﾃﾞｰﾀ、単価入力'!AA7</f>
        <v/>
      </c>
      <c r="O12" s="19">
        <f t="shared" si="0"/>
        <v>99999999</v>
      </c>
      <c r="P12">
        <f>'[1]要求ﾃﾞｰﾀ、単価入力'!V7</f>
        <v>0</v>
      </c>
    </row>
    <row r="13" spans="1:18" ht="28.5" customHeight="1" x14ac:dyDescent="0.15">
      <c r="A13">
        <v>6</v>
      </c>
      <c r="B13" s="21" t="str">
        <f>VLOOKUP(A13,'[1]要求ﾃﾞｰﾀ、単価入力'!$A$2:$I$301,8,FALSE)</f>
        <v>12-5</v>
      </c>
      <c r="C13" s="22"/>
      <c r="D13" s="23" t="str">
        <f>'[1]要求ﾃﾞｰﾀ、単価入力'!M7</f>
        <v>水栓ハンドル用ビス</v>
      </c>
      <c r="E13" s="24" t="str">
        <f>'[1]要求ﾃﾞｰﾀ、単価入力'!N7</f>
        <v>ＥＡ４６８－１１６</v>
      </c>
      <c r="F13" s="25"/>
      <c r="G13" s="26" t="str">
        <f>'[1]要求ﾃﾞｰﾀ、単価入力'!Q7</f>
        <v>個</v>
      </c>
      <c r="H13" s="27">
        <f>'[1]要求ﾃﾞｰﾀ、単価入力'!R7</f>
        <v>15</v>
      </c>
      <c r="I13" s="28"/>
      <c r="J13" s="29"/>
      <c r="K13" s="30"/>
      <c r="L13" s="18"/>
      <c r="M13" s="19">
        <f>'[1]要求ﾃﾞｰﾀ、単価入力'!S7</f>
        <v>160</v>
      </c>
      <c r="N13" s="20">
        <f>'[1]要求ﾃﾞｰﾀ、単価入力'!Z7</f>
        <v>0.8</v>
      </c>
      <c r="O13" s="19">
        <f t="shared" si="0"/>
        <v>128</v>
      </c>
      <c r="P13" t="str">
        <f>'[1]要求ﾃﾞｰﾀ、単価入力'!U7</f>
        <v>ESCO</v>
      </c>
      <c r="Q13" t="str">
        <f>'[1]要求ﾃﾞｰﾀ、単価入力'!P7</f>
        <v>可</v>
      </c>
      <c r="R13" t="str">
        <f>'[1]要求ﾃﾞｰﾀ、単価入力'!H7</f>
        <v>12-5</v>
      </c>
    </row>
    <row r="14" spans="1:18" ht="28.5" customHeight="1" x14ac:dyDescent="0.15">
      <c r="A14">
        <v>7</v>
      </c>
      <c r="B14" s="21"/>
      <c r="C14" s="31">
        <f>IF(H15=0,"",C12+1)</f>
        <v>7</v>
      </c>
      <c r="D14" s="32"/>
      <c r="E14" s="33">
        <f>'[1]要求ﾃﾞｰﾀ、単価入力'!O8</f>
        <v>0</v>
      </c>
      <c r="F14" s="34" t="str">
        <f>IF(Q15="可","*","")</f>
        <v>*</v>
      </c>
      <c r="G14" s="35"/>
      <c r="H14" s="36"/>
      <c r="I14" s="37"/>
      <c r="J14" s="37"/>
      <c r="K14" s="38"/>
      <c r="L14" s="18"/>
      <c r="M14" s="19">
        <f>'[1]要求ﾃﾞｰﾀ、単価入力'!T8</f>
        <v>0</v>
      </c>
      <c r="N14" s="20" t="str">
        <f>'[1]要求ﾃﾞｰﾀ、単価入力'!AA8</f>
        <v/>
      </c>
      <c r="O14" s="19">
        <f t="shared" si="0"/>
        <v>99999999</v>
      </c>
      <c r="P14">
        <f>'[1]要求ﾃﾞｰﾀ、単価入力'!V8</f>
        <v>0</v>
      </c>
    </row>
    <row r="15" spans="1:18" ht="28.5" customHeight="1" x14ac:dyDescent="0.15">
      <c r="A15">
        <v>7</v>
      </c>
      <c r="B15" s="21" t="str">
        <f>VLOOKUP(A15,'[1]要求ﾃﾞｰﾀ、単価入力'!$A$2:$I$301,8,FALSE)</f>
        <v>12-6</v>
      </c>
      <c r="C15" s="22"/>
      <c r="D15" s="23" t="str">
        <f>'[1]要求ﾃﾞｰﾀ、単価入力'!M8</f>
        <v>水栓ハンドル用ビス</v>
      </c>
      <c r="E15" s="24" t="str">
        <f>'[1]要求ﾃﾞｰﾀ、単価入力'!N8</f>
        <v>ＥＡ４６８－１１７</v>
      </c>
      <c r="F15" s="25"/>
      <c r="G15" s="26" t="str">
        <f>'[1]要求ﾃﾞｰﾀ、単価入力'!Q8</f>
        <v>個</v>
      </c>
      <c r="H15" s="27">
        <f>'[1]要求ﾃﾞｰﾀ、単価入力'!R8</f>
        <v>15</v>
      </c>
      <c r="I15" s="28"/>
      <c r="J15" s="29"/>
      <c r="K15" s="30"/>
      <c r="L15" s="18"/>
      <c r="M15" s="19">
        <f>'[1]要求ﾃﾞｰﾀ、単価入力'!S8</f>
        <v>160</v>
      </c>
      <c r="N15" s="20">
        <f>'[1]要求ﾃﾞｰﾀ、単価入力'!Z8</f>
        <v>0.8</v>
      </c>
      <c r="O15" s="19">
        <f t="shared" si="0"/>
        <v>128</v>
      </c>
      <c r="P15" t="str">
        <f>'[1]要求ﾃﾞｰﾀ、単価入力'!U8</f>
        <v>ESCO</v>
      </c>
      <c r="Q15" t="str">
        <f>'[1]要求ﾃﾞｰﾀ、単価入力'!P8</f>
        <v>可</v>
      </c>
      <c r="R15" t="str">
        <f>'[1]要求ﾃﾞｰﾀ、単価入力'!H8</f>
        <v>12-6</v>
      </c>
    </row>
    <row r="16" spans="1:18" ht="28.5" customHeight="1" x14ac:dyDescent="0.15">
      <c r="A16">
        <v>8</v>
      </c>
      <c r="B16" s="21"/>
      <c r="C16" s="31">
        <f>IF(H17=0,"",C14+1)</f>
        <v>8</v>
      </c>
      <c r="D16" s="32"/>
      <c r="E16" s="33">
        <f>'[1]要求ﾃﾞｰﾀ、単価入力'!O9</f>
        <v>0</v>
      </c>
      <c r="F16" s="34" t="str">
        <f>IF(Q17="可","*","")</f>
        <v>*</v>
      </c>
      <c r="G16" s="35"/>
      <c r="H16" s="36"/>
      <c r="I16" s="37"/>
      <c r="J16" s="37"/>
      <c r="K16" s="38"/>
      <c r="L16" s="18"/>
      <c r="M16" s="19">
        <f>'[1]要求ﾃﾞｰﾀ、単価入力'!T9</f>
        <v>0</v>
      </c>
      <c r="N16" s="20" t="str">
        <f>'[1]要求ﾃﾞｰﾀ、単価入力'!AA9</f>
        <v/>
      </c>
      <c r="O16" s="19">
        <f t="shared" si="0"/>
        <v>99999999</v>
      </c>
      <c r="P16">
        <f>'[1]要求ﾃﾞｰﾀ、単価入力'!V9</f>
        <v>0</v>
      </c>
    </row>
    <row r="17" spans="1:18" ht="28.5" customHeight="1" x14ac:dyDescent="0.15">
      <c r="A17">
        <v>8</v>
      </c>
      <c r="B17" s="21" t="str">
        <f>VLOOKUP(A17,'[1]要求ﾃﾞｰﾀ、単価入力'!$A$2:$I$301,8,FALSE)</f>
        <v>12-7</v>
      </c>
      <c r="C17" s="22"/>
      <c r="D17" s="23" t="str">
        <f>'[1]要求ﾃﾞｰﾀ、単価入力'!M9</f>
        <v>サドルバンド</v>
      </c>
      <c r="E17" s="24" t="str">
        <f>'[1]要求ﾃﾞｰﾀ、単価入力'!N9</f>
        <v>ＥＡ４４０ＢＡ－１５Ｒ</v>
      </c>
      <c r="F17" s="25"/>
      <c r="G17" s="26" t="str">
        <f>'[1]要求ﾃﾞｰﾀ、単価入力'!Q9</f>
        <v>袋</v>
      </c>
      <c r="H17" s="27">
        <f>'[1]要求ﾃﾞｰﾀ、単価入力'!R9</f>
        <v>5</v>
      </c>
      <c r="I17" s="28"/>
      <c r="J17" s="29"/>
      <c r="K17" s="30"/>
      <c r="L17" s="18"/>
      <c r="M17" s="19">
        <f>'[1]要求ﾃﾞｰﾀ、単価入力'!S9</f>
        <v>1850</v>
      </c>
      <c r="N17" s="20">
        <f>'[1]要求ﾃﾞｰﾀ、単価入力'!Z9</f>
        <v>0.8</v>
      </c>
      <c r="O17" s="19">
        <f t="shared" si="0"/>
        <v>1480</v>
      </c>
      <c r="P17" t="str">
        <f>'[1]要求ﾃﾞｰﾀ、単価入力'!U9</f>
        <v>ESCO</v>
      </c>
      <c r="Q17" t="str">
        <f>'[1]要求ﾃﾞｰﾀ、単価入力'!P9</f>
        <v>可</v>
      </c>
      <c r="R17" t="str">
        <f>'[1]要求ﾃﾞｰﾀ、単価入力'!H9</f>
        <v>12-7</v>
      </c>
    </row>
    <row r="18" spans="1:18" ht="28.5" customHeight="1" x14ac:dyDescent="0.15">
      <c r="A18">
        <v>9</v>
      </c>
      <c r="B18" s="21"/>
      <c r="C18" s="31">
        <f>IF(H19=0,"",C16+1)</f>
        <v>9</v>
      </c>
      <c r="D18" s="32"/>
      <c r="E18" s="33">
        <f>'[1]要求ﾃﾞｰﾀ、単価入力'!O10</f>
        <v>0</v>
      </c>
      <c r="F18" s="34" t="str">
        <f>IF(Q19="可","*","")</f>
        <v>*</v>
      </c>
      <c r="G18" s="35"/>
      <c r="H18" s="36"/>
      <c r="I18" s="37"/>
      <c r="J18" s="37"/>
      <c r="K18" s="38"/>
      <c r="L18" s="18"/>
      <c r="M18" s="19">
        <f>'[1]要求ﾃﾞｰﾀ、単価入力'!T10</f>
        <v>0</v>
      </c>
      <c r="N18" s="20" t="str">
        <f>'[1]要求ﾃﾞｰﾀ、単価入力'!AA10</f>
        <v/>
      </c>
      <c r="O18" s="19">
        <f t="shared" si="0"/>
        <v>99999999</v>
      </c>
      <c r="P18">
        <f>'[1]要求ﾃﾞｰﾀ、単価入力'!V10</f>
        <v>0</v>
      </c>
    </row>
    <row r="19" spans="1:18" ht="28.5" customHeight="1" x14ac:dyDescent="0.15">
      <c r="A19">
        <v>9</v>
      </c>
      <c r="B19" s="21" t="str">
        <f>VLOOKUP(A19,'[1]要求ﾃﾞｰﾀ、単価入力'!$A$2:$I$301,8,FALSE)</f>
        <v>12-8</v>
      </c>
      <c r="C19" s="22"/>
      <c r="D19" s="23" t="str">
        <f>'[1]要求ﾃﾞｰﾀ、単価入力'!M10</f>
        <v>ＰＰサドル</v>
      </c>
      <c r="E19" s="24" t="str">
        <f>'[1]要求ﾃﾞｰﾀ、単価入力'!N10</f>
        <v>ＥＡ４４０ＢＢ－１５Ｂ</v>
      </c>
      <c r="F19" s="25"/>
      <c r="G19" s="26" t="str">
        <f>'[1]要求ﾃﾞｰﾀ、単価入力'!Q10</f>
        <v>袋</v>
      </c>
      <c r="H19" s="27">
        <f>'[1]要求ﾃﾞｰﾀ、単価入力'!R10</f>
        <v>5</v>
      </c>
      <c r="I19" s="28"/>
      <c r="J19" s="29"/>
      <c r="K19" s="30"/>
      <c r="L19" s="18"/>
      <c r="M19" s="19">
        <f>'[1]要求ﾃﾞｰﾀ、単価入力'!S10</f>
        <v>880</v>
      </c>
      <c r="N19" s="20">
        <f>'[1]要求ﾃﾞｰﾀ、単価入力'!Z10</f>
        <v>0.8</v>
      </c>
      <c r="O19" s="19">
        <f t="shared" si="0"/>
        <v>704</v>
      </c>
      <c r="P19" t="str">
        <f>'[1]要求ﾃﾞｰﾀ、単価入力'!U10</f>
        <v>ESCO</v>
      </c>
      <c r="Q19" t="str">
        <f>'[1]要求ﾃﾞｰﾀ、単価入力'!P10</f>
        <v>可</v>
      </c>
      <c r="R19" t="str">
        <f>'[1]要求ﾃﾞｰﾀ、単価入力'!H10</f>
        <v>12-8</v>
      </c>
    </row>
    <row r="20" spans="1:18" ht="28.5" customHeight="1" x14ac:dyDescent="0.15">
      <c r="A20">
        <v>10</v>
      </c>
      <c r="B20" s="21"/>
      <c r="C20" s="31">
        <f>IF(H21=0,"",C18+1)</f>
        <v>10</v>
      </c>
      <c r="D20" s="32"/>
      <c r="E20" s="33">
        <f>'[1]要求ﾃﾞｰﾀ、単価入力'!O11</f>
        <v>0</v>
      </c>
      <c r="F20" s="34" t="str">
        <f>IF(Q21="可","*","")</f>
        <v>*</v>
      </c>
      <c r="G20" s="35"/>
      <c r="H20" s="36"/>
      <c r="I20" s="37"/>
      <c r="J20" s="37"/>
      <c r="K20" s="38"/>
      <c r="L20" s="18"/>
      <c r="M20" s="19">
        <f>'[1]要求ﾃﾞｰﾀ、単価入力'!T11</f>
        <v>0</v>
      </c>
      <c r="N20" s="20" t="str">
        <f>'[1]要求ﾃﾞｰﾀ、単価入力'!AA11</f>
        <v/>
      </c>
      <c r="O20" s="19">
        <f t="shared" si="0"/>
        <v>99999999</v>
      </c>
      <c r="P20">
        <f>'[1]要求ﾃﾞｰﾀ、単価入力'!V11</f>
        <v>0</v>
      </c>
    </row>
    <row r="21" spans="1:18" ht="28.5" customHeight="1" x14ac:dyDescent="0.15">
      <c r="A21">
        <v>10</v>
      </c>
      <c r="B21" s="21" t="str">
        <f>VLOOKUP(A21,'[1]要求ﾃﾞｰﾀ、単価入力'!$A$2:$I$301,8,FALSE)</f>
        <v>12-9</v>
      </c>
      <c r="C21" s="22"/>
      <c r="D21" s="23" t="str">
        <f>'[1]要求ﾃﾞｰﾀ、単価入力'!M11</f>
        <v>フレキパイプ用ニップル</v>
      </c>
      <c r="E21" s="24" t="str">
        <f>'[1]要求ﾃﾞｰﾀ、単価入力'!N11</f>
        <v>ＥＡ４３２Ｌ－１１</v>
      </c>
      <c r="F21" s="25"/>
      <c r="G21" s="26" t="str">
        <f>'[1]要求ﾃﾞｰﾀ、単価入力'!Q11</f>
        <v>個</v>
      </c>
      <c r="H21" s="27">
        <f>'[1]要求ﾃﾞｰﾀ、単価入力'!R11</f>
        <v>20</v>
      </c>
      <c r="I21" s="28"/>
      <c r="J21" s="29"/>
      <c r="K21" s="30"/>
      <c r="L21" s="18"/>
      <c r="M21" s="19">
        <f>'[1]要求ﾃﾞｰﾀ、単価入力'!S11</f>
        <v>265</v>
      </c>
      <c r="N21" s="20">
        <f>'[1]要求ﾃﾞｰﾀ、単価入力'!Z11</f>
        <v>0.8</v>
      </c>
      <c r="O21" s="19">
        <f t="shared" si="0"/>
        <v>212</v>
      </c>
      <c r="P21" t="str">
        <f>'[1]要求ﾃﾞｰﾀ、単価入力'!U11</f>
        <v>ESCO</v>
      </c>
      <c r="Q21" t="str">
        <f>'[1]要求ﾃﾞｰﾀ、単価入力'!P11</f>
        <v>可</v>
      </c>
      <c r="R21" t="str">
        <f>'[1]要求ﾃﾞｰﾀ、単価入力'!H11</f>
        <v>12-9</v>
      </c>
    </row>
    <row r="22" spans="1:18" ht="28.5" customHeight="1" x14ac:dyDescent="0.15">
      <c r="A22">
        <v>11</v>
      </c>
      <c r="B22" s="21"/>
      <c r="C22" s="31">
        <f>IF(H23=0,"",C20+1)</f>
        <v>11</v>
      </c>
      <c r="D22" s="32"/>
      <c r="E22" s="33">
        <f>'[1]要求ﾃﾞｰﾀ、単価入力'!O12</f>
        <v>0</v>
      </c>
      <c r="F22" s="34" t="str">
        <f>IF(Q23="可","*","")</f>
        <v>*</v>
      </c>
      <c r="G22" s="35"/>
      <c r="H22" s="36"/>
      <c r="I22" s="37"/>
      <c r="J22" s="37"/>
      <c r="K22" s="38"/>
      <c r="L22" s="18"/>
      <c r="M22" s="19">
        <f>'[1]要求ﾃﾞｰﾀ、単価入力'!T12</f>
        <v>0</v>
      </c>
      <c r="N22" s="20" t="str">
        <f>'[1]要求ﾃﾞｰﾀ、単価入力'!AA12</f>
        <v/>
      </c>
      <c r="O22" s="19">
        <f t="shared" si="0"/>
        <v>99999999</v>
      </c>
      <c r="P22">
        <f>'[1]要求ﾃﾞｰﾀ、単価入力'!V12</f>
        <v>0</v>
      </c>
    </row>
    <row r="23" spans="1:18" ht="28.5" customHeight="1" x14ac:dyDescent="0.15">
      <c r="A23">
        <v>11</v>
      </c>
      <c r="B23" s="21" t="str">
        <f>VLOOKUP(A23,'[1]要求ﾃﾞｰﾀ、単価入力'!$A$2:$I$301,8,FALSE)</f>
        <v>12-10</v>
      </c>
      <c r="C23" s="22"/>
      <c r="D23" s="23" t="str">
        <f>'[1]要求ﾃﾞｰﾀ、単価入力'!M12</f>
        <v>フレキパイプ用ニップル</v>
      </c>
      <c r="E23" s="24" t="str">
        <f>'[1]要求ﾃﾞｰﾀ、単価入力'!N12</f>
        <v>ＥＡ４３２Ｌ－１６</v>
      </c>
      <c r="F23" s="25"/>
      <c r="G23" s="26" t="str">
        <f>'[1]要求ﾃﾞｰﾀ、単価入力'!Q12</f>
        <v>個</v>
      </c>
      <c r="H23" s="27">
        <f>'[1]要求ﾃﾞｰﾀ、単価入力'!R12</f>
        <v>20</v>
      </c>
      <c r="I23" s="28"/>
      <c r="J23" s="29"/>
      <c r="K23" s="30"/>
      <c r="L23" s="18"/>
      <c r="M23" s="19">
        <f>'[1]要求ﾃﾞｰﾀ、単価入力'!S12</f>
        <v>420</v>
      </c>
      <c r="N23" s="20">
        <f>'[1]要求ﾃﾞｰﾀ、単価入力'!Z12</f>
        <v>0.8</v>
      </c>
      <c r="O23" s="19">
        <f t="shared" si="0"/>
        <v>336</v>
      </c>
      <c r="P23" t="str">
        <f>'[1]要求ﾃﾞｰﾀ、単価入力'!U12</f>
        <v>ESCO</v>
      </c>
      <c r="Q23" t="str">
        <f>'[1]要求ﾃﾞｰﾀ、単価入力'!P12</f>
        <v>可</v>
      </c>
      <c r="R23" t="str">
        <f>'[1]要求ﾃﾞｰﾀ、単価入力'!H12</f>
        <v>12-10</v>
      </c>
    </row>
    <row r="24" spans="1:18" ht="28.5" customHeight="1" x14ac:dyDescent="0.15">
      <c r="A24">
        <v>12</v>
      </c>
      <c r="B24" s="21"/>
      <c r="C24" s="31">
        <f>IF(H25=0,"",C22+1)</f>
        <v>12</v>
      </c>
      <c r="D24" s="32"/>
      <c r="E24" s="33">
        <f>'[1]要求ﾃﾞｰﾀ、単価入力'!O13</f>
        <v>0</v>
      </c>
      <c r="F24" s="34" t="str">
        <f>IF(Q25="可","*","")</f>
        <v>*</v>
      </c>
      <c r="G24" s="35"/>
      <c r="H24" s="36"/>
      <c r="I24" s="37"/>
      <c r="J24" s="37"/>
      <c r="K24" s="40"/>
      <c r="L24" s="18"/>
      <c r="M24" s="19">
        <f>'[1]要求ﾃﾞｰﾀ、単価入力'!T13</f>
        <v>0</v>
      </c>
      <c r="N24" s="20" t="str">
        <f>'[1]要求ﾃﾞｰﾀ、単価入力'!AA13</f>
        <v/>
      </c>
      <c r="O24" s="19">
        <f t="shared" si="0"/>
        <v>99999999</v>
      </c>
      <c r="P24">
        <f>'[1]要求ﾃﾞｰﾀ、単価入力'!V13</f>
        <v>0</v>
      </c>
    </row>
    <row r="25" spans="1:18" ht="28.5" customHeight="1" x14ac:dyDescent="0.15">
      <c r="A25">
        <v>12</v>
      </c>
      <c r="B25" s="21" t="str">
        <f>VLOOKUP(A25,'[1]要求ﾃﾞｰﾀ、単価入力'!$A$2:$I$301,8,FALSE)</f>
        <v>12-11</v>
      </c>
      <c r="C25" s="22"/>
      <c r="D25" s="23" t="str">
        <f>'[1]要求ﾃﾞｰﾀ、単価入力'!M13</f>
        <v>フレキパイプ用チーズ</v>
      </c>
      <c r="E25" s="24" t="str">
        <f>'[1]要求ﾃﾞｰﾀ、単価入力'!N13</f>
        <v>ＥＡ４３２ＬＡ－１Ａ</v>
      </c>
      <c r="F25" s="25"/>
      <c r="G25" s="26" t="str">
        <f>'[1]要求ﾃﾞｰﾀ、単価入力'!Q13</f>
        <v>個</v>
      </c>
      <c r="H25" s="27">
        <f>'[1]要求ﾃﾞｰﾀ、単価入力'!R13</f>
        <v>10</v>
      </c>
      <c r="I25" s="28"/>
      <c r="J25" s="29"/>
      <c r="K25" s="30"/>
      <c r="L25" s="18"/>
      <c r="M25" s="19">
        <f>'[1]要求ﾃﾞｰﾀ、単価入力'!S13</f>
        <v>2310</v>
      </c>
      <c r="N25" s="20">
        <f>'[1]要求ﾃﾞｰﾀ、単価入力'!Z13</f>
        <v>0.8</v>
      </c>
      <c r="O25" s="19">
        <f t="shared" si="0"/>
        <v>1848</v>
      </c>
      <c r="P25" t="str">
        <f>'[1]要求ﾃﾞｰﾀ、単価入力'!U13</f>
        <v>ESCO</v>
      </c>
      <c r="Q25" t="str">
        <f>'[1]要求ﾃﾞｰﾀ、単価入力'!P13</f>
        <v>可</v>
      </c>
      <c r="R25" t="str">
        <f>'[1]要求ﾃﾞｰﾀ、単価入力'!H13</f>
        <v>12-11</v>
      </c>
    </row>
    <row r="26" spans="1:18" ht="28.5" customHeight="1" x14ac:dyDescent="0.15">
      <c r="C26" s="22"/>
      <c r="D26" s="32"/>
      <c r="E26" s="41"/>
      <c r="F26" s="42"/>
      <c r="G26" s="35"/>
      <c r="H26" s="36"/>
      <c r="I26" s="43"/>
      <c r="J26" s="44"/>
      <c r="K26" s="45"/>
      <c r="L26" s="18"/>
      <c r="M26" s="19"/>
      <c r="N26" s="20"/>
      <c r="O26" s="19"/>
    </row>
    <row r="27" spans="1:18" ht="28.5" customHeight="1" x14ac:dyDescent="0.15">
      <c r="C27" s="46"/>
      <c r="D27" s="47"/>
      <c r="E27" s="48"/>
      <c r="F27" s="49"/>
      <c r="G27" s="50"/>
      <c r="H27" s="51"/>
      <c r="I27" s="52" t="str">
        <f>IF(A1&gt;12,"小計","計")</f>
        <v>小計</v>
      </c>
      <c r="J27" s="53">
        <f>SUM(J2:J25)</f>
        <v>0</v>
      </c>
      <c r="K27" s="54"/>
      <c r="L27" s="55">
        <f>SUM(J2:J25)</f>
        <v>0</v>
      </c>
      <c r="M27" s="19"/>
      <c r="N27" s="20"/>
      <c r="O27" s="19">
        <f>ROUNDDOWN(M27*N27,0)</f>
        <v>0</v>
      </c>
    </row>
    <row r="28" spans="1:18" ht="28.5" customHeight="1" x14ac:dyDescent="0.15">
      <c r="A28">
        <v>13</v>
      </c>
      <c r="C28" s="10">
        <f>IF(H29=0,"",13)</f>
        <v>13</v>
      </c>
      <c r="D28" s="12"/>
      <c r="E28" s="12">
        <f>'[1]要求ﾃﾞｰﾀ、単価入力'!O14</f>
        <v>0</v>
      </c>
      <c r="F28" s="13" t="str">
        <f>IF(Q29="可","*","")</f>
        <v>*</v>
      </c>
      <c r="G28" s="14"/>
      <c r="H28" s="15"/>
      <c r="I28" s="16"/>
      <c r="J28" s="16"/>
      <c r="K28" s="17"/>
      <c r="L28" s="18"/>
      <c r="M28" s="19">
        <f>'[1]要求ﾃﾞｰﾀ、単価入力'!T14</f>
        <v>0</v>
      </c>
      <c r="N28" s="20" t="str">
        <f>'[1]要求ﾃﾞｰﾀ、単価入力'!AA14</f>
        <v/>
      </c>
      <c r="O28" s="19">
        <f t="shared" ref="O28:O51" si="1">IF(M28=0,M28+99999999,ROUNDDOWN(M28*N28,0))</f>
        <v>99999999</v>
      </c>
      <c r="P28">
        <f>'[1]要求ﾃﾞｰﾀ、単価入力'!V14</f>
        <v>0</v>
      </c>
    </row>
    <row r="29" spans="1:18" ht="28.5" customHeight="1" x14ac:dyDescent="0.15">
      <c r="A29">
        <v>13</v>
      </c>
      <c r="B29" s="21" t="str">
        <f>VLOOKUP(A29,'[1]要求ﾃﾞｰﾀ、単価入力'!$A$2:$I$301,8,FALSE)</f>
        <v>12-12</v>
      </c>
      <c r="C29" s="22"/>
      <c r="D29" s="24" t="str">
        <f>'[1]要求ﾃﾞｰﾀ、単価入力'!M14</f>
        <v>フレキパイプ用片ナットチーズ</v>
      </c>
      <c r="E29" s="56" t="str">
        <f>'[1]要求ﾃﾞｰﾀ、単価入力'!N14</f>
        <v>ＥＡ４３２ＬＡ－２</v>
      </c>
      <c r="F29" s="25"/>
      <c r="G29" s="26" t="str">
        <f>'[1]要求ﾃﾞｰﾀ、単価入力'!Q14</f>
        <v>個</v>
      </c>
      <c r="H29" s="27">
        <f>'[1]要求ﾃﾞｰﾀ、単価入力'!R14</f>
        <v>10</v>
      </c>
      <c r="I29" s="28"/>
      <c r="J29" s="29"/>
      <c r="K29" s="30"/>
      <c r="L29" s="18"/>
      <c r="M29" s="19">
        <f>'[1]要求ﾃﾞｰﾀ、単価入力'!S14</f>
        <v>2250</v>
      </c>
      <c r="N29" s="20">
        <f>'[1]要求ﾃﾞｰﾀ、単価入力'!Z14</f>
        <v>0.8</v>
      </c>
      <c r="O29" s="19">
        <f t="shared" si="1"/>
        <v>1800</v>
      </c>
      <c r="P29" t="str">
        <f>'[1]要求ﾃﾞｰﾀ、単価入力'!U14</f>
        <v>ESCO</v>
      </c>
      <c r="Q29" t="str">
        <f>'[1]要求ﾃﾞｰﾀ、単価入力'!P14</f>
        <v>可</v>
      </c>
      <c r="R29" t="str">
        <f>'[1]要求ﾃﾞｰﾀ、単価入力'!H14</f>
        <v>12-12</v>
      </c>
    </row>
    <row r="30" spans="1:18" ht="28.5" customHeight="1" x14ac:dyDescent="0.15">
      <c r="A30">
        <v>14</v>
      </c>
      <c r="B30" s="21"/>
      <c r="C30" s="31">
        <f>IF(H31=0,"",C28+1)</f>
        <v>14</v>
      </c>
      <c r="D30" s="57"/>
      <c r="E30" s="33">
        <f>'[1]要求ﾃﾞｰﾀ、単価入力'!O15</f>
        <v>0</v>
      </c>
      <c r="F30" s="34" t="str">
        <f>IF(Q31="可","*","")</f>
        <v>*</v>
      </c>
      <c r="G30" s="35"/>
      <c r="H30" s="36"/>
      <c r="I30" s="37"/>
      <c r="J30" s="37"/>
      <c r="K30" s="38"/>
      <c r="L30" s="18"/>
      <c r="M30" s="19">
        <f>'[1]要求ﾃﾞｰﾀ、単価入力'!T15</f>
        <v>0</v>
      </c>
      <c r="N30" s="20" t="str">
        <f>'[1]要求ﾃﾞｰﾀ、単価入力'!AA15</f>
        <v/>
      </c>
      <c r="O30" s="19">
        <f t="shared" si="1"/>
        <v>99999999</v>
      </c>
      <c r="P30">
        <f>'[1]要求ﾃﾞｰﾀ、単価入力'!V15</f>
        <v>0</v>
      </c>
    </row>
    <row r="31" spans="1:18" ht="28.5" customHeight="1" x14ac:dyDescent="0.15">
      <c r="A31">
        <v>14</v>
      </c>
      <c r="B31" s="21" t="str">
        <f>VLOOKUP(A31,'[1]要求ﾃﾞｰﾀ、単価入力'!$A$2:$I$301,8,FALSE)</f>
        <v>12-13</v>
      </c>
      <c r="C31" s="22"/>
      <c r="D31" s="24" t="str">
        <f>'[1]要求ﾃﾞｰﾀ、単価入力'!M15</f>
        <v>フレキチューブ用袋ナット</v>
      </c>
      <c r="E31" s="56" t="str">
        <f>'[1]要求ﾃﾞｰﾀ、単価入力'!N15</f>
        <v>ＥＡ４３２ＬＢ－１１</v>
      </c>
      <c r="F31" s="25"/>
      <c r="G31" s="26" t="str">
        <f>'[1]要求ﾃﾞｰﾀ、単価入力'!Q15</f>
        <v>個</v>
      </c>
      <c r="H31" s="27">
        <f>'[1]要求ﾃﾞｰﾀ、単価入力'!R15</f>
        <v>30</v>
      </c>
      <c r="I31" s="28"/>
      <c r="J31" s="29"/>
      <c r="K31" s="30"/>
      <c r="L31" s="18"/>
      <c r="M31" s="19">
        <f>'[1]要求ﾃﾞｰﾀ、単価入力'!S15</f>
        <v>180</v>
      </c>
      <c r="N31" s="20">
        <f>'[1]要求ﾃﾞｰﾀ、単価入力'!Z15</f>
        <v>0.8</v>
      </c>
      <c r="O31" s="19">
        <f t="shared" si="1"/>
        <v>144</v>
      </c>
      <c r="P31" t="str">
        <f>'[1]要求ﾃﾞｰﾀ、単価入力'!U15</f>
        <v>ESCO</v>
      </c>
      <c r="Q31" t="str">
        <f>'[1]要求ﾃﾞｰﾀ、単価入力'!P15</f>
        <v>可</v>
      </c>
      <c r="R31" t="str">
        <f>'[1]要求ﾃﾞｰﾀ、単価入力'!H15</f>
        <v>12-13</v>
      </c>
    </row>
    <row r="32" spans="1:18" ht="28.5" customHeight="1" x14ac:dyDescent="0.15">
      <c r="A32">
        <v>15</v>
      </c>
      <c r="B32" s="21"/>
      <c r="C32" s="31">
        <f>IF(H33=0,"",C30+1)</f>
        <v>15</v>
      </c>
      <c r="D32" s="57"/>
      <c r="E32" s="33">
        <f>'[1]要求ﾃﾞｰﾀ、単価入力'!O16</f>
        <v>0</v>
      </c>
      <c r="F32" s="34" t="str">
        <f>IF(Q33="可","*","")</f>
        <v>*</v>
      </c>
      <c r="G32" s="35"/>
      <c r="H32" s="36"/>
      <c r="I32" s="37"/>
      <c r="J32" s="37"/>
      <c r="K32" s="38"/>
      <c r="L32" s="18"/>
      <c r="M32" s="19">
        <f>'[1]要求ﾃﾞｰﾀ、単価入力'!T16</f>
        <v>0</v>
      </c>
      <c r="N32" s="20" t="str">
        <f>'[1]要求ﾃﾞｰﾀ、単価入力'!AA16</f>
        <v/>
      </c>
      <c r="O32" s="19">
        <f t="shared" si="1"/>
        <v>99999999</v>
      </c>
      <c r="P32">
        <f>'[1]要求ﾃﾞｰﾀ、単価入力'!V16</f>
        <v>0</v>
      </c>
    </row>
    <row r="33" spans="1:18" ht="28.5" customHeight="1" x14ac:dyDescent="0.15">
      <c r="A33">
        <v>15</v>
      </c>
      <c r="B33" s="21" t="str">
        <f>VLOOKUP(A33,'[1]要求ﾃﾞｰﾀ、単価入力'!$A$2:$I$301,8,FALSE)</f>
        <v>12-14</v>
      </c>
      <c r="C33" s="22"/>
      <c r="D33" s="24" t="str">
        <f>'[1]要求ﾃﾞｰﾀ、単価入力'!M16</f>
        <v>フレキチューブ用パッキン</v>
      </c>
      <c r="E33" s="56" t="str">
        <f>'[1]要求ﾃﾞｰﾀ、単価入力'!N16</f>
        <v>ＥＡ４３２ＬＢ－２１</v>
      </c>
      <c r="F33" s="25"/>
      <c r="G33" s="26" t="str">
        <f>'[1]要求ﾃﾞｰﾀ、単価入力'!Q16</f>
        <v>個</v>
      </c>
      <c r="H33" s="27">
        <f>'[1]要求ﾃﾞｰﾀ、単価入力'!R16</f>
        <v>50</v>
      </c>
      <c r="I33" s="28"/>
      <c r="J33" s="29"/>
      <c r="K33" s="39"/>
      <c r="L33" s="18"/>
      <c r="M33" s="19">
        <f>'[1]要求ﾃﾞｰﾀ、単価入力'!S16</f>
        <v>80</v>
      </c>
      <c r="N33" s="20">
        <f>'[1]要求ﾃﾞｰﾀ、単価入力'!Z16</f>
        <v>0.8</v>
      </c>
      <c r="O33" s="19">
        <f t="shared" si="1"/>
        <v>64</v>
      </c>
      <c r="P33" t="str">
        <f>'[1]要求ﾃﾞｰﾀ、単価入力'!U16</f>
        <v>ESCO</v>
      </c>
      <c r="Q33" t="str">
        <f>'[1]要求ﾃﾞｰﾀ、単価入力'!P16</f>
        <v>可</v>
      </c>
      <c r="R33" t="str">
        <f>'[1]要求ﾃﾞｰﾀ、単価入力'!H16</f>
        <v>12-14</v>
      </c>
    </row>
    <row r="34" spans="1:18" ht="28.5" customHeight="1" x14ac:dyDescent="0.15">
      <c r="A34">
        <v>16</v>
      </c>
      <c r="B34" s="21"/>
      <c r="C34" s="31">
        <f>IF(H35=0,"",C32+1)</f>
        <v>16</v>
      </c>
      <c r="D34" s="57"/>
      <c r="E34" s="33">
        <f>'[1]要求ﾃﾞｰﾀ、単価入力'!O17</f>
        <v>0</v>
      </c>
      <c r="F34" s="34" t="str">
        <f>IF(Q35="可","*","")</f>
        <v>*</v>
      </c>
      <c r="G34" s="35"/>
      <c r="H34" s="36"/>
      <c r="I34" s="37"/>
      <c r="J34" s="37"/>
      <c r="K34" s="38"/>
      <c r="L34" s="18"/>
      <c r="M34" s="19">
        <f>'[1]要求ﾃﾞｰﾀ、単価入力'!T17</f>
        <v>0</v>
      </c>
      <c r="N34" s="20" t="str">
        <f>'[1]要求ﾃﾞｰﾀ、単価入力'!AA17</f>
        <v/>
      </c>
      <c r="O34" s="19">
        <f t="shared" si="1"/>
        <v>99999999</v>
      </c>
      <c r="P34">
        <f>'[1]要求ﾃﾞｰﾀ、単価入力'!V17</f>
        <v>0</v>
      </c>
    </row>
    <row r="35" spans="1:18" ht="28.5" customHeight="1" x14ac:dyDescent="0.15">
      <c r="A35">
        <v>16</v>
      </c>
      <c r="B35" s="21" t="str">
        <f>VLOOKUP(A35,'[1]要求ﾃﾞｰﾀ、単価入力'!$A$2:$I$301,8,FALSE)</f>
        <v>12-15</v>
      </c>
      <c r="C35" s="22"/>
      <c r="D35" s="24" t="str">
        <f>'[1]要求ﾃﾞｰﾀ、単価入力'!M17</f>
        <v>中間コック</v>
      </c>
      <c r="E35" s="56" t="str">
        <f>'[1]要求ﾃﾞｰﾀ、単価入力'!N17</f>
        <v>ＥＡ４２５ＡＤ－４１３</v>
      </c>
      <c r="F35" s="25"/>
      <c r="G35" s="26" t="str">
        <f>'[1]要求ﾃﾞｰﾀ、単価入力'!Q17</f>
        <v>個</v>
      </c>
      <c r="H35" s="27">
        <f>'[1]要求ﾃﾞｰﾀ、単価入力'!R17</f>
        <v>10</v>
      </c>
      <c r="I35" s="28"/>
      <c r="J35" s="29"/>
      <c r="K35" s="39"/>
      <c r="L35" s="18"/>
      <c r="M35" s="19">
        <f>'[1]要求ﾃﾞｰﾀ、単価入力'!S17</f>
        <v>1980</v>
      </c>
      <c r="N35" s="20">
        <f>'[1]要求ﾃﾞｰﾀ、単価入力'!Z17</f>
        <v>0.8</v>
      </c>
      <c r="O35" s="19">
        <f t="shared" si="1"/>
        <v>1584</v>
      </c>
      <c r="P35" t="str">
        <f>'[1]要求ﾃﾞｰﾀ、単価入力'!U17</f>
        <v>ESCO</v>
      </c>
      <c r="Q35" t="str">
        <f>'[1]要求ﾃﾞｰﾀ、単価入力'!P17</f>
        <v>可</v>
      </c>
      <c r="R35" t="str">
        <f>'[1]要求ﾃﾞｰﾀ、単価入力'!H17</f>
        <v>12-15</v>
      </c>
    </row>
    <row r="36" spans="1:18" ht="28.5" customHeight="1" x14ac:dyDescent="0.15">
      <c r="A36">
        <v>17</v>
      </c>
      <c r="B36" s="21"/>
      <c r="C36" s="31">
        <f>IF(H37=0,"",C34+1)</f>
        <v>17</v>
      </c>
      <c r="D36" s="57"/>
      <c r="E36" s="33">
        <f>'[1]要求ﾃﾞｰﾀ、単価入力'!O18</f>
        <v>0</v>
      </c>
      <c r="F36" s="34" t="str">
        <f>IF(Q37="可","*","")</f>
        <v>*</v>
      </c>
      <c r="G36" s="35"/>
      <c r="H36" s="36"/>
      <c r="I36" s="37"/>
      <c r="J36" s="37"/>
      <c r="K36" s="38"/>
      <c r="L36" s="18"/>
      <c r="M36" s="19">
        <f>'[1]要求ﾃﾞｰﾀ、単価入力'!T18</f>
        <v>0</v>
      </c>
      <c r="N36" s="20" t="str">
        <f>'[1]要求ﾃﾞｰﾀ、単価入力'!AA18</f>
        <v/>
      </c>
      <c r="O36" s="19">
        <f t="shared" si="1"/>
        <v>99999999</v>
      </c>
      <c r="P36">
        <f>'[1]要求ﾃﾞｰﾀ、単価入力'!V18</f>
        <v>0</v>
      </c>
    </row>
    <row r="37" spans="1:18" ht="28.5" customHeight="1" x14ac:dyDescent="0.15">
      <c r="A37">
        <v>17</v>
      </c>
      <c r="B37" s="21" t="str">
        <f>VLOOKUP(A37,'[1]要求ﾃﾞｰﾀ、単価入力'!$A$2:$I$301,8,FALSE)</f>
        <v>12-16</v>
      </c>
      <c r="C37" s="22"/>
      <c r="D37" s="24" t="str">
        <f>'[1]要求ﾃﾞｰﾀ、単価入力'!M18</f>
        <v>壁面支持座金</v>
      </c>
      <c r="E37" s="56" t="str">
        <f>'[1]要求ﾃﾞｰﾀ、単価入力'!N18</f>
        <v>ＥＡ４６８ＢＮ－１０５</v>
      </c>
      <c r="F37" s="25"/>
      <c r="G37" s="26" t="str">
        <f>'[1]要求ﾃﾞｰﾀ、単価入力'!Q18</f>
        <v>個</v>
      </c>
      <c r="H37" s="27">
        <f>'[1]要求ﾃﾞｰﾀ、単価入力'!R18</f>
        <v>30</v>
      </c>
      <c r="I37" s="28"/>
      <c r="J37" s="29"/>
      <c r="K37" s="39"/>
      <c r="L37" s="18"/>
      <c r="M37" s="19">
        <f>'[1]要求ﾃﾞｰﾀ、単価入力'!S18</f>
        <v>830</v>
      </c>
      <c r="N37" s="20">
        <f>'[1]要求ﾃﾞｰﾀ、単価入力'!Z18</f>
        <v>0.8</v>
      </c>
      <c r="O37" s="19">
        <f t="shared" si="1"/>
        <v>664</v>
      </c>
      <c r="P37" t="str">
        <f>'[1]要求ﾃﾞｰﾀ、単価入力'!U18</f>
        <v>ESCO</v>
      </c>
      <c r="Q37" t="str">
        <f>'[1]要求ﾃﾞｰﾀ、単価入力'!P18</f>
        <v>可</v>
      </c>
      <c r="R37" t="str">
        <f>'[1]要求ﾃﾞｰﾀ、単価入力'!H18</f>
        <v>12-16</v>
      </c>
    </row>
    <row r="38" spans="1:18" ht="28.5" customHeight="1" x14ac:dyDescent="0.15">
      <c r="A38">
        <v>18</v>
      </c>
      <c r="B38" s="21"/>
      <c r="C38" s="31">
        <f>IF(H39=0,"",C36+1)</f>
        <v>18</v>
      </c>
      <c r="D38" s="57"/>
      <c r="E38" s="33">
        <f>'[1]要求ﾃﾞｰﾀ、単価入力'!O19</f>
        <v>0</v>
      </c>
      <c r="F38" s="34" t="str">
        <f>IF(Q39="可","*","")</f>
        <v>*</v>
      </c>
      <c r="G38" s="35"/>
      <c r="H38" s="36"/>
      <c r="I38" s="37"/>
      <c r="J38" s="37"/>
      <c r="K38" s="38"/>
      <c r="L38" s="18"/>
      <c r="M38" s="19">
        <f>'[1]要求ﾃﾞｰﾀ、単価入力'!T19</f>
        <v>0</v>
      </c>
      <c r="N38" s="20" t="str">
        <f>'[1]要求ﾃﾞｰﾀ、単価入力'!AA19</f>
        <v/>
      </c>
      <c r="O38" s="19">
        <f t="shared" si="1"/>
        <v>99999999</v>
      </c>
      <c r="P38">
        <f>'[1]要求ﾃﾞｰﾀ、単価入力'!V19</f>
        <v>0</v>
      </c>
    </row>
    <row r="39" spans="1:18" ht="28.5" customHeight="1" x14ac:dyDescent="0.15">
      <c r="A39">
        <v>18</v>
      </c>
      <c r="B39" s="21" t="str">
        <f>VLOOKUP(A39,'[1]要求ﾃﾞｰﾀ、単価入力'!$A$2:$I$301,8,FALSE)</f>
        <v>12-17</v>
      </c>
      <c r="C39" s="22"/>
      <c r="D39" s="24" t="str">
        <f>'[1]要求ﾃﾞｰﾀ、単価入力'!M19</f>
        <v>キャップナット</v>
      </c>
      <c r="E39" s="56" t="str">
        <f>'[1]要求ﾃﾞｰﾀ、単価入力'!N19</f>
        <v>ＥＡ４３２ＬＧ－２</v>
      </c>
      <c r="F39" s="25"/>
      <c r="G39" s="26" t="str">
        <f>'[1]要求ﾃﾞｰﾀ、単価入力'!Q19</f>
        <v>個</v>
      </c>
      <c r="H39" s="27">
        <f>'[1]要求ﾃﾞｰﾀ、単価入力'!R19</f>
        <v>20</v>
      </c>
      <c r="I39" s="28"/>
      <c r="J39" s="29"/>
      <c r="K39" s="30"/>
      <c r="L39" s="18"/>
      <c r="M39" s="19">
        <f>'[1]要求ﾃﾞｰﾀ、単価入力'!S19</f>
        <v>530</v>
      </c>
      <c r="N39" s="20">
        <f>'[1]要求ﾃﾞｰﾀ、単価入力'!Z19</f>
        <v>0.8</v>
      </c>
      <c r="O39" s="19">
        <f t="shared" si="1"/>
        <v>424</v>
      </c>
      <c r="P39" t="str">
        <f>'[1]要求ﾃﾞｰﾀ、単価入力'!U19</f>
        <v>ESCO</v>
      </c>
      <c r="Q39" t="str">
        <f>'[1]要求ﾃﾞｰﾀ、単価入力'!P19</f>
        <v>可</v>
      </c>
      <c r="R39" t="str">
        <f>'[1]要求ﾃﾞｰﾀ、単価入力'!H19</f>
        <v>12-17</v>
      </c>
    </row>
    <row r="40" spans="1:18" ht="28.5" customHeight="1" x14ac:dyDescent="0.15">
      <c r="A40">
        <v>19</v>
      </c>
      <c r="B40" s="21"/>
      <c r="C40" s="31">
        <f>IF(H41=0,"",C38+1)</f>
        <v>19</v>
      </c>
      <c r="D40" s="57"/>
      <c r="E40" s="33">
        <f>'[1]要求ﾃﾞｰﾀ、単価入力'!O20</f>
        <v>0</v>
      </c>
      <c r="F40" s="34" t="str">
        <f>IF(Q41="可","*","")</f>
        <v>*</v>
      </c>
      <c r="G40" s="35"/>
      <c r="H40" s="36"/>
      <c r="I40" s="37"/>
      <c r="J40" s="37"/>
      <c r="K40" s="38"/>
      <c r="L40" s="18"/>
      <c r="M40" s="19">
        <f>'[1]要求ﾃﾞｰﾀ、単価入力'!T20</f>
        <v>0</v>
      </c>
      <c r="N40" s="20" t="str">
        <f>'[1]要求ﾃﾞｰﾀ、単価入力'!AA20</f>
        <v/>
      </c>
      <c r="O40" s="19">
        <f t="shared" si="1"/>
        <v>99999999</v>
      </c>
      <c r="P40">
        <f>'[1]要求ﾃﾞｰﾀ、単価入力'!V20</f>
        <v>0</v>
      </c>
    </row>
    <row r="41" spans="1:18" ht="28.5" customHeight="1" x14ac:dyDescent="0.15">
      <c r="A41">
        <v>19</v>
      </c>
      <c r="B41" s="21" t="str">
        <f>VLOOKUP(A41,'[1]要求ﾃﾞｰﾀ、単価入力'!$A$2:$I$301,8,FALSE)</f>
        <v>12-18</v>
      </c>
      <c r="C41" s="22"/>
      <c r="D41" s="24" t="str">
        <f>'[1]要求ﾃﾞｰﾀ、単価入力'!M20</f>
        <v>塩ビパイプ</v>
      </c>
      <c r="E41" s="56" t="str">
        <f>'[1]要求ﾃﾞｰﾀ、単価入力'!N20</f>
        <v>クボタケミックス　ＶＵ５０Ｘ２Ｍ</v>
      </c>
      <c r="F41" s="25"/>
      <c r="G41" s="26" t="str">
        <f>'[1]要求ﾃﾞｰﾀ、単価入力'!Q20</f>
        <v>本</v>
      </c>
      <c r="H41" s="27">
        <f>'[1]要求ﾃﾞｰﾀ、単価入力'!R20</f>
        <v>4</v>
      </c>
      <c r="I41" s="28"/>
      <c r="J41" s="29"/>
      <c r="K41" s="30"/>
      <c r="L41" s="18"/>
      <c r="M41" s="19">
        <f>'[1]要求ﾃﾞｰﾀ、単価入力'!S20</f>
        <v>810</v>
      </c>
      <c r="N41" s="20">
        <f>'[1]要求ﾃﾞｰﾀ、単価入力'!Z20</f>
        <v>0.8</v>
      </c>
      <c r="O41" s="19">
        <f t="shared" si="1"/>
        <v>648</v>
      </c>
      <c r="P41" t="str">
        <f>'[1]要求ﾃﾞｰﾀ、単価入力'!U20</f>
        <v>ｵﾚﾝｼﾞﾌﾞｯｸ</v>
      </c>
      <c r="Q41" t="str">
        <f>'[1]要求ﾃﾞｰﾀ、単価入力'!P20</f>
        <v>可</v>
      </c>
      <c r="R41" t="str">
        <f>'[1]要求ﾃﾞｰﾀ、単価入力'!H20</f>
        <v>12-18</v>
      </c>
    </row>
    <row r="42" spans="1:18" ht="28.5" customHeight="1" x14ac:dyDescent="0.15">
      <c r="A42">
        <v>20</v>
      </c>
      <c r="B42" s="21"/>
      <c r="C42" s="31">
        <f>IF(H43=0,"",C40+1)</f>
        <v>20</v>
      </c>
      <c r="D42" s="57"/>
      <c r="E42" s="33">
        <f>'[1]要求ﾃﾞｰﾀ、単価入力'!O21</f>
        <v>0</v>
      </c>
      <c r="F42" s="34" t="str">
        <f>IF(Q43="可","*","")</f>
        <v>*</v>
      </c>
      <c r="G42" s="35"/>
      <c r="H42" s="36"/>
      <c r="I42" s="37"/>
      <c r="J42" s="37"/>
      <c r="K42" s="38"/>
      <c r="L42" s="18"/>
      <c r="M42" s="19">
        <f>'[1]要求ﾃﾞｰﾀ、単価入力'!T21</f>
        <v>0</v>
      </c>
      <c r="N42" s="20" t="str">
        <f>'[1]要求ﾃﾞｰﾀ、単価入力'!AA21</f>
        <v/>
      </c>
      <c r="O42" s="19">
        <f t="shared" si="1"/>
        <v>99999999</v>
      </c>
      <c r="P42">
        <f>'[1]要求ﾃﾞｰﾀ、単価入力'!V21</f>
        <v>0</v>
      </c>
    </row>
    <row r="43" spans="1:18" ht="28.5" customHeight="1" x14ac:dyDescent="0.15">
      <c r="A43">
        <v>20</v>
      </c>
      <c r="B43" s="21" t="str">
        <f>VLOOKUP(A43,'[1]要求ﾃﾞｰﾀ、単価入力'!$A$2:$I$301,8,FALSE)</f>
        <v>12-19</v>
      </c>
      <c r="C43" s="22"/>
      <c r="D43" s="24" t="str">
        <f>'[1]要求ﾃﾞｰﾀ、単価入力'!M21</f>
        <v>塩ビソケット</v>
      </c>
      <c r="E43" s="56" t="str">
        <f>'[1]要求ﾃﾞｰﾀ、単価入力'!N21</f>
        <v>エスロン　ＴＳＳ５０</v>
      </c>
      <c r="F43" s="25"/>
      <c r="G43" s="26" t="str">
        <f>'[1]要求ﾃﾞｰﾀ、単価入力'!Q21</f>
        <v>個</v>
      </c>
      <c r="H43" s="27">
        <f>'[1]要求ﾃﾞｰﾀ、単価入力'!R21</f>
        <v>2</v>
      </c>
      <c r="I43" s="28"/>
      <c r="J43" s="29"/>
      <c r="K43" s="30"/>
      <c r="L43" s="18"/>
      <c r="M43" s="19">
        <f>'[1]要求ﾃﾞｰﾀ、単価入力'!S21</f>
        <v>467</v>
      </c>
      <c r="N43" s="20">
        <f>'[1]要求ﾃﾞｰﾀ、単価入力'!Z21</f>
        <v>0.8</v>
      </c>
      <c r="O43" s="19">
        <f t="shared" si="1"/>
        <v>373</v>
      </c>
      <c r="P43" t="str">
        <f>'[1]要求ﾃﾞｰﾀ、単価入力'!U21</f>
        <v>ｵﾚﾝｼﾞﾌﾞｯｸ</v>
      </c>
      <c r="Q43" t="str">
        <f>'[1]要求ﾃﾞｰﾀ、単価入力'!P21</f>
        <v>可</v>
      </c>
      <c r="R43" t="str">
        <f>'[1]要求ﾃﾞｰﾀ、単価入力'!H21</f>
        <v>12-19</v>
      </c>
    </row>
    <row r="44" spans="1:18" ht="28.5" customHeight="1" x14ac:dyDescent="0.15">
      <c r="A44">
        <v>21</v>
      </c>
      <c r="B44" s="21"/>
      <c r="C44" s="31">
        <f>IF(H45=0,"",C42+1)</f>
        <v>21</v>
      </c>
      <c r="D44" s="57"/>
      <c r="E44" s="33">
        <f>'[1]要求ﾃﾞｰﾀ、単価入力'!O22</f>
        <v>0</v>
      </c>
      <c r="F44" s="34" t="str">
        <f>IF(Q45="可","*","")</f>
        <v>*</v>
      </c>
      <c r="G44" s="35"/>
      <c r="H44" s="36"/>
      <c r="I44" s="37"/>
      <c r="J44" s="37"/>
      <c r="K44" s="38"/>
      <c r="L44" s="18"/>
      <c r="M44" s="19">
        <f>'[1]要求ﾃﾞｰﾀ、単価入力'!T22</f>
        <v>0</v>
      </c>
      <c r="N44" s="20" t="str">
        <f>'[1]要求ﾃﾞｰﾀ、単価入力'!AA22</f>
        <v/>
      </c>
      <c r="O44" s="19">
        <f t="shared" si="1"/>
        <v>99999999</v>
      </c>
      <c r="P44">
        <f>'[1]要求ﾃﾞｰﾀ、単価入力'!V22</f>
        <v>0</v>
      </c>
    </row>
    <row r="45" spans="1:18" ht="28.5" customHeight="1" x14ac:dyDescent="0.15">
      <c r="A45">
        <v>21</v>
      </c>
      <c r="B45" s="21" t="str">
        <f>VLOOKUP(A45,'[1]要求ﾃﾞｰﾀ、単価入力'!$A$2:$I$301,8,FALSE)</f>
        <v>12-20</v>
      </c>
      <c r="C45" s="22"/>
      <c r="D45" s="24" t="str">
        <f>'[1]要求ﾃﾞｰﾀ、単価入力'!M22</f>
        <v>サッシ戸車</v>
      </c>
      <c r="E45" s="56" t="str">
        <f>'[1]要求ﾃﾞｰﾀ、単価入力'!N22</f>
        <v>ヨコヅナ　ＡＢＳ－０１２１</v>
      </c>
      <c r="F45" s="25"/>
      <c r="G45" s="26" t="str">
        <f>'[1]要求ﾃﾞｰﾀ、単価入力'!Q22</f>
        <v>個</v>
      </c>
      <c r="H45" s="27">
        <f>'[1]要求ﾃﾞｰﾀ、単価入力'!R22</f>
        <v>8</v>
      </c>
      <c r="I45" s="28"/>
      <c r="J45" s="29"/>
      <c r="K45" s="30"/>
      <c r="L45" s="18"/>
      <c r="M45" s="19">
        <f>'[1]要求ﾃﾞｰﾀ、単価入力'!S22</f>
        <v>1179</v>
      </c>
      <c r="N45" s="20">
        <f>'[1]要求ﾃﾞｰﾀ、単価入力'!Z22</f>
        <v>0.8</v>
      </c>
      <c r="O45" s="19">
        <f t="shared" si="1"/>
        <v>943</v>
      </c>
      <c r="P45" t="str">
        <f>'[1]要求ﾃﾞｰﾀ、単価入力'!U22</f>
        <v>ｵﾚﾝｼﾞﾌﾞｯｸ</v>
      </c>
      <c r="Q45" t="str">
        <f>'[1]要求ﾃﾞｰﾀ、単価入力'!P22</f>
        <v>可</v>
      </c>
      <c r="R45" t="str">
        <f>'[1]要求ﾃﾞｰﾀ、単価入力'!H22</f>
        <v>12-20</v>
      </c>
    </row>
    <row r="46" spans="1:18" ht="28.5" customHeight="1" x14ac:dyDescent="0.15">
      <c r="A46">
        <v>22</v>
      </c>
      <c r="B46" s="21"/>
      <c r="C46" s="31">
        <f>IF(H47=0,"",C44+1)</f>
        <v>22</v>
      </c>
      <c r="D46" s="57"/>
      <c r="E46" s="33">
        <f>'[1]要求ﾃﾞｰﾀ、単価入力'!O23</f>
        <v>0</v>
      </c>
      <c r="F46" s="34" t="str">
        <f>IF(Q47="可","*","")</f>
        <v>*</v>
      </c>
      <c r="G46" s="35"/>
      <c r="H46" s="36"/>
      <c r="I46" s="37"/>
      <c r="J46" s="37"/>
      <c r="K46" s="38"/>
      <c r="L46" s="18"/>
      <c r="M46" s="19">
        <f>'[1]要求ﾃﾞｰﾀ、単価入力'!T23</f>
        <v>0</v>
      </c>
      <c r="N46" s="20" t="str">
        <f>'[1]要求ﾃﾞｰﾀ、単価入力'!AA23</f>
        <v/>
      </c>
      <c r="O46" s="19">
        <f t="shared" si="1"/>
        <v>99999999</v>
      </c>
      <c r="P46">
        <f>'[1]要求ﾃﾞｰﾀ、単価入力'!V23</f>
        <v>0</v>
      </c>
    </row>
    <row r="47" spans="1:18" ht="28.5" customHeight="1" x14ac:dyDescent="0.15">
      <c r="A47">
        <v>22</v>
      </c>
      <c r="B47" s="21" t="str">
        <f>VLOOKUP(A47,'[1]要求ﾃﾞｰﾀ、単価入力'!$A$2:$I$301,8,FALSE)</f>
        <v>12-21</v>
      </c>
      <c r="C47" s="22"/>
      <c r="D47" s="24" t="str">
        <f>'[1]要求ﾃﾞｰﾀ、単価入力'!M23</f>
        <v>サッシ戸車</v>
      </c>
      <c r="E47" s="56" t="str">
        <f>'[1]要求ﾃﾞｰﾀ、単価入力'!N23</f>
        <v>ヨコヅナ　ＡＢＳ－０１５１</v>
      </c>
      <c r="F47" s="25"/>
      <c r="G47" s="26" t="str">
        <f>'[1]要求ﾃﾞｰﾀ、単価入力'!Q23</f>
        <v>個</v>
      </c>
      <c r="H47" s="27">
        <f>'[1]要求ﾃﾞｰﾀ、単価入力'!R23</f>
        <v>8</v>
      </c>
      <c r="I47" s="28"/>
      <c r="J47" s="29"/>
      <c r="K47" s="30"/>
      <c r="L47" s="18"/>
      <c r="M47" s="19">
        <f>'[1]要求ﾃﾞｰﾀ、単価入力'!S23</f>
        <v>1989</v>
      </c>
      <c r="N47" s="20">
        <f>'[1]要求ﾃﾞｰﾀ、単価入力'!Z23</f>
        <v>0.8</v>
      </c>
      <c r="O47" s="19">
        <f t="shared" si="1"/>
        <v>1591</v>
      </c>
      <c r="P47" t="str">
        <f>'[1]要求ﾃﾞｰﾀ、単価入力'!U23</f>
        <v>ｵﾚﾝｼﾞﾌﾞｯｸ</v>
      </c>
      <c r="Q47" t="str">
        <f>'[1]要求ﾃﾞｰﾀ、単価入力'!P23</f>
        <v>可</v>
      </c>
      <c r="R47" t="str">
        <f>'[1]要求ﾃﾞｰﾀ、単価入力'!H23</f>
        <v>12-21</v>
      </c>
    </row>
    <row r="48" spans="1:18" ht="28.5" customHeight="1" x14ac:dyDescent="0.15">
      <c r="A48">
        <v>23</v>
      </c>
      <c r="B48" s="21"/>
      <c r="C48" s="31">
        <f>IF(H49=0,"",C46+1)</f>
        <v>23</v>
      </c>
      <c r="D48" s="57"/>
      <c r="E48" s="33">
        <f>'[1]要求ﾃﾞｰﾀ、単価入力'!O24</f>
        <v>0</v>
      </c>
      <c r="F48" s="34" t="str">
        <f>IF(Q49="可","*","")</f>
        <v>*</v>
      </c>
      <c r="G48" s="35"/>
      <c r="H48" s="36"/>
      <c r="I48" s="37"/>
      <c r="J48" s="37"/>
      <c r="K48" s="38"/>
      <c r="L48" s="18"/>
      <c r="M48" s="19">
        <f>'[1]要求ﾃﾞｰﾀ、単価入力'!T24</f>
        <v>0</v>
      </c>
      <c r="N48" s="20" t="str">
        <f>'[1]要求ﾃﾞｰﾀ、単価入力'!AA24</f>
        <v/>
      </c>
      <c r="O48" s="19">
        <f t="shared" si="1"/>
        <v>99999999</v>
      </c>
      <c r="P48">
        <f>'[1]要求ﾃﾞｰﾀ、単価入力'!V24</f>
        <v>0</v>
      </c>
    </row>
    <row r="49" spans="1:18" ht="28.5" customHeight="1" x14ac:dyDescent="0.15">
      <c r="A49">
        <v>23</v>
      </c>
      <c r="B49" s="21" t="str">
        <f>VLOOKUP(A49,'[1]要求ﾃﾞｰﾀ、単価入力'!$A$2:$I$301,8,FALSE)</f>
        <v>12-32</v>
      </c>
      <c r="C49" s="22"/>
      <c r="D49" s="24" t="str">
        <f>'[1]要求ﾃﾞｰﾀ、単価入力'!M24</f>
        <v>フランス落し</v>
      </c>
      <c r="E49" s="56" t="str">
        <f>'[1]要求ﾃﾞｰﾀ、単価入力'!N24</f>
        <v>ナカニシ　ＤＣ－８２４Ｍ</v>
      </c>
      <c r="F49" s="25"/>
      <c r="G49" s="26" t="str">
        <f>'[1]要求ﾃﾞｰﾀ、単価入力'!Q24</f>
        <v>個</v>
      </c>
      <c r="H49" s="27">
        <f>'[1]要求ﾃﾞｰﾀ、単価入力'!R24</f>
        <v>20</v>
      </c>
      <c r="I49" s="28"/>
      <c r="J49" s="29"/>
      <c r="K49" s="30"/>
      <c r="L49" s="18"/>
      <c r="M49" s="19">
        <f>'[1]要求ﾃﾞｰﾀ、単価入力'!S24</f>
        <v>1900</v>
      </c>
      <c r="N49" s="20">
        <f>'[1]要求ﾃﾞｰﾀ、単価入力'!Z24</f>
        <v>0.8</v>
      </c>
      <c r="O49" s="19">
        <f t="shared" si="1"/>
        <v>1520</v>
      </c>
      <c r="P49" t="str">
        <f>'[1]要求ﾃﾞｰﾀ、単価入力'!U24</f>
        <v>ｵﾚﾝｼﾞﾌﾞｯｸ</v>
      </c>
      <c r="Q49" t="str">
        <f>'[1]要求ﾃﾞｰﾀ、単価入力'!P24</f>
        <v>可</v>
      </c>
      <c r="R49" t="str">
        <f>'[1]要求ﾃﾞｰﾀ、単価入力'!H24</f>
        <v>12-32</v>
      </c>
    </row>
    <row r="50" spans="1:18" ht="28.5" customHeight="1" x14ac:dyDescent="0.15">
      <c r="A50">
        <v>24</v>
      </c>
      <c r="B50" s="21"/>
      <c r="C50" s="31">
        <f>IF(H51=0,"",C48+1)</f>
        <v>24</v>
      </c>
      <c r="D50" s="57"/>
      <c r="E50" s="33">
        <f>'[1]要求ﾃﾞｰﾀ、単価入力'!O25</f>
        <v>0</v>
      </c>
      <c r="F50" s="34" t="str">
        <f>IF(Q51="可","*","")</f>
        <v>*</v>
      </c>
      <c r="G50" s="35"/>
      <c r="H50" s="36"/>
      <c r="I50" s="37"/>
      <c r="J50" s="37"/>
      <c r="K50" s="38"/>
      <c r="L50" s="18"/>
      <c r="M50" s="19">
        <f>'[1]要求ﾃﾞｰﾀ、単価入力'!T25</f>
        <v>0</v>
      </c>
      <c r="N50" s="20" t="str">
        <f>'[1]要求ﾃﾞｰﾀ、単価入力'!AA25</f>
        <v/>
      </c>
      <c r="O50" s="19">
        <f t="shared" si="1"/>
        <v>99999999</v>
      </c>
      <c r="P50">
        <f>'[1]要求ﾃﾞｰﾀ、単価入力'!V25</f>
        <v>0</v>
      </c>
    </row>
    <row r="51" spans="1:18" ht="28.5" customHeight="1" x14ac:dyDescent="0.15">
      <c r="A51">
        <v>24</v>
      </c>
      <c r="B51" s="21" t="str">
        <f>VLOOKUP(A51,'[1]要求ﾃﾞｰﾀ、単価入力'!$A$2:$I$301,8,FALSE)</f>
        <v>12-33</v>
      </c>
      <c r="C51" s="22"/>
      <c r="D51" s="24" t="str">
        <f>'[1]要求ﾃﾞｰﾀ、単価入力'!M25</f>
        <v>ロッド棒</v>
      </c>
      <c r="E51" s="56" t="str">
        <f>'[1]要求ﾃﾞｰﾀ、単価入力'!N25</f>
        <v>ナカニシ　ＰＩＰ－２５０Ｍ</v>
      </c>
      <c r="F51" s="25"/>
      <c r="G51" s="26" t="str">
        <f>'[1]要求ﾃﾞｰﾀ、単価入力'!Q25</f>
        <v>本</v>
      </c>
      <c r="H51" s="27">
        <f>'[1]要求ﾃﾞｰﾀ、単価入力'!R25</f>
        <v>10</v>
      </c>
      <c r="I51" s="28"/>
      <c r="J51" s="29"/>
      <c r="K51" s="30"/>
      <c r="L51" s="18"/>
      <c r="M51" s="19">
        <f>'[1]要求ﾃﾞｰﾀ、単価入力'!S25</f>
        <v>580</v>
      </c>
      <c r="N51" s="20">
        <f>'[1]要求ﾃﾞｰﾀ、単価入力'!Z25</f>
        <v>0.8</v>
      </c>
      <c r="O51" s="19">
        <f t="shared" si="1"/>
        <v>464</v>
      </c>
      <c r="P51" t="str">
        <f>'[1]要求ﾃﾞｰﾀ、単価入力'!U25</f>
        <v>ｵﾚﾝｼﾞﾌﾞｯｸ</v>
      </c>
      <c r="Q51" t="str">
        <f>'[1]要求ﾃﾞｰﾀ、単価入力'!P25</f>
        <v>可</v>
      </c>
      <c r="R51" t="str">
        <f>'[1]要求ﾃﾞｰﾀ、単価入力'!H25</f>
        <v>12-33</v>
      </c>
    </row>
    <row r="52" spans="1:18" ht="28.5" customHeight="1" x14ac:dyDescent="0.15">
      <c r="C52" s="22"/>
      <c r="D52" s="33"/>
      <c r="E52" s="41"/>
      <c r="F52" s="58"/>
      <c r="G52" s="59"/>
      <c r="H52" s="60"/>
      <c r="I52" s="61" t="str">
        <f>IF(A1&lt;25,"小計","")</f>
        <v/>
      </c>
      <c r="J52" s="62" t="str">
        <f>IF(I52="","",SUM(J28:J51))</f>
        <v/>
      </c>
      <c r="K52" s="45"/>
      <c r="L52" s="18"/>
      <c r="M52" s="19"/>
      <c r="N52" s="20"/>
      <c r="O52" s="19"/>
    </row>
    <row r="53" spans="1:18" ht="28.5" customHeight="1" x14ac:dyDescent="0.15">
      <c r="C53" s="46"/>
      <c r="D53" s="63"/>
      <c r="E53" s="64"/>
      <c r="F53" s="65"/>
      <c r="G53" s="66"/>
      <c r="H53" s="67"/>
      <c r="I53" s="68" t="str">
        <f>IF(I52="小計","計","小計")</f>
        <v>小計</v>
      </c>
      <c r="J53" s="69">
        <f>IF(I53="小計",SUM(J28:J51),IF(I53="計",SUM($L$2:L53)))</f>
        <v>0</v>
      </c>
      <c r="K53" s="70"/>
      <c r="L53" s="55">
        <f>SUM(J28:J51)</f>
        <v>0</v>
      </c>
      <c r="M53" s="19">
        <f>M27+J53</f>
        <v>0</v>
      </c>
      <c r="N53" s="20"/>
      <c r="O53" s="19">
        <f>ROUNDDOWN(M53*N53,0)</f>
        <v>0</v>
      </c>
    </row>
    <row r="54" spans="1:18" ht="28.5" customHeight="1" x14ac:dyDescent="0.15">
      <c r="A54">
        <v>25</v>
      </c>
      <c r="C54" s="10">
        <f>IF(H55=0,"",25)</f>
        <v>25</v>
      </c>
      <c r="D54" s="12"/>
      <c r="E54" s="12">
        <f>'[1]要求ﾃﾞｰﾀ、単価入力'!O26</f>
        <v>0</v>
      </c>
      <c r="F54" s="13" t="str">
        <f>IF(Q55="可","*","")</f>
        <v>*</v>
      </c>
      <c r="G54" s="14"/>
      <c r="H54" s="15"/>
      <c r="I54" s="16"/>
      <c r="J54" s="16"/>
      <c r="K54" s="17"/>
      <c r="L54" s="18"/>
      <c r="M54" s="19">
        <f>'[1]要求ﾃﾞｰﾀ、単価入力'!T26</f>
        <v>0</v>
      </c>
      <c r="N54" s="20" t="str">
        <f>'[1]要求ﾃﾞｰﾀ、単価入力'!AA26</f>
        <v/>
      </c>
      <c r="O54" s="19">
        <f t="shared" ref="O54:O77" si="2">IF(M54=0,M54+99999999,ROUNDDOWN(M54*N54,0))</f>
        <v>99999999</v>
      </c>
      <c r="P54">
        <f>'[1]要求ﾃﾞｰﾀ、単価入力'!V26</f>
        <v>0</v>
      </c>
    </row>
    <row r="55" spans="1:18" ht="28.5" customHeight="1" x14ac:dyDescent="0.15">
      <c r="A55">
        <v>25</v>
      </c>
      <c r="B55" s="21" t="str">
        <f>VLOOKUP(A55,'[1]要求ﾃﾞｰﾀ、単価入力'!$A$2:$I$301,8,FALSE)</f>
        <v>12-34</v>
      </c>
      <c r="C55" s="22"/>
      <c r="D55" s="24" t="str">
        <f>'[1]要求ﾃﾞｰﾀ、単価入力'!M26</f>
        <v>ロッド棒</v>
      </c>
      <c r="E55" s="56" t="str">
        <f>'[1]要求ﾃﾞｰﾀ、単価入力'!N26</f>
        <v>ナカニシ　ＰＩＰ－３５０Ｍ</v>
      </c>
      <c r="F55" s="25"/>
      <c r="G55" s="26" t="str">
        <f>'[1]要求ﾃﾞｰﾀ、単価入力'!Q26</f>
        <v>本</v>
      </c>
      <c r="H55" s="27">
        <f>'[1]要求ﾃﾞｰﾀ、単価入力'!R26</f>
        <v>10</v>
      </c>
      <c r="I55" s="28"/>
      <c r="J55" s="29"/>
      <c r="K55" s="30"/>
      <c r="L55" s="18"/>
      <c r="M55" s="19">
        <f>'[1]要求ﾃﾞｰﾀ、単価入力'!S26</f>
        <v>700</v>
      </c>
      <c r="N55" s="20">
        <f>'[1]要求ﾃﾞｰﾀ、単価入力'!Z26</f>
        <v>0.8</v>
      </c>
      <c r="O55" s="19">
        <f t="shared" si="2"/>
        <v>560</v>
      </c>
      <c r="P55" t="str">
        <f>'[1]要求ﾃﾞｰﾀ、単価入力'!U26</f>
        <v>ｵﾚﾝｼﾞﾌﾞｯｸ</v>
      </c>
      <c r="Q55" t="str">
        <f>'[1]要求ﾃﾞｰﾀ、単価入力'!P26</f>
        <v>可</v>
      </c>
      <c r="R55" t="str">
        <f>'[1]要求ﾃﾞｰﾀ、単価入力'!H26</f>
        <v>12-34</v>
      </c>
    </row>
    <row r="56" spans="1:18" ht="28.5" customHeight="1" x14ac:dyDescent="0.15">
      <c r="A56">
        <v>26</v>
      </c>
      <c r="B56" s="21"/>
      <c r="C56" s="31">
        <f>IF(H57=0,"",C54+1)</f>
        <v>26</v>
      </c>
      <c r="D56" s="57"/>
      <c r="E56" s="33">
        <f>'[1]要求ﾃﾞｰﾀ、単価入力'!O27</f>
        <v>0</v>
      </c>
      <c r="F56" s="34" t="str">
        <f>IF(Q57="可","*","")</f>
        <v>*</v>
      </c>
      <c r="G56" s="35"/>
      <c r="H56" s="36"/>
      <c r="I56" s="37"/>
      <c r="J56" s="37"/>
      <c r="K56" s="38"/>
      <c r="L56" s="18"/>
      <c r="M56" s="19">
        <f>'[1]要求ﾃﾞｰﾀ、単価入力'!T27</f>
        <v>0</v>
      </c>
      <c r="N56" s="20" t="str">
        <f>'[1]要求ﾃﾞｰﾀ、単価入力'!AA27</f>
        <v/>
      </c>
      <c r="O56" s="19">
        <f t="shared" si="2"/>
        <v>99999999</v>
      </c>
      <c r="P56">
        <f>'[1]要求ﾃﾞｰﾀ、単価入力'!V27</f>
        <v>0</v>
      </c>
    </row>
    <row r="57" spans="1:18" ht="28.5" customHeight="1" x14ac:dyDescent="0.15">
      <c r="A57">
        <v>26</v>
      </c>
      <c r="B57" s="21" t="str">
        <f>VLOOKUP(A57,'[1]要求ﾃﾞｰﾀ、単価入力'!$A$2:$I$301,8,FALSE)</f>
        <v>16-21</v>
      </c>
      <c r="C57" s="22"/>
      <c r="D57" s="24" t="str">
        <f>'[1]要求ﾃﾞｰﾀ、単価入力'!M27</f>
        <v>ケーブル接続材</v>
      </c>
      <c r="E57" s="56" t="str">
        <f>'[1]要求ﾃﾞｰﾀ、単価入力'!N27</f>
        <v>スリーエム　ＱＳＴ－Ｒ４－３８－ＥＭ</v>
      </c>
      <c r="F57" s="25"/>
      <c r="G57" s="26" t="str">
        <f>'[1]要求ﾃﾞｰﾀ、単価入力'!Q27</f>
        <v>組</v>
      </c>
      <c r="H57" s="27">
        <f>'[1]要求ﾃﾞｰﾀ、単価入力'!R27</f>
        <v>1</v>
      </c>
      <c r="I57" s="28"/>
      <c r="J57" s="29"/>
      <c r="K57" s="30"/>
      <c r="L57" s="18"/>
      <c r="M57" s="19">
        <f>'[1]要求ﾃﾞｰﾀ、単価入力'!S27</f>
        <v>208460</v>
      </c>
      <c r="N57" s="20">
        <f>'[1]要求ﾃﾞｰﾀ、単価入力'!Z27</f>
        <v>0.8</v>
      </c>
      <c r="O57" s="19">
        <f t="shared" si="2"/>
        <v>166768</v>
      </c>
      <c r="P57" t="str">
        <f>'[1]要求ﾃﾞｰﾀ、単価入力'!U27</f>
        <v>ｵﾚﾝｼﾞﾌﾞｯｸ</v>
      </c>
      <c r="Q57" t="str">
        <f>'[1]要求ﾃﾞｰﾀ、単価入力'!P27</f>
        <v>可</v>
      </c>
      <c r="R57" t="str">
        <f>'[1]要求ﾃﾞｰﾀ、単価入力'!H27</f>
        <v>16-21</v>
      </c>
    </row>
    <row r="58" spans="1:18" ht="28.5" customHeight="1" x14ac:dyDescent="0.15">
      <c r="A58">
        <v>27</v>
      </c>
      <c r="B58" s="21"/>
      <c r="C58" s="31">
        <f>IF(H59=0,"",C56+1)</f>
        <v>27</v>
      </c>
      <c r="D58" s="57"/>
      <c r="E58" s="33">
        <f>'[1]要求ﾃﾞｰﾀ、単価入力'!O28</f>
        <v>0</v>
      </c>
      <c r="F58" s="34" t="str">
        <f>IF(Q59="可","*","")</f>
        <v>*</v>
      </c>
      <c r="G58" s="35"/>
      <c r="H58" s="36"/>
      <c r="I58" s="37"/>
      <c r="J58" s="37"/>
      <c r="K58" s="38"/>
      <c r="L58" s="18"/>
      <c r="M58" s="19">
        <f>'[1]要求ﾃﾞｰﾀ、単価入力'!T28</f>
        <v>0</v>
      </c>
      <c r="N58" s="20" t="str">
        <f>'[1]要求ﾃﾞｰﾀ、単価入力'!AA28</f>
        <v/>
      </c>
      <c r="O58" s="19">
        <f t="shared" si="2"/>
        <v>99999999</v>
      </c>
      <c r="P58">
        <f>'[1]要求ﾃﾞｰﾀ、単価入力'!V28</f>
        <v>0</v>
      </c>
    </row>
    <row r="59" spans="1:18" ht="28.5" customHeight="1" x14ac:dyDescent="0.15">
      <c r="A59">
        <v>27</v>
      </c>
      <c r="B59" s="21" t="str">
        <f>VLOOKUP(A59,'[1]要求ﾃﾞｰﾀ、単価入力'!$A$2:$I$301,8,FALSE)</f>
        <v>16-22</v>
      </c>
      <c r="C59" s="22"/>
      <c r="D59" s="24" t="str">
        <f>'[1]要求ﾃﾞｰﾀ、単価入力'!M28</f>
        <v>キャプタイヤケーブル</v>
      </c>
      <c r="E59" s="56" t="str">
        <f>'[1]要求ﾃﾞｰﾀ、単価入力'!N28</f>
        <v>ＥＡ９４０ＡＺ－３５</v>
      </c>
      <c r="F59" s="25"/>
      <c r="G59" s="26" t="str">
        <f>'[1]要求ﾃﾞｰﾀ、単価入力'!Q28</f>
        <v>巻</v>
      </c>
      <c r="H59" s="27">
        <f>'[1]要求ﾃﾞｰﾀ、単価入力'!R28</f>
        <v>1</v>
      </c>
      <c r="I59" s="28"/>
      <c r="J59" s="29"/>
      <c r="K59" s="30"/>
      <c r="L59" s="18"/>
      <c r="M59" s="19">
        <f>'[1]要求ﾃﾞｰﾀ、単価入力'!S28</f>
        <v>93500</v>
      </c>
      <c r="N59" s="20">
        <f>'[1]要求ﾃﾞｰﾀ、単価入力'!Z28</f>
        <v>0.8</v>
      </c>
      <c r="O59" s="19">
        <f t="shared" si="2"/>
        <v>74800</v>
      </c>
      <c r="P59" t="str">
        <f>'[1]要求ﾃﾞｰﾀ、単価入力'!U28</f>
        <v>ESCO</v>
      </c>
      <c r="Q59" t="str">
        <f>'[1]要求ﾃﾞｰﾀ、単価入力'!P28</f>
        <v>可</v>
      </c>
      <c r="R59" t="str">
        <f>'[1]要求ﾃﾞｰﾀ、単価入力'!H28</f>
        <v>16-22</v>
      </c>
    </row>
    <row r="60" spans="1:18" ht="28.5" customHeight="1" x14ac:dyDescent="0.15">
      <c r="A60">
        <v>28</v>
      </c>
      <c r="B60" s="21"/>
      <c r="C60" s="31">
        <f>IF(H61=0,"",C58+1)</f>
        <v>28</v>
      </c>
      <c r="D60" s="57"/>
      <c r="E60" s="33">
        <f>'[1]要求ﾃﾞｰﾀ、単価入力'!O29</f>
        <v>0</v>
      </c>
      <c r="F60" s="34" t="str">
        <f>IF(Q61="可","*","")</f>
        <v>*</v>
      </c>
      <c r="G60" s="35"/>
      <c r="H60" s="36"/>
      <c r="I60" s="37"/>
      <c r="J60" s="37"/>
      <c r="K60" s="38"/>
      <c r="L60" s="18"/>
      <c r="M60" s="19">
        <f>'[1]要求ﾃﾞｰﾀ、単価入力'!T29</f>
        <v>0</v>
      </c>
      <c r="N60" s="20" t="str">
        <f>'[1]要求ﾃﾞｰﾀ、単価入力'!AA29</f>
        <v/>
      </c>
      <c r="O60" s="19">
        <f t="shared" si="2"/>
        <v>99999999</v>
      </c>
      <c r="P60">
        <f>'[1]要求ﾃﾞｰﾀ、単価入力'!V29</f>
        <v>0</v>
      </c>
    </row>
    <row r="61" spans="1:18" ht="28.5" customHeight="1" x14ac:dyDescent="0.15">
      <c r="A61">
        <v>28</v>
      </c>
      <c r="B61" s="21" t="str">
        <f>VLOOKUP(A61,'[1]要求ﾃﾞｰﾀ、単価入力'!$A$2:$I$301,8,FALSE)</f>
        <v>14-22</v>
      </c>
      <c r="C61" s="22"/>
      <c r="D61" s="24" t="str">
        <f>'[1]要求ﾃﾞｰﾀ、単価入力'!M29</f>
        <v>グリセリン入圧力計</v>
      </c>
      <c r="E61" s="56" t="str">
        <f>'[1]要求ﾃﾞｰﾀ、単価入力'!N29</f>
        <v>右下　ＧＬＴ－３１－０．４ＭＰＡ</v>
      </c>
      <c r="F61" s="25"/>
      <c r="G61" s="26" t="str">
        <f>'[1]要求ﾃﾞｰﾀ、単価入力'!Q29</f>
        <v>個</v>
      </c>
      <c r="H61" s="27">
        <f>'[1]要求ﾃﾞｰﾀ、単価入力'!R29</f>
        <v>3</v>
      </c>
      <c r="I61" s="28"/>
      <c r="J61" s="29"/>
      <c r="K61" s="30"/>
      <c r="L61" s="18"/>
      <c r="M61" s="19">
        <f>'[1]要求ﾃﾞｰﾀ、単価入力'!S29</f>
        <v>8275</v>
      </c>
      <c r="N61" s="20">
        <f>'[1]要求ﾃﾞｰﾀ、単価入力'!Z29</f>
        <v>0.8</v>
      </c>
      <c r="O61" s="19">
        <f t="shared" si="2"/>
        <v>6620</v>
      </c>
      <c r="P61" t="str">
        <f>'[1]要求ﾃﾞｰﾀ、単価入力'!U29</f>
        <v>ｵﾚﾝｼﾞﾌﾞｯｸ</v>
      </c>
      <c r="Q61" t="str">
        <f>'[1]要求ﾃﾞｰﾀ、単価入力'!P29</f>
        <v>可</v>
      </c>
      <c r="R61" t="str">
        <f>'[1]要求ﾃﾞｰﾀ、単価入力'!H29</f>
        <v>14-22</v>
      </c>
    </row>
    <row r="62" spans="1:18" ht="28.5" customHeight="1" x14ac:dyDescent="0.15">
      <c r="A62">
        <v>29</v>
      </c>
      <c r="B62" s="21"/>
      <c r="C62" s="31">
        <f>IF(H63=0,"",C60+1)</f>
        <v>29</v>
      </c>
      <c r="D62" s="57"/>
      <c r="E62" s="33">
        <f>'[1]要求ﾃﾞｰﾀ、単価入力'!O30</f>
        <v>0</v>
      </c>
      <c r="F62" s="34" t="str">
        <f>IF(Q63="可","*","")</f>
        <v>*</v>
      </c>
      <c r="G62" s="35"/>
      <c r="H62" s="36"/>
      <c r="I62" s="37"/>
      <c r="J62" s="37"/>
      <c r="K62" s="38"/>
      <c r="L62" s="18"/>
      <c r="M62" s="19">
        <f>'[1]要求ﾃﾞｰﾀ、単価入力'!T30</f>
        <v>0</v>
      </c>
      <c r="N62" s="20" t="str">
        <f>'[1]要求ﾃﾞｰﾀ、単価入力'!AA30</f>
        <v/>
      </c>
      <c r="O62" s="19">
        <f t="shared" si="2"/>
        <v>99999999</v>
      </c>
      <c r="P62">
        <f>'[1]要求ﾃﾞｰﾀ、単価入力'!V30</f>
        <v>0</v>
      </c>
    </row>
    <row r="63" spans="1:18" ht="28.5" customHeight="1" x14ac:dyDescent="0.15">
      <c r="A63">
        <v>29</v>
      </c>
      <c r="B63" s="21" t="str">
        <f>VLOOKUP(A63,'[1]要求ﾃﾞｰﾀ、単価入力'!$A$2:$I$301,8,FALSE)</f>
        <v>14-23</v>
      </c>
      <c r="C63" s="22"/>
      <c r="D63" s="24" t="str">
        <f>'[1]要求ﾃﾞｰﾀ、単価入力'!M30</f>
        <v>グリセリン入圧力計</v>
      </c>
      <c r="E63" s="56" t="str">
        <f>'[1]要求ﾃﾞｰﾀ、単価入力'!N30</f>
        <v>右下　ＧＬＴ－４１－０．６ＭＰＡ</v>
      </c>
      <c r="F63" s="25"/>
      <c r="G63" s="26" t="str">
        <f>'[1]要求ﾃﾞｰﾀ、単価入力'!Q30</f>
        <v>個</v>
      </c>
      <c r="H63" s="27">
        <f>'[1]要求ﾃﾞｰﾀ、単価入力'!R30</f>
        <v>3</v>
      </c>
      <c r="I63" s="28"/>
      <c r="J63" s="29"/>
      <c r="K63" s="39"/>
      <c r="L63" s="18"/>
      <c r="M63" s="19">
        <f>'[1]要求ﾃﾞｰﾀ、単価入力'!S30</f>
        <v>10775</v>
      </c>
      <c r="N63" s="20">
        <f>'[1]要求ﾃﾞｰﾀ、単価入力'!Z30</f>
        <v>0.8</v>
      </c>
      <c r="O63" s="19">
        <f t="shared" si="2"/>
        <v>8620</v>
      </c>
      <c r="P63" t="str">
        <f>'[1]要求ﾃﾞｰﾀ、単価入力'!U30</f>
        <v>ｵﾚﾝｼﾞﾌﾞｯｸ</v>
      </c>
      <c r="Q63" t="str">
        <f>'[1]要求ﾃﾞｰﾀ、単価入力'!P30</f>
        <v>可</v>
      </c>
      <c r="R63" t="str">
        <f>'[1]要求ﾃﾞｰﾀ、単価入力'!H30</f>
        <v>14-23</v>
      </c>
    </row>
    <row r="64" spans="1:18" ht="28.5" customHeight="1" x14ac:dyDescent="0.15">
      <c r="A64">
        <v>30</v>
      </c>
      <c r="B64" s="21"/>
      <c r="C64" s="31">
        <f>IF(H65=0,"",C62+1)</f>
        <v>30</v>
      </c>
      <c r="D64" s="57"/>
      <c r="E64" s="33">
        <f>'[1]要求ﾃﾞｰﾀ、単価入力'!O31</f>
        <v>0</v>
      </c>
      <c r="F64" s="34" t="str">
        <f>IF(Q65="可","*","")</f>
        <v>*</v>
      </c>
      <c r="G64" s="35"/>
      <c r="H64" s="36"/>
      <c r="I64" s="37"/>
      <c r="J64" s="37"/>
      <c r="K64" s="38"/>
      <c r="L64" s="18"/>
      <c r="M64" s="19">
        <f>'[1]要求ﾃﾞｰﾀ、単価入力'!T31</f>
        <v>0</v>
      </c>
      <c r="N64" s="20" t="str">
        <f>'[1]要求ﾃﾞｰﾀ、単価入力'!AA31</f>
        <v/>
      </c>
      <c r="O64" s="19">
        <f t="shared" si="2"/>
        <v>99999999</v>
      </c>
      <c r="P64">
        <f>'[1]要求ﾃﾞｰﾀ、単価入力'!V31</f>
        <v>0</v>
      </c>
    </row>
    <row r="65" spans="1:18" ht="28.5" customHeight="1" x14ac:dyDescent="0.15">
      <c r="A65">
        <v>30</v>
      </c>
      <c r="B65" s="21" t="str">
        <f>VLOOKUP(A65,'[1]要求ﾃﾞｰﾀ、単価入力'!$A$2:$I$301,8,FALSE)</f>
        <v>14-24</v>
      </c>
      <c r="C65" s="22"/>
      <c r="D65" s="24" t="str">
        <f>'[1]要求ﾃﾞｰﾀ、単価入力'!M31</f>
        <v>ＰＴＦＥシート</v>
      </c>
      <c r="E65" s="56" t="str">
        <f>'[1]要求ﾃﾞｰﾀ、単価入力'!N31</f>
        <v>東京硝子器械　６３８－１７－９３－３３</v>
      </c>
      <c r="F65" s="25"/>
      <c r="G65" s="26" t="str">
        <f>'[1]要求ﾃﾞｰﾀ、単価入力'!Q31</f>
        <v>枚</v>
      </c>
      <c r="H65" s="27">
        <f>'[1]要求ﾃﾞｰﾀ、単価入力'!R31</f>
        <v>6</v>
      </c>
      <c r="I65" s="28"/>
      <c r="J65" s="29"/>
      <c r="K65" s="30"/>
      <c r="L65" s="18"/>
      <c r="M65" s="19">
        <f>'[1]要求ﾃﾞｰﾀ、単価入力'!S31</f>
        <v>20900</v>
      </c>
      <c r="N65" s="20">
        <f>'[1]要求ﾃﾞｰﾀ、単価入力'!Z31</f>
        <v>0.8</v>
      </c>
      <c r="O65" s="19">
        <f t="shared" si="2"/>
        <v>16720</v>
      </c>
      <c r="P65" t="str">
        <f>'[1]要求ﾃﾞｰﾀ、単価入力'!U31</f>
        <v>ｵﾚﾝｼﾞﾌﾞｯｸ</v>
      </c>
      <c r="Q65" t="str">
        <f>'[1]要求ﾃﾞｰﾀ、単価入力'!P31</f>
        <v>可</v>
      </c>
      <c r="R65" t="str">
        <f>'[1]要求ﾃﾞｰﾀ、単価入力'!H31</f>
        <v>14-24</v>
      </c>
    </row>
    <row r="66" spans="1:18" ht="28.5" customHeight="1" x14ac:dyDescent="0.15">
      <c r="A66">
        <v>31</v>
      </c>
      <c r="B66" s="21"/>
      <c r="C66" s="31">
        <f>IF(H67=0,"",C64+1)</f>
        <v>31</v>
      </c>
      <c r="D66" s="57"/>
      <c r="E66" s="33">
        <f>'[1]要求ﾃﾞｰﾀ、単価入力'!O32</f>
        <v>0</v>
      </c>
      <c r="F66" s="34" t="str">
        <f>IF(Q67="可","*","")</f>
        <v>*</v>
      </c>
      <c r="G66" s="35"/>
      <c r="H66" s="36"/>
      <c r="I66" s="37"/>
      <c r="J66" s="37"/>
      <c r="K66" s="38"/>
      <c r="L66" s="18"/>
      <c r="M66" s="19">
        <f>'[1]要求ﾃﾞｰﾀ、単価入力'!T32</f>
        <v>0</v>
      </c>
      <c r="N66" s="20" t="str">
        <f>'[1]要求ﾃﾞｰﾀ、単価入力'!AA32</f>
        <v/>
      </c>
      <c r="O66" s="19">
        <f t="shared" si="2"/>
        <v>99999999</v>
      </c>
      <c r="P66">
        <f>'[1]要求ﾃﾞｰﾀ、単価入力'!V32</f>
        <v>0</v>
      </c>
    </row>
    <row r="67" spans="1:18" ht="28.5" customHeight="1" x14ac:dyDescent="0.15">
      <c r="A67">
        <v>31</v>
      </c>
      <c r="B67" s="21" t="str">
        <f>VLOOKUP(A67,'[1]要求ﾃﾞｰﾀ、単価入力'!$A$2:$I$301,8,FALSE)</f>
        <v>14-25</v>
      </c>
      <c r="C67" s="22"/>
      <c r="D67" s="24" t="str">
        <f>'[1]要求ﾃﾞｰﾀ、単価入力'!M32</f>
        <v>標準フランジ式フレキシブルホース</v>
      </c>
      <c r="E67" s="71" t="str">
        <f>'[1]要求ﾃﾞｰﾀ、単価入力'!N32</f>
        <v>南国フレキ工業　ＮＫ－３１００／１０Ｋ－ＳＳ４００－１００Ａ－８００Ｌ</v>
      </c>
      <c r="F67" s="25"/>
      <c r="G67" s="26" t="str">
        <f>'[1]要求ﾃﾞｰﾀ、単価入力'!Q32</f>
        <v>本</v>
      </c>
      <c r="H67" s="27">
        <f>'[1]要求ﾃﾞｰﾀ、単価入力'!R32</f>
        <v>3</v>
      </c>
      <c r="I67" s="28"/>
      <c r="J67" s="29"/>
      <c r="K67" s="30"/>
      <c r="L67" s="18"/>
      <c r="M67" s="19">
        <f>'[1]要求ﾃﾞｰﾀ、単価入力'!S32</f>
        <v>27107</v>
      </c>
      <c r="N67" s="20">
        <f>'[1]要求ﾃﾞｰﾀ、単価入力'!Z32</f>
        <v>0.8</v>
      </c>
      <c r="O67" s="19">
        <f t="shared" si="2"/>
        <v>21685</v>
      </c>
      <c r="P67" t="str">
        <f>'[1]要求ﾃﾞｰﾀ、単価入力'!U32</f>
        <v>ｵﾚﾝｼﾞﾌﾞｯｸ</v>
      </c>
      <c r="Q67" t="str">
        <f>'[1]要求ﾃﾞｰﾀ、単価入力'!P32</f>
        <v>可</v>
      </c>
      <c r="R67" t="str">
        <f>'[1]要求ﾃﾞｰﾀ、単価入力'!H32</f>
        <v>14-25</v>
      </c>
    </row>
    <row r="68" spans="1:18" ht="28.5" customHeight="1" x14ac:dyDescent="0.15">
      <c r="A68">
        <v>32</v>
      </c>
      <c r="B68" s="21"/>
      <c r="C68" s="31">
        <f>IF(H69=0,"",C66+1)</f>
        <v>32</v>
      </c>
      <c r="D68" s="57"/>
      <c r="E68" s="33">
        <f>'[1]要求ﾃﾞｰﾀ、単価入力'!O33</f>
        <v>0</v>
      </c>
      <c r="F68" s="34" t="str">
        <f>IF(Q69="可","*","")</f>
        <v>*</v>
      </c>
      <c r="G68" s="35"/>
      <c r="H68" s="36"/>
      <c r="I68" s="37"/>
      <c r="J68" s="37"/>
      <c r="K68" s="38"/>
      <c r="L68" s="18"/>
      <c r="M68" s="19">
        <f>'[1]要求ﾃﾞｰﾀ、単価入力'!T33</f>
        <v>0</v>
      </c>
      <c r="N68" s="20" t="str">
        <f>'[1]要求ﾃﾞｰﾀ、単価入力'!AA33</f>
        <v/>
      </c>
      <c r="O68" s="19">
        <f t="shared" si="2"/>
        <v>99999999</v>
      </c>
      <c r="P68">
        <f>'[1]要求ﾃﾞｰﾀ、単価入力'!V33</f>
        <v>0</v>
      </c>
    </row>
    <row r="69" spans="1:18" ht="28.5" customHeight="1" x14ac:dyDescent="0.15">
      <c r="A69">
        <v>32</v>
      </c>
      <c r="B69" s="21" t="str">
        <f>VLOOKUP(A69,'[1]要求ﾃﾞｰﾀ、単価入力'!$A$2:$I$301,8,FALSE)</f>
        <v>14-26</v>
      </c>
      <c r="C69" s="22"/>
      <c r="D69" s="24" t="str">
        <f>'[1]要求ﾃﾞｰﾀ、単価入力'!M33</f>
        <v>渦式フローモニター電池ユニット</v>
      </c>
      <c r="E69" s="56" t="str">
        <f>'[1]要求ﾃﾞｰﾀ、単価入力'!N33</f>
        <v>アズワン　１－６２３６－０５</v>
      </c>
      <c r="F69" s="25"/>
      <c r="G69" s="26" t="str">
        <f>'[1]要求ﾃﾞｰﾀ、単価入力'!Q33</f>
        <v>個</v>
      </c>
      <c r="H69" s="27">
        <f>'[1]要求ﾃﾞｰﾀ、単価入力'!R33</f>
        <v>5</v>
      </c>
      <c r="I69" s="28"/>
      <c r="J69" s="29"/>
      <c r="K69" s="30"/>
      <c r="L69" s="18"/>
      <c r="M69" s="19">
        <f>'[1]要求ﾃﾞｰﾀ、単価入力'!S33</f>
        <v>5980</v>
      </c>
      <c r="N69" s="20">
        <f>'[1]要求ﾃﾞｰﾀ、単価入力'!Z33</f>
        <v>0.8</v>
      </c>
      <c r="O69" s="19">
        <f t="shared" si="2"/>
        <v>4784</v>
      </c>
      <c r="P69" t="str">
        <f>'[1]要求ﾃﾞｰﾀ、単価入力'!U33</f>
        <v>ｵﾚﾝｼﾞﾌﾞｯｸ</v>
      </c>
      <c r="Q69" t="str">
        <f>'[1]要求ﾃﾞｰﾀ、単価入力'!P33</f>
        <v>可</v>
      </c>
      <c r="R69" t="str">
        <f>'[1]要求ﾃﾞｰﾀ、単価入力'!H33</f>
        <v>14-26</v>
      </c>
    </row>
    <row r="70" spans="1:18" ht="28.5" customHeight="1" x14ac:dyDescent="0.15">
      <c r="A70">
        <v>33</v>
      </c>
      <c r="B70" s="21"/>
      <c r="C70" s="31">
        <f>IF(H71=0,"",C68+1)</f>
        <v>33</v>
      </c>
      <c r="D70" s="57"/>
      <c r="E70" s="33">
        <f>'[1]要求ﾃﾞｰﾀ、単価入力'!O34</f>
        <v>0</v>
      </c>
      <c r="F70" s="34" t="str">
        <f>IF(Q71="可","*","")</f>
        <v>*</v>
      </c>
      <c r="G70" s="35"/>
      <c r="H70" s="36"/>
      <c r="I70" s="37"/>
      <c r="J70" s="37"/>
      <c r="K70" s="38"/>
      <c r="L70" s="18"/>
      <c r="M70" s="19">
        <f>'[1]要求ﾃﾞｰﾀ、単価入力'!T34</f>
        <v>0</v>
      </c>
      <c r="N70" s="20" t="str">
        <f>'[1]要求ﾃﾞｰﾀ、単価入力'!AA34</f>
        <v/>
      </c>
      <c r="O70" s="19">
        <f t="shared" si="2"/>
        <v>99999999</v>
      </c>
      <c r="P70">
        <f>'[1]要求ﾃﾞｰﾀ、単価入力'!V34</f>
        <v>0</v>
      </c>
    </row>
    <row r="71" spans="1:18" ht="28.5" customHeight="1" x14ac:dyDescent="0.15">
      <c r="A71">
        <v>33</v>
      </c>
      <c r="B71" s="21" t="str">
        <f>VLOOKUP(A71,'[1]要求ﾃﾞｰﾀ、単価入力'!$A$2:$I$301,8,FALSE)</f>
        <v>14-27</v>
      </c>
      <c r="C71" s="22"/>
      <c r="D71" s="24" t="str">
        <f>'[1]要求ﾃﾞｰﾀ、単価入力'!M34</f>
        <v>六角ボルト</v>
      </c>
      <c r="E71" s="56" t="str">
        <f>'[1]要求ﾃﾞｰﾀ、単価入力'!N34</f>
        <v>コノエ　ＢＴ－６Ｕ－Ｆ－１６６０</v>
      </c>
      <c r="F71" s="25"/>
      <c r="G71" s="26" t="str">
        <f>'[1]要求ﾃﾞｰﾀ、単価入力'!Q34</f>
        <v>本</v>
      </c>
      <c r="H71" s="27">
        <f>'[1]要求ﾃﾞｰﾀ、単価入力'!R34</f>
        <v>90</v>
      </c>
      <c r="I71" s="28"/>
      <c r="J71" s="29"/>
      <c r="K71" s="30"/>
      <c r="L71" s="18"/>
      <c r="M71" s="19">
        <f>'[1]要求ﾃﾞｰﾀ、単価入力'!S34</f>
        <v>211</v>
      </c>
      <c r="N71" s="20">
        <f>'[1]要求ﾃﾞｰﾀ、単価入力'!Z34</f>
        <v>0.8</v>
      </c>
      <c r="O71" s="19">
        <f t="shared" si="2"/>
        <v>168</v>
      </c>
      <c r="P71" t="str">
        <f>'[1]要求ﾃﾞｰﾀ、単価入力'!U34</f>
        <v>ｵﾚﾝｼﾞﾌﾞｯｸ</v>
      </c>
      <c r="Q71" t="str">
        <f>'[1]要求ﾃﾞｰﾀ、単価入力'!P34</f>
        <v>可</v>
      </c>
      <c r="R71" t="str">
        <f>'[1]要求ﾃﾞｰﾀ、単価入力'!H34</f>
        <v>14-27</v>
      </c>
    </row>
    <row r="72" spans="1:18" ht="28.5" customHeight="1" x14ac:dyDescent="0.15">
      <c r="A72">
        <v>34</v>
      </c>
      <c r="B72" s="21"/>
      <c r="C72" s="31">
        <f>IF(H73=0,"",C70+1)</f>
        <v>34</v>
      </c>
      <c r="D72" s="57"/>
      <c r="E72" s="33">
        <f>'[1]要求ﾃﾞｰﾀ、単価入力'!O35</f>
        <v>0</v>
      </c>
      <c r="F72" s="34" t="str">
        <f>IF(Q73="可","*","")</f>
        <v>*</v>
      </c>
      <c r="G72" s="35"/>
      <c r="H72" s="36"/>
      <c r="I72" s="37"/>
      <c r="J72" s="37"/>
      <c r="K72" s="38"/>
      <c r="L72" s="18"/>
      <c r="M72" s="19">
        <f>'[1]要求ﾃﾞｰﾀ、単価入力'!T35</f>
        <v>0</v>
      </c>
      <c r="N72" s="20" t="str">
        <f>'[1]要求ﾃﾞｰﾀ、単価入力'!AA35</f>
        <v/>
      </c>
      <c r="O72" s="19">
        <f t="shared" si="2"/>
        <v>99999999</v>
      </c>
      <c r="P72">
        <f>'[1]要求ﾃﾞｰﾀ、単価入力'!V35</f>
        <v>0</v>
      </c>
    </row>
    <row r="73" spans="1:18" ht="28.5" customHeight="1" x14ac:dyDescent="0.15">
      <c r="A73">
        <v>34</v>
      </c>
      <c r="B73" s="21" t="str">
        <f>VLOOKUP(A73,'[1]要求ﾃﾞｰﾀ、単価入力'!$A$2:$I$301,8,FALSE)</f>
        <v>14-28</v>
      </c>
      <c r="C73" s="22"/>
      <c r="D73" s="24" t="str">
        <f>'[1]要求ﾃﾞｰﾀ、単価入力'!M35</f>
        <v>六角ナット</v>
      </c>
      <c r="E73" s="56" t="str">
        <f>'[1]要求ﾃﾞｰﾀ、単価入力'!N35</f>
        <v>トラスコ　Ｂ２４－００１６</v>
      </c>
      <c r="F73" s="25"/>
      <c r="G73" s="26" t="str">
        <f>'[1]要求ﾃﾞｰﾀ、単価入力'!Q35</f>
        <v>包</v>
      </c>
      <c r="H73" s="27">
        <f>'[1]要求ﾃﾞｰﾀ、単価入力'!R35</f>
        <v>7</v>
      </c>
      <c r="I73" s="28"/>
      <c r="J73" s="29"/>
      <c r="K73" s="30"/>
      <c r="L73" s="18"/>
      <c r="M73" s="19">
        <f>'[1]要求ﾃﾞｰﾀ、単価入力'!S35</f>
        <v>669</v>
      </c>
      <c r="N73" s="20">
        <f>'[1]要求ﾃﾞｰﾀ、単価入力'!Z35</f>
        <v>0.8</v>
      </c>
      <c r="O73" s="19">
        <f t="shared" si="2"/>
        <v>535</v>
      </c>
      <c r="P73" t="str">
        <f>'[1]要求ﾃﾞｰﾀ、単価入力'!U35</f>
        <v>ｵﾚﾝｼﾞﾌﾞｯｸ</v>
      </c>
      <c r="Q73" t="str">
        <f>'[1]要求ﾃﾞｰﾀ、単価入力'!P35</f>
        <v>可</v>
      </c>
      <c r="R73" t="str">
        <f>'[1]要求ﾃﾞｰﾀ、単価入力'!H35</f>
        <v>14-28</v>
      </c>
    </row>
    <row r="74" spans="1:18" ht="28.5" customHeight="1" x14ac:dyDescent="0.15">
      <c r="A74">
        <v>35</v>
      </c>
      <c r="B74" s="21"/>
      <c r="C74" s="31">
        <f>IF(H75=0,"",C72+1)</f>
        <v>35</v>
      </c>
      <c r="D74" s="57"/>
      <c r="E74" s="33">
        <f>'[1]要求ﾃﾞｰﾀ、単価入力'!O36</f>
        <v>0</v>
      </c>
      <c r="F74" s="34" t="str">
        <f>IF(Q75="可","*","")</f>
        <v>*</v>
      </c>
      <c r="G74" s="35"/>
      <c r="H74" s="36"/>
      <c r="I74" s="37"/>
      <c r="J74" s="37"/>
      <c r="K74" s="38"/>
      <c r="L74" s="18"/>
      <c r="M74" s="19">
        <f>'[1]要求ﾃﾞｰﾀ、単価入力'!T36</f>
        <v>0</v>
      </c>
      <c r="N74" s="20" t="str">
        <f>'[1]要求ﾃﾞｰﾀ、単価入力'!AA36</f>
        <v/>
      </c>
      <c r="O74" s="19">
        <f t="shared" si="2"/>
        <v>99999999</v>
      </c>
      <c r="P74">
        <f>'[1]要求ﾃﾞｰﾀ、単価入力'!V36</f>
        <v>0</v>
      </c>
    </row>
    <row r="75" spans="1:18" ht="28.5" customHeight="1" x14ac:dyDescent="0.15">
      <c r="A75">
        <v>35</v>
      </c>
      <c r="B75" s="21" t="str">
        <f>VLOOKUP(A75,'[1]要求ﾃﾞｰﾀ、単価入力'!$A$2:$I$301,8,FALSE)</f>
        <v>14-29</v>
      </c>
      <c r="C75" s="22"/>
      <c r="D75" s="24" t="str">
        <f>'[1]要求ﾃﾞｰﾀ、単価入力'!M36</f>
        <v>ＪＩＳ汎用圧力計</v>
      </c>
      <c r="E75" s="56" t="str">
        <f>'[1]要求ﾃﾞｰﾀ、単価入力'!N36</f>
        <v>右下　Ｓ－４１－０．１ＭＰ</v>
      </c>
      <c r="F75" s="25"/>
      <c r="G75" s="26" t="str">
        <f>'[1]要求ﾃﾞｰﾀ、単価入力'!Q36</f>
        <v>個</v>
      </c>
      <c r="H75" s="27">
        <f>'[1]要求ﾃﾞｰﾀ、単価入力'!R36</f>
        <v>4</v>
      </c>
      <c r="I75" s="28"/>
      <c r="J75" s="29"/>
      <c r="K75" s="30"/>
      <c r="L75" s="18"/>
      <c r="M75" s="19">
        <f>'[1]要求ﾃﾞｰﾀ、単価入力'!S36</f>
        <v>2984</v>
      </c>
      <c r="N75" s="20">
        <f>'[1]要求ﾃﾞｰﾀ、単価入力'!Z36</f>
        <v>0.8</v>
      </c>
      <c r="O75" s="19">
        <f t="shared" si="2"/>
        <v>2387</v>
      </c>
      <c r="P75" t="str">
        <f>'[1]要求ﾃﾞｰﾀ、単価入力'!U36</f>
        <v>ｵﾚﾝｼﾞﾌﾞｯｸ</v>
      </c>
      <c r="Q75" t="str">
        <f>'[1]要求ﾃﾞｰﾀ、単価入力'!P36</f>
        <v>可</v>
      </c>
      <c r="R75" t="str">
        <f>'[1]要求ﾃﾞｰﾀ、単価入力'!H36</f>
        <v>14-29</v>
      </c>
    </row>
    <row r="76" spans="1:18" ht="28.5" customHeight="1" x14ac:dyDescent="0.15">
      <c r="A76">
        <v>36</v>
      </c>
      <c r="B76" s="21"/>
      <c r="C76" s="31">
        <f>IF(H77=0,"",C74+1)</f>
        <v>36</v>
      </c>
      <c r="D76" s="57"/>
      <c r="E76" s="33">
        <f>'[1]要求ﾃﾞｰﾀ、単価入力'!O37</f>
        <v>0</v>
      </c>
      <c r="F76" s="34" t="str">
        <f>IF(Q77="可","*","")</f>
        <v>*</v>
      </c>
      <c r="G76" s="35"/>
      <c r="H76" s="36"/>
      <c r="I76" s="37"/>
      <c r="J76" s="37"/>
      <c r="K76" s="38"/>
      <c r="L76" s="18"/>
      <c r="M76" s="19">
        <f>'[1]要求ﾃﾞｰﾀ、単価入力'!T37</f>
        <v>0</v>
      </c>
      <c r="N76" s="20" t="str">
        <f>'[1]要求ﾃﾞｰﾀ、単価入力'!AA37</f>
        <v/>
      </c>
      <c r="O76" s="19">
        <f t="shared" si="2"/>
        <v>99999999</v>
      </c>
      <c r="P76">
        <f>'[1]要求ﾃﾞｰﾀ、単価入力'!V37</f>
        <v>0</v>
      </c>
    </row>
    <row r="77" spans="1:18" ht="28.5" customHeight="1" x14ac:dyDescent="0.15">
      <c r="A77">
        <v>36</v>
      </c>
      <c r="B77" s="21" t="str">
        <f>VLOOKUP(A77,'[1]要求ﾃﾞｰﾀ、単価入力'!$A$2:$I$301,8,FALSE)</f>
        <v>14-30</v>
      </c>
      <c r="C77" s="22"/>
      <c r="D77" s="24" t="str">
        <f>'[1]要求ﾃﾞｰﾀ、単価入力'!M37</f>
        <v>ＪＩＳ汎用圧力計</v>
      </c>
      <c r="E77" s="56" t="str">
        <f>'[1]要求ﾃﾞｰﾀ、単価入力'!N37</f>
        <v>右下　Ｓ－４１－０．２５ＭＰ</v>
      </c>
      <c r="F77" s="25"/>
      <c r="G77" s="26" t="str">
        <f>'[1]要求ﾃﾞｰﾀ、単価入力'!Q37</f>
        <v>個</v>
      </c>
      <c r="H77" s="27">
        <f>'[1]要求ﾃﾞｰﾀ、単価入力'!R37</f>
        <v>4</v>
      </c>
      <c r="I77" s="28"/>
      <c r="J77" s="29"/>
      <c r="K77" s="30"/>
      <c r="L77" s="18"/>
      <c r="M77" s="19">
        <f>'[1]要求ﾃﾞｰﾀ、単価入力'!S37</f>
        <v>2984</v>
      </c>
      <c r="N77" s="20">
        <f>'[1]要求ﾃﾞｰﾀ、単価入力'!Z37</f>
        <v>0.8</v>
      </c>
      <c r="O77" s="19">
        <f t="shared" si="2"/>
        <v>2387</v>
      </c>
      <c r="P77" t="str">
        <f>'[1]要求ﾃﾞｰﾀ、単価入力'!U37</f>
        <v>ｵﾚﾝｼﾞﾌﾞｯｸ</v>
      </c>
      <c r="Q77" t="str">
        <f>'[1]要求ﾃﾞｰﾀ、単価入力'!P37</f>
        <v>可</v>
      </c>
      <c r="R77" t="str">
        <f>'[1]要求ﾃﾞｰﾀ、単価入力'!H37</f>
        <v>14-30</v>
      </c>
    </row>
    <row r="78" spans="1:18" ht="28.5" customHeight="1" x14ac:dyDescent="0.15">
      <c r="C78" s="22"/>
      <c r="D78" s="33"/>
      <c r="E78" s="41"/>
      <c r="F78" s="58"/>
      <c r="G78" s="59"/>
      <c r="H78" s="60"/>
      <c r="I78" s="61" t="str">
        <f>IF($A$1&lt;37,"小計","")</f>
        <v/>
      </c>
      <c r="J78" s="62" t="str">
        <f>IF(I78="","",SUM(J54:J77))</f>
        <v/>
      </c>
      <c r="K78" s="45"/>
      <c r="L78" s="18"/>
      <c r="M78" s="19"/>
      <c r="N78" s="20"/>
      <c r="O78" s="19"/>
    </row>
    <row r="79" spans="1:18" ht="28.5" customHeight="1" x14ac:dyDescent="0.15">
      <c r="C79" s="46"/>
      <c r="D79" s="63"/>
      <c r="E79" s="64"/>
      <c r="F79" s="65"/>
      <c r="G79" s="66"/>
      <c r="H79" s="67"/>
      <c r="I79" s="68" t="str">
        <f>IF(I78="小計","計","小計")</f>
        <v>小計</v>
      </c>
      <c r="J79" s="69">
        <f>IF(I79="小計",SUM(J54:J77),IF(I79="計",SUM($L$2:L79)))</f>
        <v>0</v>
      </c>
      <c r="K79" s="70"/>
      <c r="L79" s="55">
        <f>SUM(J54:J77)</f>
        <v>0</v>
      </c>
      <c r="M79" s="19">
        <f>M53+J79</f>
        <v>0</v>
      </c>
      <c r="N79" s="20"/>
      <c r="O79" s="19">
        <f>ROUNDDOWN(M79*N79,0)</f>
        <v>0</v>
      </c>
    </row>
    <row r="80" spans="1:18" ht="28.5" customHeight="1" x14ac:dyDescent="0.15">
      <c r="A80">
        <v>37</v>
      </c>
      <c r="C80" s="10">
        <f>IF(H81=0,"",37)</f>
        <v>37</v>
      </c>
      <c r="D80" s="12"/>
      <c r="E80" s="12">
        <f>'[1]要求ﾃﾞｰﾀ、単価入力'!O38</f>
        <v>0</v>
      </c>
      <c r="F80" s="13" t="str">
        <f>IF(Q81="可","*","")</f>
        <v>*</v>
      </c>
      <c r="G80" s="14"/>
      <c r="H80" s="15"/>
      <c r="I80" s="16"/>
      <c r="J80" s="16"/>
      <c r="K80" s="17"/>
      <c r="L80" s="18"/>
      <c r="M80" s="19">
        <f>'[1]要求ﾃﾞｰﾀ、単価入力'!T38</f>
        <v>0</v>
      </c>
      <c r="N80" s="20" t="str">
        <f>'[1]要求ﾃﾞｰﾀ、単価入力'!AA38</f>
        <v/>
      </c>
      <c r="O80" s="19">
        <f t="shared" ref="O80:O103" si="3">IF(M80=0,M80+99999999,ROUNDDOWN(M80*N80,0))</f>
        <v>99999999</v>
      </c>
      <c r="P80">
        <f>'[1]要求ﾃﾞｰﾀ、単価入力'!V38</f>
        <v>0</v>
      </c>
    </row>
    <row r="81" spans="1:18" ht="28.5" customHeight="1" x14ac:dyDescent="0.15">
      <c r="A81">
        <v>37</v>
      </c>
      <c r="B81" s="21" t="str">
        <f>VLOOKUP(A81,'[1]要求ﾃﾞｰﾀ、単価入力'!$A$2:$I$301,8,FALSE)</f>
        <v>14-31</v>
      </c>
      <c r="C81" s="22"/>
      <c r="D81" s="24" t="str">
        <f>'[1]要求ﾃﾞｰﾀ、単価入力'!M38</f>
        <v>耐熱アルミテープ</v>
      </c>
      <c r="E81" s="56" t="str">
        <f>'[1]要求ﾃﾞｰﾀ、単価入力'!N38</f>
        <v>スリーエム　ＡＬＴ－５０</v>
      </c>
      <c r="F81" s="25"/>
      <c r="G81" s="26" t="str">
        <f>'[1]要求ﾃﾞｰﾀ、単価入力'!Q38</f>
        <v>巻</v>
      </c>
      <c r="H81" s="27">
        <f>'[1]要求ﾃﾞｰﾀ、単価入力'!R38</f>
        <v>10</v>
      </c>
      <c r="I81" s="28"/>
      <c r="J81" s="29"/>
      <c r="K81" s="30"/>
      <c r="L81" s="18"/>
      <c r="M81" s="19">
        <f>'[1]要求ﾃﾞｰﾀ、単価入力'!S38</f>
        <v>2585</v>
      </c>
      <c r="N81" s="20">
        <f>'[1]要求ﾃﾞｰﾀ、単価入力'!Z38</f>
        <v>0.8</v>
      </c>
      <c r="O81" s="19">
        <f t="shared" si="3"/>
        <v>2068</v>
      </c>
      <c r="P81" t="str">
        <f>'[1]要求ﾃﾞｰﾀ、単価入力'!U38</f>
        <v>ｵﾚﾝｼﾞﾌﾞｯｸ</v>
      </c>
      <c r="Q81" t="str">
        <f>'[1]要求ﾃﾞｰﾀ、単価入力'!P38</f>
        <v>可</v>
      </c>
      <c r="R81" t="str">
        <f>'[1]要求ﾃﾞｰﾀ、単価入力'!H38</f>
        <v>14-31</v>
      </c>
    </row>
    <row r="82" spans="1:18" ht="28.5" customHeight="1" x14ac:dyDescent="0.15">
      <c r="A82">
        <v>38</v>
      </c>
      <c r="B82" s="21"/>
      <c r="C82" s="31">
        <f>IF(H83=0,"",C80+1)</f>
        <v>38</v>
      </c>
      <c r="D82" s="57"/>
      <c r="E82" s="33">
        <f>'[1]要求ﾃﾞｰﾀ、単価入力'!O39</f>
        <v>0</v>
      </c>
      <c r="F82" s="34" t="str">
        <f>IF(Q83="可","*","")</f>
        <v>*</v>
      </c>
      <c r="G82" s="35"/>
      <c r="H82" s="36"/>
      <c r="I82" s="37"/>
      <c r="J82" s="37"/>
      <c r="K82" s="38"/>
      <c r="L82" s="18"/>
      <c r="M82" s="19">
        <f>'[1]要求ﾃﾞｰﾀ、単価入力'!T39</f>
        <v>0</v>
      </c>
      <c r="N82" s="20" t="str">
        <f>'[1]要求ﾃﾞｰﾀ、単価入力'!AA39</f>
        <v/>
      </c>
      <c r="O82" s="19">
        <f t="shared" si="3"/>
        <v>99999999</v>
      </c>
      <c r="P82">
        <f>'[1]要求ﾃﾞｰﾀ、単価入力'!V39</f>
        <v>0</v>
      </c>
    </row>
    <row r="83" spans="1:18" ht="28.5" customHeight="1" x14ac:dyDescent="0.15">
      <c r="A83">
        <v>38</v>
      </c>
      <c r="B83" s="21" t="str">
        <f>VLOOKUP(A83,'[1]要求ﾃﾞｰﾀ、単価入力'!$A$2:$I$301,8,FALSE)</f>
        <v>14-32</v>
      </c>
      <c r="C83" s="22"/>
      <c r="D83" s="24" t="str">
        <f>'[1]要求ﾃﾞｰﾀ、単価入力'!M39</f>
        <v>グローブバルブ</v>
      </c>
      <c r="E83" s="56" t="str">
        <f>'[1]要求ﾃﾞｰﾀ、単価入力'!N39</f>
        <v>キッツ　１０ＳＤ－２０Ａ</v>
      </c>
      <c r="F83" s="25"/>
      <c r="G83" s="26" t="str">
        <f>'[1]要求ﾃﾞｰﾀ、単価入力'!Q39</f>
        <v>個</v>
      </c>
      <c r="H83" s="27">
        <f>'[1]要求ﾃﾞｰﾀ、単価入力'!R39</f>
        <v>10</v>
      </c>
      <c r="I83" s="28"/>
      <c r="J83" s="29"/>
      <c r="K83" s="30"/>
      <c r="L83" s="18"/>
      <c r="M83" s="19">
        <f>'[1]要求ﾃﾞｰﾀ、単価入力'!S39</f>
        <v>6525</v>
      </c>
      <c r="N83" s="20">
        <f>'[1]要求ﾃﾞｰﾀ、単価入力'!Z39</f>
        <v>0.8</v>
      </c>
      <c r="O83" s="19">
        <f t="shared" si="3"/>
        <v>5220</v>
      </c>
      <c r="P83" t="str">
        <f>'[1]要求ﾃﾞｰﾀ、単価入力'!U39</f>
        <v>ｵﾚﾝｼﾞﾌﾞｯｸ</v>
      </c>
      <c r="Q83" t="str">
        <f>'[1]要求ﾃﾞｰﾀ、単価入力'!P39</f>
        <v>可</v>
      </c>
      <c r="R83" t="str">
        <f>'[1]要求ﾃﾞｰﾀ、単価入力'!H39</f>
        <v>14-32</v>
      </c>
    </row>
    <row r="84" spans="1:18" ht="28.5" customHeight="1" x14ac:dyDescent="0.15">
      <c r="A84">
        <v>39</v>
      </c>
      <c r="B84" s="21"/>
      <c r="C84" s="31">
        <f>IF(H85=0,"",C82+1)</f>
        <v>39</v>
      </c>
      <c r="D84" s="57"/>
      <c r="E84" s="33">
        <f>'[1]要求ﾃﾞｰﾀ、単価入力'!O40</f>
        <v>0</v>
      </c>
      <c r="F84" s="34" t="str">
        <f>IF(Q85="可","*","")</f>
        <v>*</v>
      </c>
      <c r="G84" s="35"/>
      <c r="H84" s="36"/>
      <c r="I84" s="37"/>
      <c r="J84" s="37"/>
      <c r="K84" s="38"/>
      <c r="L84" s="18"/>
      <c r="M84" s="19">
        <f>'[1]要求ﾃﾞｰﾀ、単価入力'!T40</f>
        <v>0</v>
      </c>
      <c r="N84" s="20" t="str">
        <f>'[1]要求ﾃﾞｰﾀ、単価入力'!AA40</f>
        <v/>
      </c>
      <c r="O84" s="19">
        <f t="shared" si="3"/>
        <v>99999999</v>
      </c>
      <c r="P84">
        <f>'[1]要求ﾃﾞｰﾀ、単価入力'!V40</f>
        <v>0</v>
      </c>
    </row>
    <row r="85" spans="1:18" ht="28.5" customHeight="1" x14ac:dyDescent="0.15">
      <c r="A85">
        <v>39</v>
      </c>
      <c r="B85" s="21" t="str">
        <f>VLOOKUP(A85,'[1]要求ﾃﾞｰﾀ、単価入力'!$A$2:$I$301,8,FALSE)</f>
        <v>14-33</v>
      </c>
      <c r="C85" s="22"/>
      <c r="D85" s="24" t="str">
        <f>'[1]要求ﾃﾞｰﾀ、単価入力'!M40</f>
        <v>ソフトシール</v>
      </c>
      <c r="E85" s="56" t="str">
        <f>'[1]要求ﾃﾞｰﾀ、単価入力'!N40</f>
        <v>ニチアス　９０９６－３．０ＭＭＸ６ＭＭＸ１５Ｍ</v>
      </c>
      <c r="F85" s="25"/>
      <c r="G85" s="26" t="str">
        <f>'[1]要求ﾃﾞｰﾀ、単価入力'!Q40</f>
        <v>巻</v>
      </c>
      <c r="H85" s="27">
        <f>'[1]要求ﾃﾞｰﾀ、単価入力'!R40</f>
        <v>1</v>
      </c>
      <c r="I85" s="28"/>
      <c r="J85" s="29"/>
      <c r="K85" s="30"/>
      <c r="L85" s="18"/>
      <c r="M85" s="19">
        <f>'[1]要求ﾃﾞｰﾀ、単価入力'!S40</f>
        <v>18666</v>
      </c>
      <c r="N85" s="20">
        <f>'[1]要求ﾃﾞｰﾀ、単価入力'!Z40</f>
        <v>0.8</v>
      </c>
      <c r="O85" s="19">
        <f t="shared" si="3"/>
        <v>14932</v>
      </c>
      <c r="P85" t="str">
        <f>'[1]要求ﾃﾞｰﾀ、単価入力'!U40</f>
        <v>ｵﾚﾝｼﾞﾌﾞｯｸ</v>
      </c>
      <c r="Q85" t="str">
        <f>'[1]要求ﾃﾞｰﾀ、単価入力'!P40</f>
        <v>可</v>
      </c>
      <c r="R85" t="str">
        <f>'[1]要求ﾃﾞｰﾀ、単価入力'!H40</f>
        <v>14-33</v>
      </c>
    </row>
    <row r="86" spans="1:18" ht="28.5" customHeight="1" x14ac:dyDescent="0.15">
      <c r="A86">
        <v>40</v>
      </c>
      <c r="B86" s="21"/>
      <c r="C86" s="31">
        <f>IF(H87=0,"",C84+1)</f>
        <v>40</v>
      </c>
      <c r="D86" s="57"/>
      <c r="E86" s="33">
        <f>'[1]要求ﾃﾞｰﾀ、単価入力'!O41</f>
        <v>0</v>
      </c>
      <c r="F86" s="34" t="str">
        <f>IF(Q87="可","*","")</f>
        <v>*</v>
      </c>
      <c r="G86" s="35"/>
      <c r="H86" s="36"/>
      <c r="I86" s="37"/>
      <c r="J86" s="37"/>
      <c r="K86" s="38"/>
      <c r="L86" s="18"/>
      <c r="M86" s="19">
        <f>'[1]要求ﾃﾞｰﾀ、単価入力'!T41</f>
        <v>0</v>
      </c>
      <c r="N86" s="20" t="str">
        <f>'[1]要求ﾃﾞｰﾀ、単価入力'!AA41</f>
        <v/>
      </c>
      <c r="O86" s="19">
        <f t="shared" si="3"/>
        <v>99999999</v>
      </c>
      <c r="P86">
        <f>'[1]要求ﾃﾞｰﾀ、単価入力'!V41</f>
        <v>0</v>
      </c>
    </row>
    <row r="87" spans="1:18" ht="28.5" customHeight="1" x14ac:dyDescent="0.15">
      <c r="A87">
        <v>40</v>
      </c>
      <c r="B87" s="21" t="str">
        <f>VLOOKUP(A87,'[1]要求ﾃﾞｰﾀ、単価入力'!$A$2:$I$301,8,FALSE)</f>
        <v>14-34</v>
      </c>
      <c r="C87" s="22"/>
      <c r="D87" s="24" t="str">
        <f>'[1]要求ﾃﾞｰﾀ、単価入力'!M41</f>
        <v>鋼管用圧着ソケット</v>
      </c>
      <c r="E87" s="56" t="str">
        <f>'[1]要求ﾃﾞｰﾀ、単価入力'!N41</f>
        <v>児玉工業　Ｓ５０Ａ</v>
      </c>
      <c r="F87" s="25"/>
      <c r="G87" s="26" t="str">
        <f>'[1]要求ﾃﾞｰﾀ、単価入力'!Q41</f>
        <v>個</v>
      </c>
      <c r="H87" s="27">
        <f>'[1]要求ﾃﾞｰﾀ、単価入力'!R41</f>
        <v>3</v>
      </c>
      <c r="I87" s="28"/>
      <c r="J87" s="29"/>
      <c r="K87" s="30"/>
      <c r="L87" s="18"/>
      <c r="M87" s="19">
        <f>'[1]要求ﾃﾞｰﾀ、単価入力'!S41</f>
        <v>11143</v>
      </c>
      <c r="N87" s="20">
        <f>'[1]要求ﾃﾞｰﾀ、単価入力'!Z41</f>
        <v>0.8</v>
      </c>
      <c r="O87" s="19">
        <f t="shared" si="3"/>
        <v>8914</v>
      </c>
      <c r="P87" t="str">
        <f>'[1]要求ﾃﾞｰﾀ、単価入力'!U41</f>
        <v>ｵﾚﾝｼﾞﾌﾞｯｸ</v>
      </c>
      <c r="Q87" t="str">
        <f>'[1]要求ﾃﾞｰﾀ、単価入力'!P41</f>
        <v>可</v>
      </c>
      <c r="R87" t="str">
        <f>'[1]要求ﾃﾞｰﾀ、単価入力'!H41</f>
        <v>14-34</v>
      </c>
    </row>
    <row r="88" spans="1:18" ht="28.5" customHeight="1" x14ac:dyDescent="0.15">
      <c r="A88">
        <v>41</v>
      </c>
      <c r="B88" s="21"/>
      <c r="C88" s="31">
        <f>IF(H89=0,"",C86+1)</f>
        <v>41</v>
      </c>
      <c r="D88" s="57"/>
      <c r="E88" s="33">
        <f>'[1]要求ﾃﾞｰﾀ、単価入力'!O42</f>
        <v>0</v>
      </c>
      <c r="F88" s="34" t="str">
        <f>IF(Q89="可","*","")</f>
        <v>*</v>
      </c>
      <c r="G88" s="35"/>
      <c r="H88" s="36"/>
      <c r="I88" s="37"/>
      <c r="J88" s="37"/>
      <c r="K88" s="38"/>
      <c r="L88" s="18"/>
      <c r="M88" s="19">
        <f>'[1]要求ﾃﾞｰﾀ、単価入力'!T42</f>
        <v>0</v>
      </c>
      <c r="N88" s="20" t="str">
        <f>'[1]要求ﾃﾞｰﾀ、単価入力'!AA42</f>
        <v/>
      </c>
      <c r="O88" s="19">
        <f t="shared" si="3"/>
        <v>99999999</v>
      </c>
      <c r="P88">
        <f>'[1]要求ﾃﾞｰﾀ、単価入力'!V42</f>
        <v>0</v>
      </c>
    </row>
    <row r="89" spans="1:18" ht="28.5" customHeight="1" x14ac:dyDescent="0.15">
      <c r="A89">
        <v>41</v>
      </c>
      <c r="B89" s="21" t="str">
        <f>VLOOKUP(A89,'[1]要求ﾃﾞｰﾀ、単価入力'!$A$2:$I$301,8,FALSE)</f>
        <v>31-15</v>
      </c>
      <c r="C89" s="22"/>
      <c r="D89" s="24" t="str">
        <f>'[1]要求ﾃﾞｰﾀ、単価入力'!M42</f>
        <v>殺菌灯</v>
      </c>
      <c r="E89" s="56" t="str">
        <f>'[1]要求ﾃﾞｰﾀ、単価入力'!N42</f>
        <v>パナソニック　ＧＬ１５Ｆ３</v>
      </c>
      <c r="F89" s="25"/>
      <c r="G89" s="26" t="str">
        <f>'[1]要求ﾃﾞｰﾀ、単価入力'!Q42</f>
        <v>本</v>
      </c>
      <c r="H89" s="27">
        <f>'[1]要求ﾃﾞｰﾀ、単価入力'!R42</f>
        <v>3</v>
      </c>
      <c r="I89" s="28"/>
      <c r="J89" s="29"/>
      <c r="K89" s="39"/>
      <c r="L89" s="18"/>
      <c r="M89" s="19">
        <f>'[1]要求ﾃﾞｰﾀ、単価入力'!S42</f>
        <v>0</v>
      </c>
      <c r="N89" s="20">
        <f>'[1]要求ﾃﾞｰﾀ、単価入力'!Z42</f>
        <v>0.8</v>
      </c>
      <c r="O89" s="19">
        <f t="shared" si="3"/>
        <v>99999999</v>
      </c>
      <c r="P89" t="str">
        <f>'[1]要求ﾃﾞｰﾀ、単価入力'!U42</f>
        <v>ｵﾚﾝｼﾞﾌﾞｯｸ</v>
      </c>
      <c r="Q89" t="str">
        <f>'[1]要求ﾃﾞｰﾀ、単価入力'!P42</f>
        <v>可</v>
      </c>
      <c r="R89" t="str">
        <f>'[1]要求ﾃﾞｰﾀ、単価入力'!H42</f>
        <v>31-15</v>
      </c>
    </row>
    <row r="90" spans="1:18" ht="28.5" customHeight="1" x14ac:dyDescent="0.15">
      <c r="A90">
        <v>42</v>
      </c>
      <c r="B90" s="21"/>
      <c r="C90" s="31">
        <f>IF(H91=0,"",C88+1)</f>
        <v>42</v>
      </c>
      <c r="D90" s="57"/>
      <c r="E90" s="33">
        <f>'[1]要求ﾃﾞｰﾀ、単価入力'!O43</f>
        <v>0</v>
      </c>
      <c r="F90" s="34" t="str">
        <f>IF(Q91="可","*","")</f>
        <v>*</v>
      </c>
      <c r="G90" s="35"/>
      <c r="H90" s="36"/>
      <c r="I90" s="37"/>
      <c r="J90" s="37"/>
      <c r="K90" s="38"/>
      <c r="L90" s="18"/>
      <c r="M90" s="19">
        <f>'[1]要求ﾃﾞｰﾀ、単価入力'!T43</f>
        <v>0</v>
      </c>
      <c r="N90" s="20" t="str">
        <f>'[1]要求ﾃﾞｰﾀ、単価入力'!AA43</f>
        <v/>
      </c>
      <c r="O90" s="19">
        <f t="shared" si="3"/>
        <v>99999999</v>
      </c>
      <c r="P90">
        <f>'[1]要求ﾃﾞｰﾀ、単価入力'!V43</f>
        <v>0</v>
      </c>
    </row>
    <row r="91" spans="1:18" ht="28.5" customHeight="1" x14ac:dyDescent="0.15">
      <c r="A91">
        <v>42</v>
      </c>
      <c r="B91" s="21" t="str">
        <f>VLOOKUP(A91,'[1]要求ﾃﾞｰﾀ、単価入力'!$A$2:$I$301,8,FALSE)</f>
        <v>18-1</v>
      </c>
      <c r="C91" s="22"/>
      <c r="D91" s="24" t="str">
        <f>'[1]要求ﾃﾞｰﾀ、単価入力'!M43</f>
        <v>ＤＰＤ粉体試薬</v>
      </c>
      <c r="E91" s="56" t="str">
        <f>'[1]要求ﾃﾞｰﾀ、単価入力'!N43</f>
        <v>ＳＩＢＡＴＡ　０８０５４０－５０３</v>
      </c>
      <c r="F91" s="25"/>
      <c r="G91" s="26" t="str">
        <f>'[1]要求ﾃﾞｰﾀ、単価入力'!Q43</f>
        <v>箱</v>
      </c>
      <c r="H91" s="27">
        <f>'[1]要求ﾃﾞｰﾀ、単価入力'!R43</f>
        <v>1</v>
      </c>
      <c r="I91" s="28"/>
      <c r="J91" s="29"/>
      <c r="K91" s="30"/>
      <c r="L91" s="18"/>
      <c r="M91" s="19">
        <f>'[1]要求ﾃﾞｰﾀ、単価入力'!S43</f>
        <v>6400</v>
      </c>
      <c r="N91" s="20">
        <f>'[1]要求ﾃﾞｰﾀ、単価入力'!Z43</f>
        <v>0.8</v>
      </c>
      <c r="O91" s="19">
        <f t="shared" si="3"/>
        <v>5120</v>
      </c>
      <c r="P91" t="str">
        <f>'[1]要求ﾃﾞｰﾀ、単価入力'!U43</f>
        <v>ｵﾚﾝｼﾞﾌﾞｯｸ</v>
      </c>
      <c r="Q91" t="str">
        <f>'[1]要求ﾃﾞｰﾀ、単価入力'!P43</f>
        <v>可</v>
      </c>
      <c r="R91" t="str">
        <f>'[1]要求ﾃﾞｰﾀ、単価入力'!H43</f>
        <v>18-1</v>
      </c>
    </row>
    <row r="92" spans="1:18" ht="28.5" customHeight="1" x14ac:dyDescent="0.15">
      <c r="A92">
        <v>43</v>
      </c>
      <c r="B92" s="21"/>
      <c r="C92" s="31">
        <f>IF(H93=0,"",C90+1)</f>
        <v>43</v>
      </c>
      <c r="D92" s="57"/>
      <c r="E92" s="33">
        <f>'[1]要求ﾃﾞｰﾀ、単価入力'!O44</f>
        <v>0</v>
      </c>
      <c r="F92" s="34" t="str">
        <f>IF(Q93="可","*","")</f>
        <v>*</v>
      </c>
      <c r="G92" s="35"/>
      <c r="H92" s="36"/>
      <c r="I92" s="37"/>
      <c r="J92" s="37"/>
      <c r="K92" s="38"/>
      <c r="L92" s="18"/>
      <c r="M92" s="19">
        <f>'[1]要求ﾃﾞｰﾀ、単価入力'!T44</f>
        <v>0</v>
      </c>
      <c r="N92" s="20" t="str">
        <f>'[1]要求ﾃﾞｰﾀ、単価入力'!AA44</f>
        <v/>
      </c>
      <c r="O92" s="19">
        <f t="shared" si="3"/>
        <v>99999999</v>
      </c>
      <c r="P92">
        <f>'[1]要求ﾃﾞｰﾀ、単価入力'!V44</f>
        <v>0</v>
      </c>
    </row>
    <row r="93" spans="1:18" ht="28.5" customHeight="1" x14ac:dyDescent="0.15">
      <c r="A93">
        <v>43</v>
      </c>
      <c r="B93" s="21" t="str">
        <f>VLOOKUP(A93,'[1]要求ﾃﾞｰﾀ、単価入力'!$A$2:$I$301,8,FALSE)</f>
        <v>2-1</v>
      </c>
      <c r="C93" s="22"/>
      <c r="D93" s="24" t="str">
        <f>'[1]要求ﾃﾞｰﾀ、単価入力'!M44</f>
        <v>水性ワックス</v>
      </c>
      <c r="E93" s="56" t="str">
        <f>'[1]要求ﾃﾞｰﾀ、単価入力'!N44</f>
        <v>ＥＡ９２０ＬＥ－３１</v>
      </c>
      <c r="F93" s="25"/>
      <c r="G93" s="26" t="str">
        <f>'[1]要求ﾃﾞｰﾀ、単価入力'!Q44</f>
        <v>個</v>
      </c>
      <c r="H93" s="27">
        <f>'[1]要求ﾃﾞｰﾀ、単価入力'!R44</f>
        <v>3</v>
      </c>
      <c r="I93" s="28"/>
      <c r="J93" s="29"/>
      <c r="K93" s="30"/>
      <c r="L93" s="18"/>
      <c r="M93" s="19">
        <f>'[1]要求ﾃﾞｰﾀ、単価入力'!S44</f>
        <v>2770</v>
      </c>
      <c r="N93" s="20">
        <f>'[1]要求ﾃﾞｰﾀ、単価入力'!Z44</f>
        <v>0.8</v>
      </c>
      <c r="O93" s="19">
        <f t="shared" si="3"/>
        <v>2216</v>
      </c>
      <c r="P93" t="str">
        <f>'[1]要求ﾃﾞｰﾀ、単価入力'!U44</f>
        <v>ESCO</v>
      </c>
      <c r="Q93" t="str">
        <f>'[1]要求ﾃﾞｰﾀ、単価入力'!P44</f>
        <v>可</v>
      </c>
      <c r="R93" t="str">
        <f>'[1]要求ﾃﾞｰﾀ、単価入力'!H44</f>
        <v>2-1</v>
      </c>
    </row>
    <row r="94" spans="1:18" ht="28.5" customHeight="1" x14ac:dyDescent="0.15">
      <c r="A94">
        <v>44</v>
      </c>
      <c r="B94" s="21"/>
      <c r="C94" s="31">
        <f>IF(H95=0,"",C92+1)</f>
        <v>44</v>
      </c>
      <c r="D94" s="57"/>
      <c r="E94" s="33">
        <f>'[1]要求ﾃﾞｰﾀ、単価入力'!O45</f>
        <v>0</v>
      </c>
      <c r="F94" s="34" t="str">
        <f>IF(Q95="可","*","")</f>
        <v>*</v>
      </c>
      <c r="G94" s="35"/>
      <c r="H94" s="36"/>
      <c r="I94" s="37"/>
      <c r="J94" s="37"/>
      <c r="K94" s="38"/>
      <c r="L94" s="18"/>
      <c r="M94" s="19">
        <f>'[1]要求ﾃﾞｰﾀ、単価入力'!T45</f>
        <v>0</v>
      </c>
      <c r="N94" s="20" t="str">
        <f>'[1]要求ﾃﾞｰﾀ、単価入力'!AA45</f>
        <v/>
      </c>
      <c r="O94" s="19">
        <f t="shared" si="3"/>
        <v>99999999</v>
      </c>
      <c r="P94">
        <f>'[1]要求ﾃﾞｰﾀ、単価入力'!V45</f>
        <v>0</v>
      </c>
    </row>
    <row r="95" spans="1:18" ht="28.5" customHeight="1" x14ac:dyDescent="0.15">
      <c r="A95">
        <v>44</v>
      </c>
      <c r="B95" s="21" t="str">
        <f>VLOOKUP(A95,'[1]要求ﾃﾞｰﾀ、単価入力'!$A$2:$I$301,8,FALSE)</f>
        <v>7-1</v>
      </c>
      <c r="C95" s="22"/>
      <c r="D95" s="24" t="str">
        <f>'[1]要求ﾃﾞｰﾀ、単価入力'!M45</f>
        <v>錆転換防腐剤</v>
      </c>
      <c r="E95" s="56" t="str">
        <f>'[1]要求ﾃﾞｰﾀ、単価入力'!N45</f>
        <v>ロックタイト　ＥＸＴＥＮＤ</v>
      </c>
      <c r="F95" s="25"/>
      <c r="G95" s="26" t="str">
        <f>'[1]要求ﾃﾞｰﾀ、単価入力'!Q45</f>
        <v>本</v>
      </c>
      <c r="H95" s="27">
        <f>'[1]要求ﾃﾞｰﾀ、単価入力'!R45</f>
        <v>2</v>
      </c>
      <c r="I95" s="28"/>
      <c r="J95" s="29"/>
      <c r="K95" s="30"/>
      <c r="L95" s="18"/>
      <c r="M95" s="19">
        <f>'[1]要求ﾃﾞｰﾀ、単価入力'!S45</f>
        <v>2813</v>
      </c>
      <c r="N95" s="20">
        <f>'[1]要求ﾃﾞｰﾀ、単価入力'!Z45</f>
        <v>0.8</v>
      </c>
      <c r="O95" s="19">
        <f t="shared" si="3"/>
        <v>2250</v>
      </c>
      <c r="P95" t="str">
        <f>'[1]要求ﾃﾞｰﾀ、単価入力'!U45</f>
        <v>ｵﾚﾝｼﾞﾌﾞｯｸ</v>
      </c>
      <c r="Q95" t="str">
        <f>'[1]要求ﾃﾞｰﾀ、単価入力'!P45</f>
        <v>可</v>
      </c>
      <c r="R95" t="str">
        <f>'[1]要求ﾃﾞｰﾀ、単価入力'!H45</f>
        <v>7-1</v>
      </c>
    </row>
    <row r="96" spans="1:18" ht="28.5" customHeight="1" x14ac:dyDescent="0.15">
      <c r="A96">
        <v>45</v>
      </c>
      <c r="B96" s="21"/>
      <c r="C96" s="31">
        <f>IF(H97=0,"",C94+1)</f>
        <v>45</v>
      </c>
      <c r="D96" s="57"/>
      <c r="E96" s="33">
        <f>'[1]要求ﾃﾞｰﾀ、単価入力'!O46</f>
        <v>0</v>
      </c>
      <c r="F96" s="34" t="str">
        <f>IF(Q97="可","*","")</f>
        <v>*</v>
      </c>
      <c r="G96" s="35"/>
      <c r="H96" s="36"/>
      <c r="I96" s="37"/>
      <c r="J96" s="37"/>
      <c r="K96" s="38"/>
      <c r="L96" s="18"/>
      <c r="M96" s="19">
        <f>'[1]要求ﾃﾞｰﾀ、単価入力'!T46</f>
        <v>0</v>
      </c>
      <c r="N96" s="20" t="str">
        <f>'[1]要求ﾃﾞｰﾀ、単価入力'!AA46</f>
        <v/>
      </c>
      <c r="O96" s="19">
        <f t="shared" si="3"/>
        <v>99999999</v>
      </c>
      <c r="P96">
        <f>'[1]要求ﾃﾞｰﾀ、単価入力'!V46</f>
        <v>0</v>
      </c>
    </row>
    <row r="97" spans="1:18" ht="28.5" customHeight="1" x14ac:dyDescent="0.15">
      <c r="A97">
        <v>45</v>
      </c>
      <c r="B97" s="21" t="str">
        <f>VLOOKUP(A97,'[1]要求ﾃﾞｰﾀ、単価入力'!$A$2:$I$301,8,FALSE)</f>
        <v>7-2</v>
      </c>
      <c r="C97" s="22"/>
      <c r="D97" s="24" t="str">
        <f>'[1]要求ﾃﾞｰﾀ、単価入力'!M46</f>
        <v>超強力防水スプレー</v>
      </c>
      <c r="E97" s="56" t="str">
        <f>'[1]要求ﾃﾞｰﾀ、単価入力'!N46</f>
        <v>ＥＡ９２０ＡＴ－３１</v>
      </c>
      <c r="F97" s="25"/>
      <c r="G97" s="26" t="str">
        <f>'[1]要求ﾃﾞｰﾀ、単価入力'!Q46</f>
        <v>個</v>
      </c>
      <c r="H97" s="27">
        <f>'[1]要求ﾃﾞｰﾀ、単価入力'!R46</f>
        <v>30</v>
      </c>
      <c r="I97" s="28"/>
      <c r="J97" s="29"/>
      <c r="K97" s="30"/>
      <c r="L97" s="18"/>
      <c r="M97" s="19">
        <f>'[1]要求ﾃﾞｰﾀ、単価入力'!S46</f>
        <v>940</v>
      </c>
      <c r="N97" s="20">
        <f>'[1]要求ﾃﾞｰﾀ、単価入力'!Z46</f>
        <v>0.8</v>
      </c>
      <c r="O97" s="19">
        <f t="shared" si="3"/>
        <v>752</v>
      </c>
      <c r="P97" t="str">
        <f>'[1]要求ﾃﾞｰﾀ、単価入力'!U46</f>
        <v>ESCO</v>
      </c>
      <c r="Q97" t="str">
        <f>'[1]要求ﾃﾞｰﾀ、単価入力'!P46</f>
        <v>可</v>
      </c>
      <c r="R97" t="str">
        <f>'[1]要求ﾃﾞｰﾀ、単価入力'!H46</f>
        <v>7-2</v>
      </c>
    </row>
    <row r="98" spans="1:18" ht="28.5" customHeight="1" x14ac:dyDescent="0.15">
      <c r="A98">
        <v>46</v>
      </c>
      <c r="B98" s="21"/>
      <c r="C98" s="31">
        <f>IF(H99=0,"",C96+1)</f>
        <v>46</v>
      </c>
      <c r="D98" s="57"/>
      <c r="E98" s="33">
        <f>'[1]要求ﾃﾞｰﾀ、単価入力'!O47</f>
        <v>0</v>
      </c>
      <c r="F98" s="34" t="str">
        <f>IF(Q99="可","*","")</f>
        <v>*</v>
      </c>
      <c r="G98" s="35"/>
      <c r="H98" s="36"/>
      <c r="I98" s="37"/>
      <c r="J98" s="37"/>
      <c r="K98" s="38"/>
      <c r="L98" s="18"/>
      <c r="M98" s="19">
        <f>'[1]要求ﾃﾞｰﾀ、単価入力'!T47</f>
        <v>0</v>
      </c>
      <c r="N98" s="20" t="str">
        <f>'[1]要求ﾃﾞｰﾀ、単価入力'!AA47</f>
        <v/>
      </c>
      <c r="O98" s="19">
        <f t="shared" si="3"/>
        <v>99999999</v>
      </c>
      <c r="P98">
        <f>'[1]要求ﾃﾞｰﾀ、単価入力'!V47</f>
        <v>0</v>
      </c>
    </row>
    <row r="99" spans="1:18" ht="28.5" customHeight="1" x14ac:dyDescent="0.15">
      <c r="A99">
        <v>46</v>
      </c>
      <c r="B99" s="21" t="str">
        <f>VLOOKUP(A99,'[1]要求ﾃﾞｰﾀ、単価入力'!$A$2:$I$301,8,FALSE)</f>
        <v>7-3</v>
      </c>
      <c r="C99" s="22"/>
      <c r="D99" s="24" t="str">
        <f>'[1]要求ﾃﾞｰﾀ、単価入力'!M47</f>
        <v>ペイントマーカー</v>
      </c>
      <c r="E99" s="56" t="str">
        <f>'[1]要求ﾃﾞｰﾀ、単価入力'!N47</f>
        <v>ＥＡ７６５ＭＶ－４</v>
      </c>
      <c r="F99" s="25"/>
      <c r="G99" s="26" t="str">
        <f>'[1]要求ﾃﾞｰﾀ、単価入力'!Q47</f>
        <v>本</v>
      </c>
      <c r="H99" s="27">
        <f>'[1]要求ﾃﾞｰﾀ、単価入力'!R47</f>
        <v>5</v>
      </c>
      <c r="I99" s="28"/>
      <c r="J99" s="29"/>
      <c r="K99" s="30"/>
      <c r="L99" s="18"/>
      <c r="M99" s="19">
        <f>'[1]要求ﾃﾞｰﾀ、単価入力'!S47</f>
        <v>230</v>
      </c>
      <c r="N99" s="20">
        <f>'[1]要求ﾃﾞｰﾀ、単価入力'!Z47</f>
        <v>0.8</v>
      </c>
      <c r="O99" s="19">
        <f t="shared" si="3"/>
        <v>184</v>
      </c>
      <c r="P99" t="str">
        <f>'[1]要求ﾃﾞｰﾀ、単価入力'!U47</f>
        <v>ESCO</v>
      </c>
      <c r="Q99" t="str">
        <f>'[1]要求ﾃﾞｰﾀ、単価入力'!P47</f>
        <v>可</v>
      </c>
      <c r="R99" t="str">
        <f>'[1]要求ﾃﾞｰﾀ、単価入力'!H47</f>
        <v>7-3</v>
      </c>
    </row>
    <row r="100" spans="1:18" ht="28.5" customHeight="1" x14ac:dyDescent="0.15">
      <c r="A100">
        <v>47</v>
      </c>
      <c r="B100" s="21"/>
      <c r="C100" s="31">
        <f>IF(H101=0,"",C98+1)</f>
        <v>47</v>
      </c>
      <c r="D100" s="57"/>
      <c r="E100" s="33">
        <f>'[1]要求ﾃﾞｰﾀ、単価入力'!O48</f>
        <v>0</v>
      </c>
      <c r="F100" s="34" t="str">
        <f>IF(Q101="可","*","")</f>
        <v>*</v>
      </c>
      <c r="G100" s="35"/>
      <c r="H100" s="36"/>
      <c r="I100" s="37"/>
      <c r="J100" s="37"/>
      <c r="K100" s="38"/>
      <c r="L100" s="18"/>
      <c r="M100" s="19">
        <f>'[1]要求ﾃﾞｰﾀ、単価入力'!T48</f>
        <v>0</v>
      </c>
      <c r="N100" s="20" t="str">
        <f>'[1]要求ﾃﾞｰﾀ、単価入力'!AA48</f>
        <v/>
      </c>
      <c r="O100" s="19">
        <f t="shared" si="3"/>
        <v>99999999</v>
      </c>
      <c r="P100">
        <f>'[1]要求ﾃﾞｰﾀ、単価入力'!V48</f>
        <v>0</v>
      </c>
    </row>
    <row r="101" spans="1:18" ht="28.5" customHeight="1" x14ac:dyDescent="0.15">
      <c r="A101">
        <v>47</v>
      </c>
      <c r="B101" s="21" t="str">
        <f>VLOOKUP(A101,'[1]要求ﾃﾞｰﾀ、単価入力'!$A$2:$I$301,8,FALSE)</f>
        <v>7-4</v>
      </c>
      <c r="C101" s="22"/>
      <c r="D101" s="24" t="str">
        <f>'[1]要求ﾃﾞｰﾀ、単価入力'!M48</f>
        <v>ペイントマーカー</v>
      </c>
      <c r="E101" s="56" t="str">
        <f>'[1]要求ﾃﾞｰﾀ、単価入力'!N48</f>
        <v>ＥＡ７６５ＭＶ－６</v>
      </c>
      <c r="F101" s="25"/>
      <c r="G101" s="26" t="str">
        <f>'[1]要求ﾃﾞｰﾀ、単価入力'!Q48</f>
        <v>本</v>
      </c>
      <c r="H101" s="27">
        <f>'[1]要求ﾃﾞｰﾀ、単価入力'!R48</f>
        <v>5</v>
      </c>
      <c r="I101" s="28"/>
      <c r="J101" s="29"/>
      <c r="K101" s="30"/>
      <c r="L101" s="18"/>
      <c r="M101" s="19">
        <f>'[1]要求ﾃﾞｰﾀ、単価入力'!S48</f>
        <v>230</v>
      </c>
      <c r="N101" s="20">
        <f>'[1]要求ﾃﾞｰﾀ、単価入力'!Z48</f>
        <v>0.8</v>
      </c>
      <c r="O101" s="19">
        <f t="shared" si="3"/>
        <v>184</v>
      </c>
      <c r="P101" t="str">
        <f>'[1]要求ﾃﾞｰﾀ、単価入力'!U48</f>
        <v>ESCO</v>
      </c>
      <c r="Q101" t="str">
        <f>'[1]要求ﾃﾞｰﾀ、単価入力'!P48</f>
        <v>可</v>
      </c>
      <c r="R101" t="str">
        <f>'[1]要求ﾃﾞｰﾀ、単価入力'!H48</f>
        <v>7-4</v>
      </c>
    </row>
    <row r="102" spans="1:18" ht="28.5" customHeight="1" x14ac:dyDescent="0.15">
      <c r="A102">
        <v>48</v>
      </c>
      <c r="B102" s="21"/>
      <c r="C102" s="31">
        <f>IF(H103=0,"",C100+1)</f>
        <v>48</v>
      </c>
      <c r="D102" s="57"/>
      <c r="E102" s="33">
        <f>'[1]要求ﾃﾞｰﾀ、単価入力'!O49</f>
        <v>0</v>
      </c>
      <c r="F102" s="34" t="str">
        <f>IF(Q103="可","*","")</f>
        <v>*</v>
      </c>
      <c r="G102" s="35"/>
      <c r="H102" s="36"/>
      <c r="I102" s="37"/>
      <c r="J102" s="37"/>
      <c r="K102" s="38"/>
      <c r="L102" s="18"/>
      <c r="M102" s="19">
        <f>'[1]要求ﾃﾞｰﾀ、単価入力'!T49</f>
        <v>0</v>
      </c>
      <c r="N102" s="20" t="str">
        <f>'[1]要求ﾃﾞｰﾀ、単価入力'!AA49</f>
        <v/>
      </c>
      <c r="O102" s="19">
        <f t="shared" si="3"/>
        <v>99999999</v>
      </c>
      <c r="P102">
        <f>'[1]要求ﾃﾞｰﾀ、単価入力'!V49</f>
        <v>0</v>
      </c>
    </row>
    <row r="103" spans="1:18" ht="28.5" customHeight="1" x14ac:dyDescent="0.15">
      <c r="A103">
        <v>48</v>
      </c>
      <c r="B103" s="21" t="str">
        <f>VLOOKUP(A103,'[1]要求ﾃﾞｰﾀ、単価入力'!$A$2:$I$301,8,FALSE)</f>
        <v>11-1</v>
      </c>
      <c r="C103" s="22"/>
      <c r="D103" s="24" t="str">
        <f>'[1]要求ﾃﾞｰﾀ、単価入力'!M49</f>
        <v>クーラント</v>
      </c>
      <c r="E103" s="56" t="str">
        <f>'[1]要求ﾃﾞｰﾀ、単価入力'!N49</f>
        <v>古賀薬品工業　５５－１８９</v>
      </c>
      <c r="F103" s="25"/>
      <c r="G103" s="26" t="str">
        <f>'[1]要求ﾃﾞｰﾀ、単価入力'!Q49</f>
        <v>本</v>
      </c>
      <c r="H103" s="27">
        <f>'[1]要求ﾃﾞｰﾀ、単価入力'!R49</f>
        <v>1</v>
      </c>
      <c r="I103" s="28"/>
      <c r="J103" s="29"/>
      <c r="K103" s="30"/>
      <c r="L103" s="18"/>
      <c r="M103" s="19">
        <f>'[1]要求ﾃﾞｰﾀ、単価入力'!S49</f>
        <v>13833</v>
      </c>
      <c r="N103" s="20">
        <f>'[1]要求ﾃﾞｰﾀ、単価入力'!Z49</f>
        <v>0.8</v>
      </c>
      <c r="O103" s="19">
        <f t="shared" si="3"/>
        <v>11066</v>
      </c>
      <c r="P103" t="str">
        <f>'[1]要求ﾃﾞｰﾀ、単価入力'!U49</f>
        <v>ｵﾚﾝｼﾞﾌﾞｯｸ</v>
      </c>
      <c r="Q103" t="str">
        <f>'[1]要求ﾃﾞｰﾀ、単価入力'!P49</f>
        <v>可</v>
      </c>
      <c r="R103" t="str">
        <f>'[1]要求ﾃﾞｰﾀ、単価入力'!H49</f>
        <v>11-1</v>
      </c>
    </row>
    <row r="104" spans="1:18" ht="28.5" customHeight="1" x14ac:dyDescent="0.15">
      <c r="C104" s="22"/>
      <c r="D104" s="33"/>
      <c r="E104" s="41"/>
      <c r="F104" s="58"/>
      <c r="G104" s="59"/>
      <c r="H104" s="60"/>
      <c r="I104" s="61" t="str">
        <f>IF($A$1&lt;49,"小計","")</f>
        <v/>
      </c>
      <c r="J104" s="62" t="str">
        <f>IF(I104="","",SUM(J80:J103))</f>
        <v/>
      </c>
      <c r="K104" s="72"/>
      <c r="L104" s="18"/>
      <c r="M104" s="19"/>
      <c r="N104" s="20"/>
      <c r="O104" s="19"/>
    </row>
    <row r="105" spans="1:18" ht="28.5" customHeight="1" x14ac:dyDescent="0.15">
      <c r="C105" s="46"/>
      <c r="D105" s="63"/>
      <c r="E105" s="64"/>
      <c r="F105" s="65"/>
      <c r="G105" s="66"/>
      <c r="H105" s="67"/>
      <c r="I105" s="68" t="str">
        <f>IF(I104="小計","計","小計")</f>
        <v>小計</v>
      </c>
      <c r="J105" s="69">
        <f>IF(I105="小計",SUM(J80:J103),IF(I105="計",SUM($L$2:L105)))</f>
        <v>0</v>
      </c>
      <c r="K105" s="70"/>
      <c r="L105" s="55">
        <f>SUM(J80:J103)</f>
        <v>0</v>
      </c>
      <c r="M105" s="19">
        <f>M79+6</f>
        <v>6</v>
      </c>
      <c r="N105" s="20"/>
      <c r="O105" s="19">
        <f>ROUNDDOWN(M105*N105,0)</f>
        <v>0</v>
      </c>
    </row>
    <row r="106" spans="1:18" ht="28.5" customHeight="1" x14ac:dyDescent="0.15">
      <c r="A106">
        <v>49</v>
      </c>
      <c r="C106" s="10">
        <f>IF(H107=0,"",49)</f>
        <v>49</v>
      </c>
      <c r="D106" s="12"/>
      <c r="E106" s="12">
        <f>'[1]要求ﾃﾞｰﾀ、単価入力'!O50</f>
        <v>0</v>
      </c>
      <c r="F106" s="13" t="str">
        <f>IF(Q107="可","*","")</f>
        <v>*</v>
      </c>
      <c r="G106" s="14"/>
      <c r="H106" s="15"/>
      <c r="I106" s="16"/>
      <c r="J106" s="16"/>
      <c r="K106" s="17"/>
      <c r="L106" s="18"/>
      <c r="M106" s="19">
        <f>'[1]要求ﾃﾞｰﾀ、単価入力'!T50</f>
        <v>0</v>
      </c>
      <c r="N106" s="20" t="str">
        <f>'[1]要求ﾃﾞｰﾀ、単価入力'!AA50</f>
        <v/>
      </c>
      <c r="O106" s="19">
        <f t="shared" ref="O106:O129" si="4">IF(M106=0,M106+99999999,ROUNDDOWN(M106*N106,0))</f>
        <v>99999999</v>
      </c>
      <c r="P106">
        <f>'[1]要求ﾃﾞｰﾀ、単価入力'!V50</f>
        <v>0</v>
      </c>
    </row>
    <row r="107" spans="1:18" ht="28.5" customHeight="1" x14ac:dyDescent="0.15">
      <c r="A107">
        <v>49</v>
      </c>
      <c r="B107" s="21" t="str">
        <f>VLOOKUP(A107,'[1]要求ﾃﾞｰﾀ、単価入力'!$A$2:$I$301,8,FALSE)</f>
        <v>11-2</v>
      </c>
      <c r="C107" s="22"/>
      <c r="D107" s="24" t="str">
        <f>'[1]要求ﾃﾞｰﾀ、単価入力'!M50</f>
        <v>シャーシ用防錆塗料</v>
      </c>
      <c r="E107" s="56" t="str">
        <f>'[1]要求ﾃﾞｰﾀ、単価入力'!N50</f>
        <v>呉工業　ＮＯ１０６２</v>
      </c>
      <c r="F107" s="25"/>
      <c r="G107" s="26" t="str">
        <f>'[1]要求ﾃﾞｰﾀ、単価入力'!Q50</f>
        <v>本</v>
      </c>
      <c r="H107" s="27">
        <f>'[1]要求ﾃﾞｰﾀ、単価入力'!R50</f>
        <v>40</v>
      </c>
      <c r="I107" s="28"/>
      <c r="J107" s="29"/>
      <c r="K107" s="30"/>
      <c r="L107" s="18"/>
      <c r="M107" s="19">
        <f>'[1]要求ﾃﾞｰﾀ、単価入力'!S50</f>
        <v>640</v>
      </c>
      <c r="N107" s="20">
        <f>'[1]要求ﾃﾞｰﾀ、単価入力'!Z50</f>
        <v>0.8</v>
      </c>
      <c r="O107" s="19">
        <f t="shared" si="4"/>
        <v>512</v>
      </c>
      <c r="P107" t="str">
        <f>'[1]要求ﾃﾞｰﾀ、単価入力'!U50</f>
        <v>ｵﾚﾝｼﾞﾌﾞｯｸ</v>
      </c>
      <c r="Q107" t="str">
        <f>'[1]要求ﾃﾞｰﾀ、単価入力'!P50</f>
        <v>可</v>
      </c>
      <c r="R107" t="str">
        <f>'[1]要求ﾃﾞｰﾀ、単価入力'!H50</f>
        <v>11-2</v>
      </c>
    </row>
    <row r="108" spans="1:18" ht="28.5" customHeight="1" x14ac:dyDescent="0.15">
      <c r="A108">
        <v>50</v>
      </c>
      <c r="B108" s="21"/>
      <c r="C108" s="31">
        <f>IF(H109=0,"",C106+1)</f>
        <v>50</v>
      </c>
      <c r="D108" s="57"/>
      <c r="E108" s="33">
        <f>'[1]要求ﾃﾞｰﾀ、単価入力'!O51</f>
        <v>0</v>
      </c>
      <c r="F108" s="34" t="str">
        <f>IF(Q109="可","*","")</f>
        <v>*</v>
      </c>
      <c r="G108" s="35"/>
      <c r="H108" s="36"/>
      <c r="I108" s="37"/>
      <c r="J108" s="37"/>
      <c r="K108" s="38"/>
      <c r="L108" s="18"/>
      <c r="M108" s="19">
        <f>'[1]要求ﾃﾞｰﾀ、単価入力'!T51</f>
        <v>0</v>
      </c>
      <c r="N108" s="20" t="str">
        <f>'[1]要求ﾃﾞｰﾀ、単価入力'!AA51</f>
        <v/>
      </c>
      <c r="O108" s="19">
        <f t="shared" si="4"/>
        <v>99999999</v>
      </c>
      <c r="P108">
        <f>'[1]要求ﾃﾞｰﾀ、単価入力'!V51</f>
        <v>0</v>
      </c>
    </row>
    <row r="109" spans="1:18" ht="28.5" customHeight="1" x14ac:dyDescent="0.15">
      <c r="A109">
        <v>50</v>
      </c>
      <c r="B109" s="21" t="str">
        <f>VLOOKUP(A109,'[1]要求ﾃﾞｰﾀ、単価入力'!$A$2:$I$301,8,FALSE)</f>
        <v>11-3</v>
      </c>
      <c r="C109" s="22"/>
      <c r="D109" s="24" t="str">
        <f>'[1]要求ﾃﾞｰﾀ、単価入力'!M51</f>
        <v>シャーシ用防錆塗料</v>
      </c>
      <c r="E109" s="56" t="str">
        <f>'[1]要求ﾃﾞｰﾀ、単価入力'!N51</f>
        <v>石原ケミカル　１５７８１</v>
      </c>
      <c r="F109" s="25"/>
      <c r="G109" s="26" t="str">
        <f>'[1]要求ﾃﾞｰﾀ、単価入力'!Q51</f>
        <v>個</v>
      </c>
      <c r="H109" s="27">
        <f>'[1]要求ﾃﾞｰﾀ、単価入力'!R51</f>
        <v>20</v>
      </c>
      <c r="I109" s="28"/>
      <c r="J109" s="29"/>
      <c r="K109" s="30"/>
      <c r="L109" s="18"/>
      <c r="M109" s="19">
        <f>'[1]要求ﾃﾞｰﾀ、単価入力'!S51</f>
        <v>1706</v>
      </c>
      <c r="N109" s="20">
        <f>'[1]要求ﾃﾞｰﾀ、単価入力'!Z51</f>
        <v>0.8</v>
      </c>
      <c r="O109" s="19">
        <f t="shared" si="4"/>
        <v>1364</v>
      </c>
      <c r="P109" t="str">
        <f>'[1]要求ﾃﾞｰﾀ、単価入力'!U51</f>
        <v>ｵﾚﾝｼﾞﾌﾞｯｸ</v>
      </c>
      <c r="Q109" t="str">
        <f>'[1]要求ﾃﾞｰﾀ、単価入力'!P51</f>
        <v>可</v>
      </c>
      <c r="R109" t="str">
        <f>'[1]要求ﾃﾞｰﾀ、単価入力'!H51</f>
        <v>11-3</v>
      </c>
    </row>
    <row r="110" spans="1:18" ht="28.5" customHeight="1" x14ac:dyDescent="0.15">
      <c r="A110">
        <v>51</v>
      </c>
      <c r="B110" s="21"/>
      <c r="C110" s="31">
        <f>IF(H111=0,"",C108+1)</f>
        <v>51</v>
      </c>
      <c r="D110" s="57"/>
      <c r="E110" s="33">
        <f>'[1]要求ﾃﾞｰﾀ、単価入力'!O52</f>
        <v>0</v>
      </c>
      <c r="F110" s="34" t="str">
        <f>IF(Q111="可","*","")</f>
        <v>*</v>
      </c>
      <c r="G110" s="35"/>
      <c r="H110" s="36"/>
      <c r="I110" s="37"/>
      <c r="J110" s="37"/>
      <c r="K110" s="38"/>
      <c r="L110" s="18"/>
      <c r="M110" s="19">
        <f>'[1]要求ﾃﾞｰﾀ、単価入力'!T52</f>
        <v>0</v>
      </c>
      <c r="N110" s="20" t="str">
        <f>'[1]要求ﾃﾞｰﾀ、単価入力'!AA52</f>
        <v/>
      </c>
      <c r="O110" s="19">
        <f t="shared" si="4"/>
        <v>99999999</v>
      </c>
      <c r="P110">
        <f>'[1]要求ﾃﾞｰﾀ、単価入力'!V52</f>
        <v>0</v>
      </c>
    </row>
    <row r="111" spans="1:18" ht="28.5" customHeight="1" x14ac:dyDescent="0.15">
      <c r="A111">
        <v>51</v>
      </c>
      <c r="B111" s="21" t="str">
        <f>VLOOKUP(A111,'[1]要求ﾃﾞｰﾀ、単価入力'!$A$2:$I$301,8,FALSE)</f>
        <v>11-4</v>
      </c>
      <c r="C111" s="22"/>
      <c r="D111" s="24" t="str">
        <f>'[1]要求ﾃﾞｰﾀ、単価入力'!M52</f>
        <v>パーツクリーナー</v>
      </c>
      <c r="E111" s="56" t="str">
        <f>'[1]要求ﾃﾞｰﾀ、単価入力'!N52</f>
        <v>呉工業　ＮＯ１４２１</v>
      </c>
      <c r="F111" s="25"/>
      <c r="G111" s="26" t="str">
        <f>'[1]要求ﾃﾞｰﾀ、単価入力'!Q52</f>
        <v>本</v>
      </c>
      <c r="H111" s="27">
        <f>'[1]要求ﾃﾞｰﾀ、単価入力'!R52</f>
        <v>20</v>
      </c>
      <c r="I111" s="28"/>
      <c r="J111" s="29"/>
      <c r="K111" s="30"/>
      <c r="L111" s="18"/>
      <c r="M111" s="19">
        <f>'[1]要求ﾃﾞｰﾀ、単価入力'!S52</f>
        <v>780</v>
      </c>
      <c r="N111" s="20">
        <f>'[1]要求ﾃﾞｰﾀ、単価入力'!Z52</f>
        <v>0.8</v>
      </c>
      <c r="O111" s="19">
        <f t="shared" si="4"/>
        <v>624</v>
      </c>
      <c r="P111" t="str">
        <f>'[1]要求ﾃﾞｰﾀ、単価入力'!U52</f>
        <v>ｵﾚﾝｼﾞﾌﾞｯｸ</v>
      </c>
      <c r="Q111" t="str">
        <f>'[1]要求ﾃﾞｰﾀ、単価入力'!P52</f>
        <v>可</v>
      </c>
      <c r="R111" t="str">
        <f>'[1]要求ﾃﾞｰﾀ、単価入力'!H52</f>
        <v>11-4</v>
      </c>
    </row>
    <row r="112" spans="1:18" ht="28.5" customHeight="1" x14ac:dyDescent="0.15">
      <c r="A112">
        <v>52</v>
      </c>
      <c r="B112" s="21"/>
      <c r="C112" s="31">
        <f>IF(H113=0,"",C110+1)</f>
        <v>52</v>
      </c>
      <c r="D112" s="57"/>
      <c r="E112" s="33">
        <f>'[1]要求ﾃﾞｰﾀ、単価入力'!O53</f>
        <v>0</v>
      </c>
      <c r="F112" s="34" t="str">
        <f>IF(Q113="可","*","")</f>
        <v>*</v>
      </c>
      <c r="G112" s="35"/>
      <c r="H112" s="36"/>
      <c r="I112" s="37"/>
      <c r="J112" s="37"/>
      <c r="K112" s="38"/>
      <c r="L112" s="18"/>
      <c r="M112" s="19">
        <f>'[1]要求ﾃﾞｰﾀ、単価入力'!T53</f>
        <v>0</v>
      </c>
      <c r="N112" s="20" t="str">
        <f>'[1]要求ﾃﾞｰﾀ、単価入力'!AA53</f>
        <v/>
      </c>
      <c r="O112" s="19">
        <f t="shared" si="4"/>
        <v>99999999</v>
      </c>
      <c r="P112">
        <f>'[1]要求ﾃﾞｰﾀ、単価入力'!V53</f>
        <v>0</v>
      </c>
    </row>
    <row r="113" spans="1:18" ht="28.5" customHeight="1" x14ac:dyDescent="0.15">
      <c r="A113">
        <v>52</v>
      </c>
      <c r="B113" s="21" t="str">
        <f>VLOOKUP(A113,'[1]要求ﾃﾞｰﾀ、単価入力'!$A$2:$I$301,8,FALSE)</f>
        <v>11-5</v>
      </c>
      <c r="C113" s="22"/>
      <c r="D113" s="24" t="str">
        <f>'[1]要求ﾃﾞｰﾀ、単価入力'!M53</f>
        <v>ラッカースプレー</v>
      </c>
      <c r="E113" s="56" t="str">
        <f>'[1]要求ﾃﾞｰﾀ、単価入力'!N53</f>
        <v>アサヒペン　５５１２５２</v>
      </c>
      <c r="F113" s="25"/>
      <c r="G113" s="26" t="str">
        <f>'[1]要求ﾃﾞｰﾀ、単価入力'!Q53</f>
        <v>本</v>
      </c>
      <c r="H113" s="27">
        <f>'[1]要求ﾃﾞｰﾀ、単価入力'!R53</f>
        <v>5</v>
      </c>
      <c r="I113" s="28"/>
      <c r="J113" s="29"/>
      <c r="K113" s="30"/>
      <c r="L113" s="18"/>
      <c r="M113" s="19">
        <f>'[1]要求ﾃﾞｰﾀ、単価入力'!S53</f>
        <v>1090</v>
      </c>
      <c r="N113" s="20">
        <f>'[1]要求ﾃﾞｰﾀ、単価入力'!Z53</f>
        <v>0.8</v>
      </c>
      <c r="O113" s="19">
        <f t="shared" si="4"/>
        <v>872</v>
      </c>
      <c r="P113" t="str">
        <f>'[1]要求ﾃﾞｰﾀ、単価入力'!U53</f>
        <v>ｵﾚﾝｼﾞﾌﾞｯｸ</v>
      </c>
      <c r="Q113" t="str">
        <f>'[1]要求ﾃﾞｰﾀ、単価入力'!P53</f>
        <v>可</v>
      </c>
      <c r="R113" t="str">
        <f>'[1]要求ﾃﾞｰﾀ、単価入力'!H53</f>
        <v>11-5</v>
      </c>
    </row>
    <row r="114" spans="1:18" ht="28.5" customHeight="1" x14ac:dyDescent="0.15">
      <c r="A114">
        <v>53</v>
      </c>
      <c r="B114" s="21"/>
      <c r="C114" s="31">
        <f>IF(H115=0,"",C112+1)</f>
        <v>53</v>
      </c>
      <c r="D114" s="57"/>
      <c r="E114" s="33">
        <f>'[1]要求ﾃﾞｰﾀ、単価入力'!O54</f>
        <v>0</v>
      </c>
      <c r="F114" s="34" t="str">
        <f>IF(Q115="可","*","")</f>
        <v>*</v>
      </c>
      <c r="G114" s="35"/>
      <c r="H114" s="36"/>
      <c r="I114" s="37"/>
      <c r="J114" s="37"/>
      <c r="K114" s="38"/>
      <c r="L114" s="18"/>
      <c r="M114" s="19">
        <f>'[1]要求ﾃﾞｰﾀ、単価入力'!T54</f>
        <v>0</v>
      </c>
      <c r="N114" s="20" t="str">
        <f>'[1]要求ﾃﾞｰﾀ、単価入力'!AA54</f>
        <v/>
      </c>
      <c r="O114" s="19">
        <f t="shared" si="4"/>
        <v>99999999</v>
      </c>
      <c r="P114">
        <f>'[1]要求ﾃﾞｰﾀ、単価入力'!V54</f>
        <v>0</v>
      </c>
    </row>
    <row r="115" spans="1:18" ht="28.5" customHeight="1" x14ac:dyDescent="0.15">
      <c r="A115">
        <v>53</v>
      </c>
      <c r="B115" s="21" t="str">
        <f>VLOOKUP(A115,'[1]要求ﾃﾞｰﾀ、単価入力'!$A$2:$I$301,8,FALSE)</f>
        <v>11-6</v>
      </c>
      <c r="C115" s="22"/>
      <c r="D115" s="24" t="str">
        <f>'[1]要求ﾃﾞｰﾀ、単価入力'!M54</f>
        <v>ラッカースプレー</v>
      </c>
      <c r="E115" s="56" t="str">
        <f>'[1]要求ﾃﾞｰﾀ、単価入力'!N54</f>
        <v>アサヒペン　５５１３０６</v>
      </c>
      <c r="F115" s="25"/>
      <c r="G115" s="26" t="str">
        <f>'[1]要求ﾃﾞｰﾀ、単価入力'!Q54</f>
        <v>本</v>
      </c>
      <c r="H115" s="27">
        <f>'[1]要求ﾃﾞｰﾀ、単価入力'!R54</f>
        <v>5</v>
      </c>
      <c r="I115" s="28"/>
      <c r="J115" s="29"/>
      <c r="K115" s="39"/>
      <c r="L115" s="18"/>
      <c r="M115" s="19">
        <f>'[1]要求ﾃﾞｰﾀ、単価入力'!S54</f>
        <v>1090</v>
      </c>
      <c r="N115" s="20">
        <f>'[1]要求ﾃﾞｰﾀ、単価入力'!Z54</f>
        <v>0.8</v>
      </c>
      <c r="O115" s="19">
        <f t="shared" si="4"/>
        <v>872</v>
      </c>
      <c r="P115" t="str">
        <f>'[1]要求ﾃﾞｰﾀ、単価入力'!U54</f>
        <v>ｵﾚﾝｼﾞﾌﾞｯｸ</v>
      </c>
      <c r="Q115" t="str">
        <f>'[1]要求ﾃﾞｰﾀ、単価入力'!P54</f>
        <v>可</v>
      </c>
      <c r="R115" t="str">
        <f>'[1]要求ﾃﾞｰﾀ、単価入力'!H54</f>
        <v>11-6</v>
      </c>
    </row>
    <row r="116" spans="1:18" ht="28.5" customHeight="1" x14ac:dyDescent="0.15">
      <c r="A116">
        <v>54</v>
      </c>
      <c r="B116" s="21"/>
      <c r="C116" s="31">
        <f>IF(H117=0,"",C114+1)</f>
        <v>54</v>
      </c>
      <c r="D116" s="57"/>
      <c r="E116" s="33">
        <f>'[1]要求ﾃﾞｰﾀ、単価入力'!O55</f>
        <v>0</v>
      </c>
      <c r="F116" s="34" t="str">
        <f>IF(Q117="可","*","")</f>
        <v>*</v>
      </c>
      <c r="G116" s="35"/>
      <c r="H116" s="36"/>
      <c r="I116" s="37"/>
      <c r="J116" s="37"/>
      <c r="K116" s="38"/>
      <c r="L116" s="18"/>
      <c r="M116" s="19">
        <f>'[1]要求ﾃﾞｰﾀ、単価入力'!T55</f>
        <v>0</v>
      </c>
      <c r="N116" s="20" t="str">
        <f>'[1]要求ﾃﾞｰﾀ、単価入力'!AA55</f>
        <v/>
      </c>
      <c r="O116" s="19">
        <f t="shared" si="4"/>
        <v>99999999</v>
      </c>
      <c r="P116">
        <f>'[1]要求ﾃﾞｰﾀ、単価入力'!V55</f>
        <v>0</v>
      </c>
    </row>
    <row r="117" spans="1:18" ht="28.5" customHeight="1" x14ac:dyDescent="0.15">
      <c r="A117">
        <v>54</v>
      </c>
      <c r="B117" s="21" t="str">
        <f>VLOOKUP(A117,'[1]要求ﾃﾞｰﾀ、単価入力'!$A$2:$I$301,8,FALSE)</f>
        <v>19-1</v>
      </c>
      <c r="C117" s="22"/>
      <c r="D117" s="24" t="str">
        <f>'[1]要求ﾃﾞｰﾀ、単価入力'!M55</f>
        <v>チェーンソーオイル</v>
      </c>
      <c r="E117" s="56" t="str">
        <f>'[1]要求ﾃﾞｰﾀ、単価入力'!N55</f>
        <v>ＥＡ９２０ＡＫ－１０Ａ</v>
      </c>
      <c r="F117" s="25"/>
      <c r="G117" s="26" t="str">
        <f>'[1]要求ﾃﾞｰﾀ、単価入力'!Q55</f>
        <v>個</v>
      </c>
      <c r="H117" s="27">
        <f>'[1]要求ﾃﾞｰﾀ、単価入力'!R55</f>
        <v>1</v>
      </c>
      <c r="I117" s="28"/>
      <c r="J117" s="29"/>
      <c r="K117" s="30"/>
      <c r="L117" s="18"/>
      <c r="M117" s="19">
        <f>'[1]要求ﾃﾞｰﾀ、単価入力'!S55</f>
        <v>4170</v>
      </c>
      <c r="N117" s="20">
        <f>'[1]要求ﾃﾞｰﾀ、単価入力'!Z55</f>
        <v>0.8</v>
      </c>
      <c r="O117" s="19">
        <f t="shared" si="4"/>
        <v>3336</v>
      </c>
      <c r="P117" t="str">
        <f>'[1]要求ﾃﾞｰﾀ、単価入力'!U55</f>
        <v>ESCO</v>
      </c>
      <c r="Q117" t="str">
        <f>'[1]要求ﾃﾞｰﾀ、単価入力'!P55</f>
        <v>可</v>
      </c>
      <c r="R117" t="str">
        <f>'[1]要求ﾃﾞｰﾀ、単価入力'!H55</f>
        <v>19-1</v>
      </c>
    </row>
    <row r="118" spans="1:18" ht="28.5" customHeight="1" x14ac:dyDescent="0.15">
      <c r="A118">
        <v>55</v>
      </c>
      <c r="B118" s="21"/>
      <c r="C118" s="31">
        <f>IF(H119=0,"",C116+1)</f>
        <v>55</v>
      </c>
      <c r="D118" s="57"/>
      <c r="E118" s="33">
        <f>'[1]要求ﾃﾞｰﾀ、単価入力'!O56</f>
        <v>0</v>
      </c>
      <c r="F118" s="34" t="str">
        <f>IF(Q119="可","*","")</f>
        <v>*</v>
      </c>
      <c r="G118" s="35"/>
      <c r="H118" s="36"/>
      <c r="I118" s="37"/>
      <c r="J118" s="37"/>
      <c r="K118" s="38"/>
      <c r="L118" s="18"/>
      <c r="M118" s="19">
        <f>'[1]要求ﾃﾞｰﾀ、単価入力'!T56</f>
        <v>0</v>
      </c>
      <c r="N118" s="20" t="str">
        <f>'[1]要求ﾃﾞｰﾀ、単価入力'!AA56</f>
        <v/>
      </c>
      <c r="O118" s="19">
        <f t="shared" si="4"/>
        <v>99999999</v>
      </c>
      <c r="P118">
        <f>'[1]要求ﾃﾞｰﾀ、単価入力'!V56</f>
        <v>0</v>
      </c>
    </row>
    <row r="119" spans="1:18" ht="28.5" customHeight="1" x14ac:dyDescent="0.15">
      <c r="A119">
        <v>55</v>
      </c>
      <c r="B119" s="21" t="str">
        <f>VLOOKUP(A119,'[1]要求ﾃﾞｰﾀ、単価入力'!$A$2:$I$301,8,FALSE)</f>
        <v>19-4</v>
      </c>
      <c r="C119" s="22"/>
      <c r="D119" s="24" t="str">
        <f>'[1]要求ﾃﾞｰﾀ、単価入力'!M56</f>
        <v>モリブデングリス</v>
      </c>
      <c r="E119" s="56" t="str">
        <f>'[1]要求ﾃﾞｰﾀ、単価入力'!N56</f>
        <v>住鉱　２８３４６５</v>
      </c>
      <c r="F119" s="25"/>
      <c r="G119" s="26" t="str">
        <f>'[1]要求ﾃﾞｰﾀ、単価入力'!Q56</f>
        <v>本</v>
      </c>
      <c r="H119" s="27">
        <f>'[1]要求ﾃﾞｰﾀ、単価入力'!R56</f>
        <v>20</v>
      </c>
      <c r="I119" s="28"/>
      <c r="J119" s="29"/>
      <c r="K119" s="30"/>
      <c r="L119" s="18"/>
      <c r="M119" s="19">
        <f>'[1]要求ﾃﾞｰﾀ、単価入力'!S56</f>
        <v>2040</v>
      </c>
      <c r="N119" s="20">
        <f>'[1]要求ﾃﾞｰﾀ、単価入力'!Z56</f>
        <v>0.8</v>
      </c>
      <c r="O119" s="19">
        <f t="shared" si="4"/>
        <v>1632</v>
      </c>
      <c r="P119" t="str">
        <f>'[1]要求ﾃﾞｰﾀ、単価入力'!U56</f>
        <v>ｵﾚﾝｼﾞﾌﾞｯｸ</v>
      </c>
      <c r="Q119" t="str">
        <f>'[1]要求ﾃﾞｰﾀ、単価入力'!P56</f>
        <v>可</v>
      </c>
      <c r="R119" t="str">
        <f>'[1]要求ﾃﾞｰﾀ、単価入力'!H56</f>
        <v>19-4</v>
      </c>
    </row>
    <row r="120" spans="1:18" ht="28.5" customHeight="1" x14ac:dyDescent="0.15">
      <c r="A120">
        <v>56</v>
      </c>
      <c r="B120" s="21"/>
      <c r="C120" s="31">
        <f>IF(H121=0,"",C118+1)</f>
        <v>56</v>
      </c>
      <c r="D120" s="57"/>
      <c r="E120" s="33">
        <f>'[1]要求ﾃﾞｰﾀ、単価入力'!O57</f>
        <v>0</v>
      </c>
      <c r="F120" s="34" t="str">
        <f>IF(Q121="可","*","")</f>
        <v>*</v>
      </c>
      <c r="G120" s="35"/>
      <c r="H120" s="36"/>
      <c r="I120" s="37"/>
      <c r="J120" s="37"/>
      <c r="K120" s="38"/>
      <c r="L120" s="18"/>
      <c r="M120" s="19">
        <f>'[1]要求ﾃﾞｰﾀ、単価入力'!T57</f>
        <v>0</v>
      </c>
      <c r="N120" s="20" t="str">
        <f>'[1]要求ﾃﾞｰﾀ、単価入力'!AA57</f>
        <v/>
      </c>
      <c r="O120" s="19">
        <f t="shared" si="4"/>
        <v>99999999</v>
      </c>
      <c r="P120">
        <f>'[1]要求ﾃﾞｰﾀ、単価入力'!V57</f>
        <v>0</v>
      </c>
    </row>
    <row r="121" spans="1:18" ht="28.5" customHeight="1" x14ac:dyDescent="0.15">
      <c r="A121">
        <v>56</v>
      </c>
      <c r="B121" s="21" t="str">
        <f>VLOOKUP(A121,'[1]要求ﾃﾞｰﾀ、単価入力'!$A$2:$I$301,8,FALSE)</f>
        <v>19-5</v>
      </c>
      <c r="C121" s="22"/>
      <c r="D121" s="24" t="str">
        <f>'[1]要求ﾃﾞｰﾀ、単価入力'!M57</f>
        <v>遅乾性パーツクリーナー</v>
      </c>
      <c r="E121" s="56" t="str">
        <f>'[1]要求ﾃﾞｰﾀ、単価入力'!N57</f>
        <v>呉工業　ＮＯ１４３１</v>
      </c>
      <c r="F121" s="25"/>
      <c r="G121" s="26" t="str">
        <f>'[1]要求ﾃﾞｰﾀ、単価入力'!Q57</f>
        <v>本</v>
      </c>
      <c r="H121" s="27">
        <f>'[1]要求ﾃﾞｰﾀ、単価入力'!R57</f>
        <v>10</v>
      </c>
      <c r="I121" s="28"/>
      <c r="J121" s="29"/>
      <c r="K121" s="30"/>
      <c r="L121" s="18"/>
      <c r="M121" s="19">
        <f>'[1]要求ﾃﾞｰﾀ、単価入力'!S57</f>
        <v>960</v>
      </c>
      <c r="N121" s="20">
        <f>'[1]要求ﾃﾞｰﾀ、単価入力'!Z57</f>
        <v>0.8</v>
      </c>
      <c r="O121" s="19">
        <f t="shared" si="4"/>
        <v>768</v>
      </c>
      <c r="P121" t="str">
        <f>'[1]要求ﾃﾞｰﾀ、単価入力'!U57</f>
        <v>ｵﾚﾝｼﾞﾌﾞｯｸ</v>
      </c>
      <c r="Q121" t="str">
        <f>'[1]要求ﾃﾞｰﾀ、単価入力'!P57</f>
        <v>可</v>
      </c>
      <c r="R121" t="str">
        <f>'[1]要求ﾃﾞｰﾀ、単価入力'!H57</f>
        <v>19-5</v>
      </c>
    </row>
    <row r="122" spans="1:18" ht="28.5" customHeight="1" x14ac:dyDescent="0.15">
      <c r="A122">
        <v>57</v>
      </c>
      <c r="B122" s="21"/>
      <c r="C122" s="31">
        <f>IF(H123=0,"",C120+1)</f>
        <v>57</v>
      </c>
      <c r="D122" s="57"/>
      <c r="E122" s="33">
        <f>'[1]要求ﾃﾞｰﾀ、単価入力'!O58</f>
        <v>0</v>
      </c>
      <c r="F122" s="34" t="str">
        <f>IF(Q123="可","*","")</f>
        <v>*</v>
      </c>
      <c r="G122" s="35"/>
      <c r="H122" s="36"/>
      <c r="I122" s="37"/>
      <c r="J122" s="37"/>
      <c r="K122" s="38"/>
      <c r="L122" s="18"/>
      <c r="M122" s="19">
        <f>'[1]要求ﾃﾞｰﾀ、単価入力'!T58</f>
        <v>0</v>
      </c>
      <c r="N122" s="20" t="str">
        <f>'[1]要求ﾃﾞｰﾀ、単価入力'!AA58</f>
        <v/>
      </c>
      <c r="O122" s="19">
        <f t="shared" si="4"/>
        <v>99999999</v>
      </c>
      <c r="P122">
        <f>'[1]要求ﾃﾞｰﾀ、単価入力'!V58</f>
        <v>0</v>
      </c>
    </row>
    <row r="123" spans="1:18" ht="28.5" customHeight="1" x14ac:dyDescent="0.15">
      <c r="A123">
        <v>57</v>
      </c>
      <c r="B123" s="21" t="str">
        <f>VLOOKUP(A123,'[1]要求ﾃﾞｰﾀ、単価入力'!$A$2:$I$301,8,FALSE)</f>
        <v>19-6</v>
      </c>
      <c r="C123" s="22"/>
      <c r="D123" s="24" t="str">
        <f>'[1]要求ﾃﾞｰﾀ、単価入力'!M58</f>
        <v>離雪アクリルスプレー</v>
      </c>
      <c r="E123" s="56" t="str">
        <f>'[1]要求ﾃﾞｰﾀ、単価入力'!N58</f>
        <v>高森コーキ　ＴＵ－ＳＡＮ</v>
      </c>
      <c r="F123" s="25"/>
      <c r="G123" s="26" t="str">
        <f>'[1]要求ﾃﾞｰﾀ、単価入力'!Q58</f>
        <v>本</v>
      </c>
      <c r="H123" s="27">
        <f>'[1]要求ﾃﾞｰﾀ、単価入力'!R58</f>
        <v>6</v>
      </c>
      <c r="I123" s="28"/>
      <c r="J123" s="29"/>
      <c r="K123" s="30"/>
      <c r="L123" s="18"/>
      <c r="M123" s="19">
        <f>'[1]要求ﾃﾞｰﾀ、単価入力'!S58</f>
        <v>2252</v>
      </c>
      <c r="N123" s="20">
        <f>'[1]要求ﾃﾞｰﾀ、単価入力'!Z58</f>
        <v>0.8</v>
      </c>
      <c r="O123" s="19">
        <f t="shared" si="4"/>
        <v>1801</v>
      </c>
      <c r="P123" t="str">
        <f>'[1]要求ﾃﾞｰﾀ、単価入力'!U58</f>
        <v>ｵﾚﾝｼﾞﾌﾞｯｸ</v>
      </c>
      <c r="Q123" t="str">
        <f>'[1]要求ﾃﾞｰﾀ、単価入力'!P58</f>
        <v>可</v>
      </c>
      <c r="R123" t="str">
        <f>'[1]要求ﾃﾞｰﾀ、単価入力'!H58</f>
        <v>19-6</v>
      </c>
    </row>
    <row r="124" spans="1:18" ht="28.5" customHeight="1" x14ac:dyDescent="0.15">
      <c r="A124">
        <v>58</v>
      </c>
      <c r="B124" s="21"/>
      <c r="C124" s="31">
        <f>IF(H125=0,"",C122+1)</f>
        <v>58</v>
      </c>
      <c r="D124" s="57"/>
      <c r="E124" s="33">
        <f>'[1]要求ﾃﾞｰﾀ、単価入力'!O59</f>
        <v>0</v>
      </c>
      <c r="F124" s="34" t="str">
        <f>IF(Q125="可","*","")</f>
        <v>*</v>
      </c>
      <c r="G124" s="35"/>
      <c r="H124" s="36"/>
      <c r="I124" s="37"/>
      <c r="J124" s="37"/>
      <c r="K124" s="38"/>
      <c r="L124" s="18"/>
      <c r="M124" s="19">
        <f>'[1]要求ﾃﾞｰﾀ、単価入力'!T59</f>
        <v>0</v>
      </c>
      <c r="N124" s="20" t="str">
        <f>'[1]要求ﾃﾞｰﾀ、単価入力'!AA59</f>
        <v/>
      </c>
      <c r="O124" s="19">
        <f t="shared" si="4"/>
        <v>99999999</v>
      </c>
      <c r="P124">
        <f>'[1]要求ﾃﾞｰﾀ、単価入力'!V59</f>
        <v>0</v>
      </c>
    </row>
    <row r="125" spans="1:18" ht="28.5" customHeight="1" x14ac:dyDescent="0.15">
      <c r="A125">
        <v>58</v>
      </c>
      <c r="B125" s="21" t="str">
        <f>VLOOKUP(A125,'[1]要求ﾃﾞｰﾀ、単価入力'!$A$2:$I$301,8,FALSE)</f>
        <v>19-7</v>
      </c>
      <c r="C125" s="22"/>
      <c r="D125" s="24" t="str">
        <f>'[1]要求ﾃﾞｰﾀ、単価入力'!M59</f>
        <v>水性ウレタンニス</v>
      </c>
      <c r="E125" s="56" t="str">
        <f>'[1]要求ﾃﾞｰﾀ、単価入力'!N59</f>
        <v>ニッペ　４９７６１２４５１６２０７</v>
      </c>
      <c r="F125" s="25"/>
      <c r="G125" s="26" t="str">
        <f>'[1]要求ﾃﾞｰﾀ、単価入力'!Q59</f>
        <v>缶</v>
      </c>
      <c r="H125" s="27">
        <f>'[1]要求ﾃﾞｰﾀ、単価入力'!R59</f>
        <v>4</v>
      </c>
      <c r="I125" s="28"/>
      <c r="J125" s="29"/>
      <c r="K125" s="30"/>
      <c r="L125" s="18"/>
      <c r="M125" s="19">
        <f>'[1]要求ﾃﾞｰﾀ、単価入力'!S59</f>
        <v>3454</v>
      </c>
      <c r="N125" s="20">
        <f>'[1]要求ﾃﾞｰﾀ、単価入力'!Z59</f>
        <v>0.8</v>
      </c>
      <c r="O125" s="19">
        <f t="shared" si="4"/>
        <v>2763</v>
      </c>
      <c r="P125" t="str">
        <f>'[1]要求ﾃﾞｰﾀ、単価入力'!U59</f>
        <v>ｵﾚﾝｼﾞﾌﾞｯｸ</v>
      </c>
      <c r="Q125" t="str">
        <f>'[1]要求ﾃﾞｰﾀ、単価入力'!P59</f>
        <v>可</v>
      </c>
      <c r="R125" t="str">
        <f>'[1]要求ﾃﾞｰﾀ、単価入力'!H59</f>
        <v>19-7</v>
      </c>
    </row>
    <row r="126" spans="1:18" ht="28.5" customHeight="1" x14ac:dyDescent="0.15">
      <c r="A126">
        <v>59</v>
      </c>
      <c r="B126" s="21"/>
      <c r="C126" s="31">
        <f>IF(H127=0,"",C124+1)</f>
        <v>59</v>
      </c>
      <c r="D126" s="57"/>
      <c r="E126" s="33">
        <f>'[1]要求ﾃﾞｰﾀ、単価入力'!O60</f>
        <v>0</v>
      </c>
      <c r="F126" s="34" t="str">
        <f>IF(Q127="可","*","")</f>
        <v>*</v>
      </c>
      <c r="G126" s="35"/>
      <c r="H126" s="36"/>
      <c r="I126" s="37"/>
      <c r="J126" s="37"/>
      <c r="K126" s="38"/>
      <c r="L126" s="18"/>
      <c r="M126" s="19">
        <f>'[1]要求ﾃﾞｰﾀ、単価入力'!T60</f>
        <v>0</v>
      </c>
      <c r="N126" s="20" t="str">
        <f>'[1]要求ﾃﾞｰﾀ、単価入力'!AA60</f>
        <v/>
      </c>
      <c r="O126" s="19">
        <f t="shared" si="4"/>
        <v>99999999</v>
      </c>
      <c r="P126">
        <f>'[1]要求ﾃﾞｰﾀ、単価入力'!V60</f>
        <v>0</v>
      </c>
    </row>
    <row r="127" spans="1:18" ht="28.5" customHeight="1" x14ac:dyDescent="0.15">
      <c r="A127">
        <v>59</v>
      </c>
      <c r="B127" s="21" t="str">
        <f>VLOOKUP(A127,'[1]要求ﾃﾞｰﾀ、単価入力'!$A$2:$I$301,8,FALSE)</f>
        <v>27-1</v>
      </c>
      <c r="C127" s="22"/>
      <c r="D127" s="24" t="str">
        <f>'[1]要求ﾃﾞｰﾀ、単価入力'!M60</f>
        <v>アルミニウムペイント</v>
      </c>
      <c r="E127" s="56" t="str">
        <f>'[1]要求ﾃﾞｰﾀ、単価入力'!N60</f>
        <v>ＥＡ９４２ＥＣ－８４</v>
      </c>
      <c r="F127" s="25"/>
      <c r="G127" s="26" t="str">
        <f>'[1]要求ﾃﾞｰﾀ、単価入力'!Q60</f>
        <v>缶</v>
      </c>
      <c r="H127" s="27">
        <f>'[1]要求ﾃﾞｰﾀ、単価入力'!R60</f>
        <v>10</v>
      </c>
      <c r="I127" s="28"/>
      <c r="J127" s="29"/>
      <c r="K127" s="30"/>
      <c r="L127" s="18"/>
      <c r="M127" s="19">
        <f>'[1]要求ﾃﾞｰﾀ、単価入力'!S60</f>
        <v>5130</v>
      </c>
      <c r="N127" s="20">
        <f>'[1]要求ﾃﾞｰﾀ、単価入力'!Z60</f>
        <v>0.8</v>
      </c>
      <c r="O127" s="19">
        <f t="shared" si="4"/>
        <v>4104</v>
      </c>
      <c r="P127" t="str">
        <f>'[1]要求ﾃﾞｰﾀ、単価入力'!U60</f>
        <v>ESCO</v>
      </c>
      <c r="Q127" t="str">
        <f>'[1]要求ﾃﾞｰﾀ、単価入力'!P60</f>
        <v>可</v>
      </c>
      <c r="R127" t="str">
        <f>'[1]要求ﾃﾞｰﾀ、単価入力'!H60</f>
        <v>27-1</v>
      </c>
    </row>
    <row r="128" spans="1:18" ht="28.5" customHeight="1" x14ac:dyDescent="0.15">
      <c r="A128">
        <v>60</v>
      </c>
      <c r="B128" s="21"/>
      <c r="C128" s="31">
        <f>IF(H129=0,"",C126+1)</f>
        <v>60</v>
      </c>
      <c r="D128" s="57"/>
      <c r="E128" s="33">
        <f>'[1]要求ﾃﾞｰﾀ、単価入力'!O61</f>
        <v>0</v>
      </c>
      <c r="F128" s="34" t="str">
        <f>IF(Q129="可","*","")</f>
        <v>*</v>
      </c>
      <c r="G128" s="35"/>
      <c r="H128" s="36"/>
      <c r="I128" s="37"/>
      <c r="J128" s="37"/>
      <c r="K128" s="38"/>
      <c r="L128" s="18"/>
      <c r="M128" s="19">
        <f>'[1]要求ﾃﾞｰﾀ、単価入力'!T61</f>
        <v>0</v>
      </c>
      <c r="N128" s="20" t="str">
        <f>'[1]要求ﾃﾞｰﾀ、単価入力'!AA61</f>
        <v/>
      </c>
      <c r="O128" s="19">
        <f t="shared" si="4"/>
        <v>99999999</v>
      </c>
      <c r="P128">
        <f>'[1]要求ﾃﾞｰﾀ、単価入力'!V61</f>
        <v>0</v>
      </c>
    </row>
    <row r="129" spans="1:18" ht="28.5" customHeight="1" x14ac:dyDescent="0.15">
      <c r="A129">
        <v>60</v>
      </c>
      <c r="B129" s="21" t="str">
        <f>VLOOKUP(A129,'[1]要求ﾃﾞｰﾀ、単価入力'!$A$2:$I$301,8,FALSE)</f>
        <v>27-2</v>
      </c>
      <c r="C129" s="22"/>
      <c r="D129" s="24" t="str">
        <f>'[1]要求ﾃﾞｰﾀ、単価入力'!M61</f>
        <v>道路線引用スプレー</v>
      </c>
      <c r="E129" s="56" t="str">
        <f>'[1]要求ﾃﾞｰﾀ、単価入力'!N61</f>
        <v>ＥＡ９４２ＣＡ－５Ｂ</v>
      </c>
      <c r="F129" s="25"/>
      <c r="G129" s="26" t="str">
        <f>'[1]要求ﾃﾞｰﾀ、単価入力'!Q61</f>
        <v>箱</v>
      </c>
      <c r="H129" s="27">
        <f>'[1]要求ﾃﾞｰﾀ、単価入力'!R61</f>
        <v>1</v>
      </c>
      <c r="I129" s="28"/>
      <c r="J129" s="29"/>
      <c r="K129" s="30"/>
      <c r="L129" s="18"/>
      <c r="M129" s="19">
        <f>'[1]要求ﾃﾞｰﾀ、単価入力'!S61</f>
        <v>8160</v>
      </c>
      <c r="N129" s="20">
        <f>'[1]要求ﾃﾞｰﾀ、単価入力'!Z61</f>
        <v>0.8</v>
      </c>
      <c r="O129" s="19">
        <f t="shared" si="4"/>
        <v>6528</v>
      </c>
      <c r="P129" t="str">
        <f>'[1]要求ﾃﾞｰﾀ、単価入力'!U61</f>
        <v>ESCO</v>
      </c>
      <c r="Q129" t="str">
        <f>'[1]要求ﾃﾞｰﾀ、単価入力'!P61</f>
        <v>可</v>
      </c>
      <c r="R129" t="str">
        <f>'[1]要求ﾃﾞｰﾀ、単価入力'!H61</f>
        <v>27-2</v>
      </c>
    </row>
    <row r="130" spans="1:18" ht="28.5" customHeight="1" x14ac:dyDescent="0.15">
      <c r="C130" s="22"/>
      <c r="D130" s="33"/>
      <c r="E130" s="41"/>
      <c r="F130" s="58"/>
      <c r="G130" s="59"/>
      <c r="H130" s="60"/>
      <c r="I130" s="61" t="str">
        <f>IF($A$1&lt;61,"小計","")</f>
        <v/>
      </c>
      <c r="J130" s="62" t="str">
        <f>IF(I130="","",SUM(J106:J129))</f>
        <v/>
      </c>
      <c r="K130" s="72"/>
      <c r="L130" s="18"/>
      <c r="M130" s="19"/>
      <c r="N130" s="20"/>
      <c r="O130" s="19"/>
    </row>
    <row r="131" spans="1:18" ht="28.5" customHeight="1" x14ac:dyDescent="0.15">
      <c r="C131" s="46"/>
      <c r="D131" s="63"/>
      <c r="E131" s="64"/>
      <c r="F131" s="65"/>
      <c r="G131" s="66"/>
      <c r="H131" s="67"/>
      <c r="I131" s="68" t="str">
        <f>IF(I130="小計","計","小計")</f>
        <v>小計</v>
      </c>
      <c r="J131" s="69">
        <f>IF(I131="小計",SUM(J106:J129),IF(I131="計",SUM($L$2:L131)))</f>
        <v>0</v>
      </c>
      <c r="K131" s="70"/>
      <c r="L131" s="55">
        <f>SUM(J106:J129)</f>
        <v>0</v>
      </c>
      <c r="M131" s="19">
        <f>M105+J131</f>
        <v>6</v>
      </c>
      <c r="N131" s="20"/>
      <c r="O131" s="19">
        <f>ROUNDDOWN(M131*N131,0)</f>
        <v>0</v>
      </c>
    </row>
    <row r="132" spans="1:18" ht="28.5" customHeight="1" x14ac:dyDescent="0.15">
      <c r="A132">
        <v>61</v>
      </c>
      <c r="C132" s="10">
        <f>IF(H133=0,"",61)</f>
        <v>61</v>
      </c>
      <c r="D132" s="12"/>
      <c r="E132" s="12">
        <f>'[1]要求ﾃﾞｰﾀ、単価入力'!O62</f>
        <v>0</v>
      </c>
      <c r="F132" s="13" t="str">
        <f>IF(Q133="可","*","")</f>
        <v>*</v>
      </c>
      <c r="G132" s="14"/>
      <c r="H132" s="15"/>
      <c r="I132" s="16"/>
      <c r="J132" s="16"/>
      <c r="K132" s="17"/>
      <c r="L132" s="18"/>
      <c r="M132" s="19">
        <f>'[1]要求ﾃﾞｰﾀ、単価入力'!T62</f>
        <v>0</v>
      </c>
      <c r="N132" s="20" t="str">
        <f>'[1]要求ﾃﾞｰﾀ、単価入力'!AA62</f>
        <v/>
      </c>
      <c r="O132" s="19">
        <f t="shared" ref="O132:O155" si="5">IF(M132=0,M132+99999999,ROUNDDOWN(M132*N132,0))</f>
        <v>99999999</v>
      </c>
      <c r="P132">
        <f>'[1]要求ﾃﾞｰﾀ、単価入力'!V62</f>
        <v>0</v>
      </c>
    </row>
    <row r="133" spans="1:18" ht="28.5" customHeight="1" x14ac:dyDescent="0.15">
      <c r="A133">
        <v>61</v>
      </c>
      <c r="B133" s="21" t="str">
        <f>VLOOKUP(A133,'[1]要求ﾃﾞｰﾀ、単価入力'!$A$2:$I$301,8,FALSE)</f>
        <v>27-4</v>
      </c>
      <c r="C133" s="22"/>
      <c r="D133" s="24" t="str">
        <f>'[1]要求ﾃﾞｰﾀ、単価入力'!M62</f>
        <v>ラッカースプレー</v>
      </c>
      <c r="E133" s="56" t="str">
        <f>'[1]要求ﾃﾞｰﾀ、単価入力'!N62</f>
        <v>ＥＡ９４２ＥＭ－１</v>
      </c>
      <c r="F133" s="25"/>
      <c r="G133" s="26" t="str">
        <f>'[1]要求ﾃﾞｰﾀ、単価入力'!Q62</f>
        <v>本</v>
      </c>
      <c r="H133" s="27">
        <f>'[1]要求ﾃﾞｰﾀ、単価入力'!R62</f>
        <v>10</v>
      </c>
      <c r="I133" s="28"/>
      <c r="J133" s="29"/>
      <c r="K133" s="30"/>
      <c r="L133" s="18"/>
      <c r="M133" s="19">
        <f>'[1]要求ﾃﾞｰﾀ、単価入力'!S62</f>
        <v>695</v>
      </c>
      <c r="N133" s="20">
        <f>'[1]要求ﾃﾞｰﾀ、単価入力'!Z62</f>
        <v>0.8</v>
      </c>
      <c r="O133" s="19">
        <f t="shared" si="5"/>
        <v>556</v>
      </c>
      <c r="P133" t="str">
        <f>'[1]要求ﾃﾞｰﾀ、単価入力'!U62</f>
        <v>ESCO</v>
      </c>
      <c r="Q133" t="str">
        <f>'[1]要求ﾃﾞｰﾀ、単価入力'!P62</f>
        <v>可</v>
      </c>
      <c r="R133" t="str">
        <f>'[1]要求ﾃﾞｰﾀ、単価入力'!H62</f>
        <v>27-4</v>
      </c>
    </row>
    <row r="134" spans="1:18" ht="28.5" customHeight="1" x14ac:dyDescent="0.15">
      <c r="A134">
        <v>62</v>
      </c>
      <c r="B134" s="21"/>
      <c r="C134" s="31">
        <f>IF(H135=0,"",C132+1)</f>
        <v>62</v>
      </c>
      <c r="D134" s="57"/>
      <c r="E134" s="33">
        <f>'[1]要求ﾃﾞｰﾀ、単価入力'!O63</f>
        <v>0</v>
      </c>
      <c r="F134" s="34" t="str">
        <f>IF(Q135="可","*","")</f>
        <v>*</v>
      </c>
      <c r="G134" s="35"/>
      <c r="H134" s="36"/>
      <c r="I134" s="37"/>
      <c r="J134" s="37"/>
      <c r="K134" s="38"/>
      <c r="L134" s="18"/>
      <c r="M134" s="19">
        <f>'[1]要求ﾃﾞｰﾀ、単価入力'!T63</f>
        <v>0</v>
      </c>
      <c r="N134" s="20" t="str">
        <f>'[1]要求ﾃﾞｰﾀ、単価入力'!AA63</f>
        <v/>
      </c>
      <c r="O134" s="19">
        <f t="shared" si="5"/>
        <v>99999999</v>
      </c>
      <c r="P134">
        <f>'[1]要求ﾃﾞｰﾀ、単価入力'!V63</f>
        <v>0</v>
      </c>
    </row>
    <row r="135" spans="1:18" ht="28.5" customHeight="1" x14ac:dyDescent="0.15">
      <c r="A135">
        <v>62</v>
      </c>
      <c r="B135" s="21" t="str">
        <f>VLOOKUP(A135,'[1]要求ﾃﾞｰﾀ、単価入力'!$A$2:$I$301,8,FALSE)</f>
        <v>27-5</v>
      </c>
      <c r="C135" s="22"/>
      <c r="D135" s="24" t="str">
        <f>'[1]要求ﾃﾞｰﾀ、単価入力'!M63</f>
        <v>錆止めスプレー</v>
      </c>
      <c r="E135" s="56" t="str">
        <f>'[1]要求ﾃﾞｰﾀ、単価入力'!N63</f>
        <v>ＥＡ９４２ＥＥ－１</v>
      </c>
      <c r="F135" s="25"/>
      <c r="G135" s="26" t="str">
        <f>'[1]要求ﾃﾞｰﾀ、単価入力'!Q63</f>
        <v>本</v>
      </c>
      <c r="H135" s="27">
        <f>'[1]要求ﾃﾞｰﾀ、単価入力'!R63</f>
        <v>5</v>
      </c>
      <c r="I135" s="28"/>
      <c r="J135" s="29"/>
      <c r="K135" s="30"/>
      <c r="L135" s="18"/>
      <c r="M135" s="19">
        <f>'[1]要求ﾃﾞｰﾀ、単価入力'!S63</f>
        <v>1130</v>
      </c>
      <c r="N135" s="20">
        <f>'[1]要求ﾃﾞｰﾀ、単価入力'!Z63</f>
        <v>0.8</v>
      </c>
      <c r="O135" s="19">
        <f t="shared" si="5"/>
        <v>904</v>
      </c>
      <c r="P135" t="str">
        <f>'[1]要求ﾃﾞｰﾀ、単価入力'!U63</f>
        <v>ESCO</v>
      </c>
      <c r="Q135" t="str">
        <f>'[1]要求ﾃﾞｰﾀ、単価入力'!P63</f>
        <v>可</v>
      </c>
      <c r="R135" t="str">
        <f>'[1]要求ﾃﾞｰﾀ、単価入力'!H63</f>
        <v>27-5</v>
      </c>
    </row>
    <row r="136" spans="1:18" ht="28.5" customHeight="1" x14ac:dyDescent="0.15">
      <c r="A136">
        <v>63</v>
      </c>
      <c r="B136" s="21"/>
      <c r="C136" s="31">
        <f>IF(H137=0,"",C134+1)</f>
        <v>63</v>
      </c>
      <c r="D136" s="57"/>
      <c r="E136" s="33">
        <f>'[1]要求ﾃﾞｰﾀ、単価入力'!O64</f>
        <v>0</v>
      </c>
      <c r="F136" s="34" t="str">
        <f>IF(Q137="可","*","")</f>
        <v>*</v>
      </c>
      <c r="G136" s="35"/>
      <c r="H136" s="36"/>
      <c r="I136" s="37"/>
      <c r="J136" s="37"/>
      <c r="K136" s="38"/>
      <c r="L136" s="18"/>
      <c r="M136" s="19">
        <f>'[1]要求ﾃﾞｰﾀ、単価入力'!T64</f>
        <v>0</v>
      </c>
      <c r="N136" s="20" t="str">
        <f>'[1]要求ﾃﾞｰﾀ、単価入力'!AA64</f>
        <v/>
      </c>
      <c r="O136" s="19">
        <f t="shared" si="5"/>
        <v>99999999</v>
      </c>
      <c r="P136">
        <f>'[1]要求ﾃﾞｰﾀ、単価入力'!V64</f>
        <v>0</v>
      </c>
    </row>
    <row r="137" spans="1:18" ht="28.5" customHeight="1" x14ac:dyDescent="0.15">
      <c r="A137">
        <v>63</v>
      </c>
      <c r="B137" s="21" t="str">
        <f>VLOOKUP(A137,'[1]要求ﾃﾞｰﾀ、単価入力'!$A$2:$I$301,8,FALSE)</f>
        <v>27-6</v>
      </c>
      <c r="C137" s="22"/>
      <c r="D137" s="24" t="str">
        <f>'[1]要求ﾃﾞｰﾀ、単価入力'!M64</f>
        <v>油性ペイントマーカー</v>
      </c>
      <c r="E137" s="56" t="str">
        <f>'[1]要求ﾃﾞｰﾀ、単価入力'!N64</f>
        <v>ＥＡ７６５ＭＲ－１４</v>
      </c>
      <c r="F137" s="25"/>
      <c r="G137" s="26" t="str">
        <f>'[1]要求ﾃﾞｰﾀ、単価入力'!Q64</f>
        <v>箱</v>
      </c>
      <c r="H137" s="27">
        <f>'[1]要求ﾃﾞｰﾀ、単価入力'!R64</f>
        <v>1</v>
      </c>
      <c r="I137" s="28"/>
      <c r="J137" s="29"/>
      <c r="K137" s="30"/>
      <c r="L137" s="18"/>
      <c r="M137" s="19">
        <f>'[1]要求ﾃﾞｰﾀ、単価入力'!S64</f>
        <v>1410</v>
      </c>
      <c r="N137" s="20">
        <f>'[1]要求ﾃﾞｰﾀ、単価入力'!Z64</f>
        <v>0.8</v>
      </c>
      <c r="O137" s="19">
        <f t="shared" si="5"/>
        <v>1128</v>
      </c>
      <c r="P137" t="str">
        <f>'[1]要求ﾃﾞｰﾀ、単価入力'!U64</f>
        <v>ESCO</v>
      </c>
      <c r="Q137" t="str">
        <f>'[1]要求ﾃﾞｰﾀ、単価入力'!P64</f>
        <v>可</v>
      </c>
      <c r="R137" t="str">
        <f>'[1]要求ﾃﾞｰﾀ、単価入力'!H64</f>
        <v>27-6</v>
      </c>
    </row>
    <row r="138" spans="1:18" ht="28.5" customHeight="1" x14ac:dyDescent="0.15">
      <c r="A138">
        <v>64</v>
      </c>
      <c r="B138" s="21"/>
      <c r="C138" s="31">
        <f>IF(H139=0,"",C136+1)</f>
        <v>64</v>
      </c>
      <c r="D138" s="57"/>
      <c r="E138" s="33">
        <f>'[1]要求ﾃﾞｰﾀ、単価入力'!O65</f>
        <v>0</v>
      </c>
      <c r="F138" s="34" t="str">
        <f>IF(Q139="可","*","")</f>
        <v>*</v>
      </c>
      <c r="G138" s="35"/>
      <c r="H138" s="36"/>
      <c r="I138" s="37"/>
      <c r="J138" s="37"/>
      <c r="K138" s="38"/>
      <c r="L138" s="18"/>
      <c r="M138" s="19">
        <f>'[1]要求ﾃﾞｰﾀ、単価入力'!T65</f>
        <v>0</v>
      </c>
      <c r="N138" s="20" t="str">
        <f>'[1]要求ﾃﾞｰﾀ、単価入力'!AA65</f>
        <v/>
      </c>
      <c r="O138" s="19">
        <f t="shared" si="5"/>
        <v>99999999</v>
      </c>
      <c r="P138">
        <f>'[1]要求ﾃﾞｰﾀ、単価入力'!V65</f>
        <v>0</v>
      </c>
    </row>
    <row r="139" spans="1:18" ht="28.5" customHeight="1" x14ac:dyDescent="0.15">
      <c r="A139">
        <v>64</v>
      </c>
      <c r="B139" s="21" t="str">
        <f>VLOOKUP(A139,'[1]要求ﾃﾞｰﾀ、単価入力'!$A$2:$I$301,8,FALSE)</f>
        <v>30-1</v>
      </c>
      <c r="C139" s="22"/>
      <c r="D139" s="24" t="str">
        <f>'[1]要求ﾃﾞｰﾀ、単価入力'!M65</f>
        <v>水性ワックス</v>
      </c>
      <c r="E139" s="56" t="str">
        <f>'[1]要求ﾃﾞｰﾀ、単価入力'!N65</f>
        <v>ＥＡ９２０ＬＥ－３１</v>
      </c>
      <c r="F139" s="25"/>
      <c r="G139" s="26" t="str">
        <f>'[1]要求ﾃﾞｰﾀ、単価入力'!Q65</f>
        <v>個</v>
      </c>
      <c r="H139" s="27">
        <f>'[1]要求ﾃﾞｰﾀ、単価入力'!R65</f>
        <v>3</v>
      </c>
      <c r="I139" s="28"/>
      <c r="J139" s="29"/>
      <c r="K139" s="30"/>
      <c r="L139" s="18"/>
      <c r="M139" s="19">
        <f>'[1]要求ﾃﾞｰﾀ、単価入力'!S65</f>
        <v>2770</v>
      </c>
      <c r="N139" s="20">
        <f>'[1]要求ﾃﾞｰﾀ、単価入力'!Z65</f>
        <v>0.8</v>
      </c>
      <c r="O139" s="19">
        <f t="shared" si="5"/>
        <v>2216</v>
      </c>
      <c r="P139" t="str">
        <f>'[1]要求ﾃﾞｰﾀ、単価入力'!U65</f>
        <v>ESCO</v>
      </c>
      <c r="Q139" t="str">
        <f>'[1]要求ﾃﾞｰﾀ、単価入力'!P65</f>
        <v>可</v>
      </c>
      <c r="R139" t="str">
        <f>'[1]要求ﾃﾞｰﾀ、単価入力'!H65</f>
        <v>30-1</v>
      </c>
    </row>
    <row r="140" spans="1:18" ht="28.5" customHeight="1" x14ac:dyDescent="0.15">
      <c r="A140">
        <v>65</v>
      </c>
      <c r="B140" s="21"/>
      <c r="C140" s="31">
        <f>IF(H141=0,"",C138+1)</f>
        <v>65</v>
      </c>
      <c r="D140" s="57"/>
      <c r="E140" s="33">
        <f>'[1]要求ﾃﾞｰﾀ、単価入力'!O66</f>
        <v>0</v>
      </c>
      <c r="F140" s="34" t="str">
        <f>IF(Q141="可","*","")</f>
        <v>*</v>
      </c>
      <c r="G140" s="35"/>
      <c r="H140" s="36"/>
      <c r="I140" s="37"/>
      <c r="J140" s="37"/>
      <c r="K140" s="38"/>
      <c r="L140" s="18"/>
      <c r="M140" s="19">
        <f>'[1]要求ﾃﾞｰﾀ、単価入力'!T66</f>
        <v>0</v>
      </c>
      <c r="N140" s="20" t="str">
        <f>'[1]要求ﾃﾞｰﾀ、単価入力'!AA66</f>
        <v/>
      </c>
      <c r="O140" s="19">
        <f t="shared" si="5"/>
        <v>99999999</v>
      </c>
      <c r="P140">
        <f>'[1]要求ﾃﾞｰﾀ、単価入力'!V66</f>
        <v>0</v>
      </c>
    </row>
    <row r="141" spans="1:18" ht="28.5" customHeight="1" x14ac:dyDescent="0.15">
      <c r="A141">
        <v>65</v>
      </c>
      <c r="B141" s="21" t="str">
        <f>VLOOKUP(A141,'[1]要求ﾃﾞｰﾀ、単価入力'!$A$2:$I$301,8,FALSE)</f>
        <v>9-1</v>
      </c>
      <c r="C141" s="22"/>
      <c r="D141" s="24" t="str">
        <f>'[1]要求ﾃﾞｰﾀ、単価入力'!M66</f>
        <v>ポリエステルスリング</v>
      </c>
      <c r="E141" s="56" t="str">
        <f>'[1]要求ﾃﾞｰﾀ、単価入力'!N66</f>
        <v>ＥＡ９８１ＴＪ－４</v>
      </c>
      <c r="F141" s="25"/>
      <c r="G141" s="26" t="str">
        <f>'[1]要求ﾃﾞｰﾀ、単価入力'!Q66</f>
        <v>本</v>
      </c>
      <c r="H141" s="27">
        <f>'[1]要求ﾃﾞｰﾀ、単価入力'!R66</f>
        <v>2</v>
      </c>
      <c r="I141" s="28"/>
      <c r="J141" s="29"/>
      <c r="K141" s="39"/>
      <c r="L141" s="18"/>
      <c r="M141" s="19">
        <f>'[1]要求ﾃﾞｰﾀ、単価入力'!S66</f>
        <v>12200</v>
      </c>
      <c r="N141" s="20">
        <f>'[1]要求ﾃﾞｰﾀ、単価入力'!Z66</f>
        <v>0.8</v>
      </c>
      <c r="O141" s="19">
        <f t="shared" si="5"/>
        <v>9760</v>
      </c>
      <c r="P141" t="str">
        <f>'[1]要求ﾃﾞｰﾀ、単価入力'!U66</f>
        <v>ESCO</v>
      </c>
      <c r="Q141" t="str">
        <f>'[1]要求ﾃﾞｰﾀ、単価入力'!P66</f>
        <v>可</v>
      </c>
      <c r="R141" t="str">
        <f>'[1]要求ﾃﾞｰﾀ、単価入力'!H66</f>
        <v>9-1</v>
      </c>
    </row>
    <row r="142" spans="1:18" ht="28.5" customHeight="1" x14ac:dyDescent="0.15">
      <c r="A142">
        <v>66</v>
      </c>
      <c r="B142" s="21"/>
      <c r="C142" s="31">
        <f>IF(H143=0,"",C140+1)</f>
        <v>66</v>
      </c>
      <c r="D142" s="57"/>
      <c r="E142" s="33">
        <f>'[1]要求ﾃﾞｰﾀ、単価入力'!O67</f>
        <v>0</v>
      </c>
      <c r="F142" s="34" t="str">
        <f>IF(Q143="可","*","")</f>
        <v>*</v>
      </c>
      <c r="G142" s="35"/>
      <c r="H142" s="36"/>
      <c r="I142" s="37"/>
      <c r="J142" s="37"/>
      <c r="K142" s="38"/>
      <c r="L142" s="18"/>
      <c r="M142" s="19">
        <f>'[1]要求ﾃﾞｰﾀ、単価入力'!T67</f>
        <v>0</v>
      </c>
      <c r="N142" s="20" t="str">
        <f>'[1]要求ﾃﾞｰﾀ、単価入力'!AA67</f>
        <v/>
      </c>
      <c r="O142" s="19">
        <f t="shared" si="5"/>
        <v>99999999</v>
      </c>
      <c r="P142">
        <f>'[1]要求ﾃﾞｰﾀ、単価入力'!V67</f>
        <v>0</v>
      </c>
    </row>
    <row r="143" spans="1:18" ht="28.5" customHeight="1" x14ac:dyDescent="0.15">
      <c r="A143">
        <v>66</v>
      </c>
      <c r="B143" s="21" t="str">
        <f>VLOOKUP(A143,'[1]要求ﾃﾞｰﾀ、単価入力'!$A$2:$I$301,8,FALSE)</f>
        <v>5-4</v>
      </c>
      <c r="C143" s="22"/>
      <c r="D143" s="24" t="str">
        <f>'[1]要求ﾃﾞｰﾀ、単価入力'!M67</f>
        <v>モニターアーム</v>
      </c>
      <c r="E143" s="56" t="str">
        <f>'[1]要求ﾃﾞｰﾀ、単価入力'!N67</f>
        <v>トラスコ　ＴＶＮＤＬＢ５０２</v>
      </c>
      <c r="F143" s="25"/>
      <c r="G143" s="26" t="str">
        <f>'[1]要求ﾃﾞｰﾀ、単価入力'!Q67</f>
        <v>個</v>
      </c>
      <c r="H143" s="27">
        <f>'[1]要求ﾃﾞｰﾀ、単価入力'!R67</f>
        <v>5</v>
      </c>
      <c r="I143" s="28"/>
      <c r="J143" s="29"/>
      <c r="K143" s="30"/>
      <c r="L143" s="18"/>
      <c r="M143" s="19">
        <f>'[1]要求ﾃﾞｰﾀ、単価入力'!S67</f>
        <v>9283</v>
      </c>
      <c r="N143" s="20">
        <f>'[1]要求ﾃﾞｰﾀ、単価入力'!Z67</f>
        <v>0.8</v>
      </c>
      <c r="O143" s="19">
        <f t="shared" si="5"/>
        <v>7426</v>
      </c>
      <c r="P143" t="str">
        <f>'[1]要求ﾃﾞｰﾀ、単価入力'!U67</f>
        <v>ｵﾚﾝｼﾞﾌﾞｯｸ</v>
      </c>
      <c r="Q143" t="str">
        <f>'[1]要求ﾃﾞｰﾀ、単価入力'!P67</f>
        <v>可</v>
      </c>
      <c r="R143" t="str">
        <f>'[1]要求ﾃﾞｰﾀ、単価入力'!H67</f>
        <v>5-4</v>
      </c>
    </row>
    <row r="144" spans="1:18" ht="28.5" customHeight="1" x14ac:dyDescent="0.15">
      <c r="A144">
        <v>67</v>
      </c>
      <c r="B144" s="21"/>
      <c r="C144" s="31">
        <f>IF(H145=0,"",C142+1)</f>
        <v>67</v>
      </c>
      <c r="D144" s="57"/>
      <c r="E144" s="33">
        <f>'[1]要求ﾃﾞｰﾀ、単価入力'!O68</f>
        <v>0</v>
      </c>
      <c r="F144" s="34" t="str">
        <f>IF(Q145="可","*","")</f>
        <v>*</v>
      </c>
      <c r="G144" s="35"/>
      <c r="H144" s="36"/>
      <c r="I144" s="37"/>
      <c r="J144" s="37"/>
      <c r="K144" s="38"/>
      <c r="L144" s="18"/>
      <c r="M144" s="19">
        <f>'[1]要求ﾃﾞｰﾀ、単価入力'!T68</f>
        <v>0</v>
      </c>
      <c r="N144" s="20" t="str">
        <f>'[1]要求ﾃﾞｰﾀ、単価入力'!AA68</f>
        <v/>
      </c>
      <c r="O144" s="19">
        <f t="shared" si="5"/>
        <v>99999999</v>
      </c>
      <c r="P144">
        <f>'[1]要求ﾃﾞｰﾀ、単価入力'!V68</f>
        <v>0</v>
      </c>
    </row>
    <row r="145" spans="1:18" ht="28.5" customHeight="1" x14ac:dyDescent="0.15">
      <c r="A145">
        <v>67</v>
      </c>
      <c r="B145" s="21" t="str">
        <f>VLOOKUP(A145,'[1]要求ﾃﾞｰﾀ、単価入力'!$A$2:$I$301,8,FALSE)</f>
        <v>5-5</v>
      </c>
      <c r="C145" s="22"/>
      <c r="D145" s="24" t="str">
        <f>'[1]要求ﾃﾞｰﾀ、単価入力'!M68</f>
        <v>電源タップ</v>
      </c>
      <c r="E145" s="56" t="str">
        <f>'[1]要求ﾃﾞｰﾀ、単価入力'!N68</f>
        <v>ノア　ＮＣ－１５７０Ｓ</v>
      </c>
      <c r="F145" s="25"/>
      <c r="G145" s="26" t="str">
        <f>'[1]要求ﾃﾞｰﾀ、単価入力'!Q68</f>
        <v>個</v>
      </c>
      <c r="H145" s="27">
        <f>'[1]要求ﾃﾞｰﾀ、単価入力'!R68</f>
        <v>5</v>
      </c>
      <c r="I145" s="28"/>
      <c r="J145" s="29"/>
      <c r="K145" s="30"/>
      <c r="L145" s="18"/>
      <c r="M145" s="19">
        <f>'[1]要求ﾃﾞｰﾀ、単価入力'!S68</f>
        <v>1836</v>
      </c>
      <c r="N145" s="20">
        <f>'[1]要求ﾃﾞｰﾀ、単価入力'!Z68</f>
        <v>0.8</v>
      </c>
      <c r="O145" s="19">
        <f t="shared" si="5"/>
        <v>1468</v>
      </c>
      <c r="P145" t="str">
        <f>'[1]要求ﾃﾞｰﾀ、単価入力'!U68</f>
        <v>ｵﾚﾝｼﾞﾌﾞｯｸ</v>
      </c>
      <c r="Q145" t="str">
        <f>'[1]要求ﾃﾞｰﾀ、単価入力'!P68</f>
        <v>可</v>
      </c>
      <c r="R145" t="str">
        <f>'[1]要求ﾃﾞｰﾀ、単価入力'!H68</f>
        <v>5-5</v>
      </c>
    </row>
    <row r="146" spans="1:18" ht="28.5" customHeight="1" x14ac:dyDescent="0.15">
      <c r="A146">
        <v>68</v>
      </c>
      <c r="B146" s="21"/>
      <c r="C146" s="31">
        <f>IF(H147=0,"",C144+1)</f>
        <v>68</v>
      </c>
      <c r="D146" s="57"/>
      <c r="E146" s="33">
        <f>'[1]要求ﾃﾞｰﾀ、単価入力'!O69</f>
        <v>0</v>
      </c>
      <c r="F146" s="34" t="str">
        <f>IF(Q147="可","*","")</f>
        <v>*</v>
      </c>
      <c r="G146" s="35"/>
      <c r="H146" s="36"/>
      <c r="I146" s="37"/>
      <c r="J146" s="37"/>
      <c r="K146" s="38"/>
      <c r="L146" s="18"/>
      <c r="M146" s="19">
        <f>'[1]要求ﾃﾞｰﾀ、単価入力'!T69</f>
        <v>0</v>
      </c>
      <c r="N146" s="20" t="str">
        <f>'[1]要求ﾃﾞｰﾀ、単価入力'!AA69</f>
        <v/>
      </c>
      <c r="O146" s="19">
        <f t="shared" si="5"/>
        <v>99999999</v>
      </c>
      <c r="P146">
        <f>'[1]要求ﾃﾞｰﾀ、単価入力'!V69</f>
        <v>0</v>
      </c>
    </row>
    <row r="147" spans="1:18" ht="28.5" customHeight="1" x14ac:dyDescent="0.15">
      <c r="A147">
        <v>68</v>
      </c>
      <c r="B147" s="21" t="str">
        <f>VLOOKUP(A147,'[1]要求ﾃﾞｰﾀ、単価入力'!$A$2:$I$301,8,FALSE)</f>
        <v>22-1</v>
      </c>
      <c r="C147" s="22"/>
      <c r="D147" s="24" t="str">
        <f>'[1]要求ﾃﾞｰﾀ、単価入力'!M69</f>
        <v>マウス</v>
      </c>
      <c r="E147" s="56" t="str">
        <f>'[1]要求ﾃﾞｰﾀ、単価入力'!N69</f>
        <v>ＥＡ７６４ＡＡ－２４６</v>
      </c>
      <c r="F147" s="25"/>
      <c r="G147" s="26" t="str">
        <f>'[1]要求ﾃﾞｰﾀ、単価入力'!Q69</f>
        <v>個</v>
      </c>
      <c r="H147" s="27">
        <f>'[1]要求ﾃﾞｰﾀ、単価入力'!R69</f>
        <v>5</v>
      </c>
      <c r="I147" s="28"/>
      <c r="J147" s="29"/>
      <c r="K147" s="30"/>
      <c r="L147" s="18"/>
      <c r="M147" s="19">
        <f>'[1]要求ﾃﾞｰﾀ、単価入力'!S69</f>
        <v>2160</v>
      </c>
      <c r="N147" s="20">
        <f>'[1]要求ﾃﾞｰﾀ、単価入力'!Z69</f>
        <v>0.8</v>
      </c>
      <c r="O147" s="19">
        <f t="shared" si="5"/>
        <v>1728</v>
      </c>
      <c r="P147" t="str">
        <f>'[1]要求ﾃﾞｰﾀ、単価入力'!U69</f>
        <v>ESCO</v>
      </c>
      <c r="Q147" t="str">
        <f>'[1]要求ﾃﾞｰﾀ、単価入力'!P69</f>
        <v>可</v>
      </c>
      <c r="R147" t="str">
        <f>'[1]要求ﾃﾞｰﾀ、単価入力'!H69</f>
        <v>22-1</v>
      </c>
    </row>
    <row r="148" spans="1:18" ht="28.5" customHeight="1" x14ac:dyDescent="0.15">
      <c r="A148">
        <v>69</v>
      </c>
      <c r="B148" s="21"/>
      <c r="C148" s="31">
        <f>IF(H149=0,"",C146+1)</f>
        <v>69</v>
      </c>
      <c r="D148" s="57"/>
      <c r="E148" s="33">
        <f>'[1]要求ﾃﾞｰﾀ、単価入力'!O70</f>
        <v>0</v>
      </c>
      <c r="F148" s="34" t="str">
        <f>IF(Q149="可","*","")</f>
        <v>*</v>
      </c>
      <c r="G148" s="35"/>
      <c r="H148" s="36"/>
      <c r="I148" s="37"/>
      <c r="J148" s="37"/>
      <c r="K148" s="38"/>
      <c r="L148" s="18"/>
      <c r="M148" s="19">
        <f>'[1]要求ﾃﾞｰﾀ、単価入力'!T70</f>
        <v>0</v>
      </c>
      <c r="N148" s="20" t="str">
        <f>'[1]要求ﾃﾞｰﾀ、単価入力'!AA70</f>
        <v/>
      </c>
      <c r="O148" s="19">
        <f t="shared" si="5"/>
        <v>99999999</v>
      </c>
      <c r="P148">
        <f>'[1]要求ﾃﾞｰﾀ、単価入力'!V70</f>
        <v>0</v>
      </c>
    </row>
    <row r="149" spans="1:18" ht="28.5" customHeight="1" x14ac:dyDescent="0.15">
      <c r="A149">
        <v>69</v>
      </c>
      <c r="B149" s="21" t="str">
        <f>VLOOKUP(A149,'[1]要求ﾃﾞｰﾀ、単価入力'!$A$2:$I$301,8,FALSE)</f>
        <v>28-1</v>
      </c>
      <c r="C149" s="22"/>
      <c r="D149" s="24" t="str">
        <f>'[1]要求ﾃﾞｰﾀ、単価入力'!M70</f>
        <v>クリーニングスティック</v>
      </c>
      <c r="E149" s="56" t="str">
        <f>'[1]要求ﾃﾞｰﾀ、単価入力'!N70</f>
        <v>ＥＡ１０９ＤＹ－１０</v>
      </c>
      <c r="F149" s="25"/>
      <c r="G149" s="26" t="str">
        <f>'[1]要求ﾃﾞｰﾀ、単価入力'!Q70</f>
        <v>包</v>
      </c>
      <c r="H149" s="27">
        <f>'[1]要求ﾃﾞｰﾀ、単価入力'!R70</f>
        <v>5</v>
      </c>
      <c r="I149" s="28"/>
      <c r="J149" s="29"/>
      <c r="K149" s="30"/>
      <c r="L149" s="18"/>
      <c r="M149" s="19">
        <f>'[1]要求ﾃﾞｰﾀ、単価入力'!S70</f>
        <v>925</v>
      </c>
      <c r="N149" s="20">
        <f>'[1]要求ﾃﾞｰﾀ、単価入力'!Z70</f>
        <v>0.8</v>
      </c>
      <c r="O149" s="19">
        <f t="shared" si="5"/>
        <v>740</v>
      </c>
      <c r="P149" t="str">
        <f>'[1]要求ﾃﾞｰﾀ、単価入力'!U70</f>
        <v>ESCO</v>
      </c>
      <c r="Q149" t="str">
        <f>'[1]要求ﾃﾞｰﾀ、単価入力'!P70</f>
        <v>可</v>
      </c>
      <c r="R149" t="str">
        <f>'[1]要求ﾃﾞｰﾀ、単価入力'!H70</f>
        <v>28-1</v>
      </c>
    </row>
    <row r="150" spans="1:18" ht="28.5" customHeight="1" x14ac:dyDescent="0.15">
      <c r="A150">
        <v>70</v>
      </c>
      <c r="B150" s="21"/>
      <c r="C150" s="31">
        <f>IF(H151=0,"",C148+1)</f>
        <v>70</v>
      </c>
      <c r="D150" s="57"/>
      <c r="E150" s="33">
        <f>'[1]要求ﾃﾞｰﾀ、単価入力'!O71</f>
        <v>0</v>
      </c>
      <c r="F150" s="34" t="str">
        <f>IF(Q151="可","*","")</f>
        <v>*</v>
      </c>
      <c r="G150" s="35"/>
      <c r="H150" s="36"/>
      <c r="I150" s="37"/>
      <c r="J150" s="37"/>
      <c r="K150" s="38"/>
      <c r="L150" s="18"/>
      <c r="M150" s="19">
        <f>'[1]要求ﾃﾞｰﾀ、単価入力'!T71</f>
        <v>0</v>
      </c>
      <c r="N150" s="20" t="str">
        <f>'[1]要求ﾃﾞｰﾀ、単価入力'!AA71</f>
        <v/>
      </c>
      <c r="O150" s="19">
        <f t="shared" si="5"/>
        <v>99999999</v>
      </c>
      <c r="P150">
        <f>'[1]要求ﾃﾞｰﾀ、単価入力'!V71</f>
        <v>0</v>
      </c>
    </row>
    <row r="151" spans="1:18" ht="28.5" customHeight="1" x14ac:dyDescent="0.15">
      <c r="A151">
        <v>70</v>
      </c>
      <c r="B151" s="21" t="str">
        <f>VLOOKUP(A151,'[1]要求ﾃﾞｰﾀ、単価入力'!$A$2:$I$301,8,FALSE)</f>
        <v>28-2</v>
      </c>
      <c r="C151" s="22"/>
      <c r="D151" s="24" t="str">
        <f>'[1]要求ﾃﾞｰﾀ、単価入力'!M71</f>
        <v>クリーニングスティック</v>
      </c>
      <c r="E151" s="56" t="str">
        <f>'[1]要求ﾃﾞｰﾀ、単価入力'!N71</f>
        <v>ＥＡ１０９ＤＹ－１９</v>
      </c>
      <c r="F151" s="25"/>
      <c r="G151" s="26" t="str">
        <f>'[1]要求ﾃﾞｰﾀ、単価入力'!Q71</f>
        <v>包</v>
      </c>
      <c r="H151" s="27">
        <f>'[1]要求ﾃﾞｰﾀ、単価入力'!R71</f>
        <v>5</v>
      </c>
      <c r="I151" s="28"/>
      <c r="J151" s="29"/>
      <c r="K151" s="30"/>
      <c r="L151" s="18"/>
      <c r="M151" s="19">
        <f>'[1]要求ﾃﾞｰﾀ、単価入力'!S71</f>
        <v>485</v>
      </c>
      <c r="N151" s="20">
        <f>'[1]要求ﾃﾞｰﾀ、単価入力'!Z71</f>
        <v>0.8</v>
      </c>
      <c r="O151" s="19">
        <f t="shared" si="5"/>
        <v>388</v>
      </c>
      <c r="P151" t="str">
        <f>'[1]要求ﾃﾞｰﾀ、単価入力'!U71</f>
        <v>ESCO</v>
      </c>
      <c r="Q151" t="str">
        <f>'[1]要求ﾃﾞｰﾀ、単価入力'!P71</f>
        <v>可</v>
      </c>
      <c r="R151" t="str">
        <f>'[1]要求ﾃﾞｰﾀ、単価入力'!H71</f>
        <v>28-2</v>
      </c>
    </row>
    <row r="152" spans="1:18" ht="28.5" customHeight="1" x14ac:dyDescent="0.15">
      <c r="A152">
        <v>71</v>
      </c>
      <c r="B152" s="21"/>
      <c r="C152" s="31">
        <f>IF(H153=0,"",C150+1)</f>
        <v>71</v>
      </c>
      <c r="D152" s="57"/>
      <c r="E152" s="33">
        <f>'[1]要求ﾃﾞｰﾀ、単価入力'!O72</f>
        <v>0</v>
      </c>
      <c r="F152" s="34" t="str">
        <f>IF(Q153="可","*","")</f>
        <v>*</v>
      </c>
      <c r="G152" s="35"/>
      <c r="H152" s="36"/>
      <c r="I152" s="37"/>
      <c r="J152" s="37"/>
      <c r="K152" s="38"/>
      <c r="L152" s="18"/>
      <c r="M152" s="19">
        <f>'[1]要求ﾃﾞｰﾀ、単価入力'!T72</f>
        <v>0</v>
      </c>
      <c r="N152" s="20" t="str">
        <f>'[1]要求ﾃﾞｰﾀ、単価入力'!AA72</f>
        <v/>
      </c>
      <c r="O152" s="19">
        <f t="shared" si="5"/>
        <v>99999999</v>
      </c>
      <c r="P152">
        <f>'[1]要求ﾃﾞｰﾀ、単価入力'!V72</f>
        <v>0</v>
      </c>
    </row>
    <row r="153" spans="1:18" ht="28.5" customHeight="1" x14ac:dyDescent="0.15">
      <c r="A153">
        <v>71</v>
      </c>
      <c r="B153" s="21" t="str">
        <f>VLOOKUP(A153,'[1]要求ﾃﾞｰﾀ、単価入力'!$A$2:$I$301,8,FALSE)</f>
        <v>28-3</v>
      </c>
      <c r="C153" s="22"/>
      <c r="D153" s="24" t="str">
        <f>'[1]要求ﾃﾞｰﾀ、単価入力'!M72</f>
        <v>熱収縮チューブ</v>
      </c>
      <c r="E153" s="56" t="str">
        <f>'[1]要求ﾃﾞｰﾀ、単価入力'!N72</f>
        <v>ＥＡ９４４ＢＨ－２１</v>
      </c>
      <c r="F153" s="25"/>
      <c r="G153" s="26" t="str">
        <f>'[1]要求ﾃﾞｰﾀ、単価入力'!Q72</f>
        <v>組</v>
      </c>
      <c r="H153" s="27">
        <f>'[1]要求ﾃﾞｰﾀ、単価入力'!R72</f>
        <v>5</v>
      </c>
      <c r="I153" s="28"/>
      <c r="J153" s="29"/>
      <c r="K153" s="30"/>
      <c r="L153" s="18"/>
      <c r="M153" s="19">
        <f>'[1]要求ﾃﾞｰﾀ、単価入力'!S72</f>
        <v>3630</v>
      </c>
      <c r="N153" s="20">
        <f>'[1]要求ﾃﾞｰﾀ、単価入力'!Z72</f>
        <v>0.8</v>
      </c>
      <c r="O153" s="19">
        <f t="shared" si="5"/>
        <v>2904</v>
      </c>
      <c r="P153" t="str">
        <f>'[1]要求ﾃﾞｰﾀ、単価入力'!U72</f>
        <v>ESCO</v>
      </c>
      <c r="Q153" t="str">
        <f>'[1]要求ﾃﾞｰﾀ、単価入力'!P72</f>
        <v>可</v>
      </c>
      <c r="R153" t="str">
        <f>'[1]要求ﾃﾞｰﾀ、単価入力'!H72</f>
        <v>28-3</v>
      </c>
    </row>
    <row r="154" spans="1:18" ht="28.5" customHeight="1" x14ac:dyDescent="0.15">
      <c r="A154">
        <v>72</v>
      </c>
      <c r="B154" s="21"/>
      <c r="C154" s="31">
        <f>IF(H155=0,"",C152+1)</f>
        <v>72</v>
      </c>
      <c r="D154" s="57"/>
      <c r="E154" s="33">
        <f>'[1]要求ﾃﾞｰﾀ、単価入力'!O73</f>
        <v>0</v>
      </c>
      <c r="F154" s="34" t="str">
        <f>IF(Q155="可","*","")</f>
        <v>*</v>
      </c>
      <c r="G154" s="35"/>
      <c r="H154" s="36"/>
      <c r="I154" s="37"/>
      <c r="J154" s="37"/>
      <c r="K154" s="38"/>
      <c r="L154" s="18"/>
      <c r="M154" s="19">
        <f>'[1]要求ﾃﾞｰﾀ、単価入力'!T73</f>
        <v>0</v>
      </c>
      <c r="N154" s="20" t="str">
        <f>'[1]要求ﾃﾞｰﾀ、単価入力'!AA73</f>
        <v/>
      </c>
      <c r="O154" s="19">
        <f t="shared" si="5"/>
        <v>99999999</v>
      </c>
      <c r="P154">
        <f>'[1]要求ﾃﾞｰﾀ、単価入力'!V73</f>
        <v>0</v>
      </c>
    </row>
    <row r="155" spans="1:18" ht="28.5" customHeight="1" x14ac:dyDescent="0.15">
      <c r="A155">
        <v>72</v>
      </c>
      <c r="B155" s="21" t="str">
        <f>VLOOKUP(A155,'[1]要求ﾃﾞｰﾀ、単価入力'!$A$2:$I$301,8,FALSE)</f>
        <v>28-4</v>
      </c>
      <c r="C155" s="22"/>
      <c r="D155" s="24" t="str">
        <f>'[1]要求ﾃﾞｰﾀ、単価入力'!M73</f>
        <v>リレー</v>
      </c>
      <c r="E155" s="56" t="str">
        <f>'[1]要求ﾃﾞｰﾀ、単価入力'!N73</f>
        <v>ＥＡ９４０ＭＰ－３Ｅ</v>
      </c>
      <c r="F155" s="25"/>
      <c r="G155" s="26" t="str">
        <f>'[1]要求ﾃﾞｰﾀ、単価入力'!Q73</f>
        <v>個</v>
      </c>
      <c r="H155" s="27">
        <f>'[1]要求ﾃﾞｰﾀ、単価入力'!R73</f>
        <v>2</v>
      </c>
      <c r="I155" s="28"/>
      <c r="J155" s="29"/>
      <c r="K155" s="30"/>
      <c r="L155" s="18"/>
      <c r="M155" s="19">
        <f>'[1]要求ﾃﾞｰﾀ、単価入力'!S73</f>
        <v>1850</v>
      </c>
      <c r="N155" s="20">
        <f>'[1]要求ﾃﾞｰﾀ、単価入力'!Z73</f>
        <v>0.8</v>
      </c>
      <c r="O155" s="19">
        <f t="shared" si="5"/>
        <v>1480</v>
      </c>
      <c r="P155" t="str">
        <f>'[1]要求ﾃﾞｰﾀ、単価入力'!U73</f>
        <v>ESCO</v>
      </c>
      <c r="Q155" t="str">
        <f>'[1]要求ﾃﾞｰﾀ、単価入力'!P73</f>
        <v>可</v>
      </c>
      <c r="R155" t="str">
        <f>'[1]要求ﾃﾞｰﾀ、単価入力'!H73</f>
        <v>28-4</v>
      </c>
    </row>
    <row r="156" spans="1:18" ht="28.5" customHeight="1" x14ac:dyDescent="0.15">
      <c r="C156" s="22"/>
      <c r="D156" s="33"/>
      <c r="E156" s="41"/>
      <c r="F156" s="58"/>
      <c r="G156" s="59"/>
      <c r="H156" s="60"/>
      <c r="I156" s="61" t="str">
        <f>IF($A$1&lt;73,"小計","")</f>
        <v/>
      </c>
      <c r="J156" s="62" t="str">
        <f>IF(I156="","",SUM(J132:J155))</f>
        <v/>
      </c>
      <c r="K156" s="72"/>
      <c r="L156" s="18"/>
      <c r="M156" s="19"/>
      <c r="N156" s="20"/>
      <c r="O156" s="19"/>
    </row>
    <row r="157" spans="1:18" ht="28.5" customHeight="1" x14ac:dyDescent="0.15">
      <c r="C157" s="46"/>
      <c r="D157" s="63"/>
      <c r="E157" s="64"/>
      <c r="F157" s="65"/>
      <c r="G157" s="66"/>
      <c r="H157" s="67"/>
      <c r="I157" s="68" t="str">
        <f>IF(I156="小計","計","小計")</f>
        <v>小計</v>
      </c>
      <c r="J157" s="69">
        <f>IF(I157="小計",SUM(J132:J155),IF(I157="計",SUM($L$2:L157)))</f>
        <v>0</v>
      </c>
      <c r="K157" s="70"/>
      <c r="L157" s="55">
        <f>SUM(J132:J155)</f>
        <v>0</v>
      </c>
      <c r="M157" s="19">
        <f>M131+J157</f>
        <v>6</v>
      </c>
      <c r="N157" s="20"/>
      <c r="O157" s="19">
        <f>ROUNDDOWN(M157*N157,0)</f>
        <v>0</v>
      </c>
    </row>
    <row r="158" spans="1:18" ht="28.5" customHeight="1" x14ac:dyDescent="0.15">
      <c r="A158">
        <v>73</v>
      </c>
      <c r="C158" s="10">
        <f>IF(H159=0,"",73)</f>
        <v>73</v>
      </c>
      <c r="D158" s="12"/>
      <c r="E158" s="12">
        <f>'[1]要求ﾃﾞｰﾀ、単価入力'!O74</f>
        <v>0</v>
      </c>
      <c r="F158" s="13" t="str">
        <f>IF(Q159="可","*","")</f>
        <v>*</v>
      </c>
      <c r="G158" s="14"/>
      <c r="H158" s="15"/>
      <c r="I158" s="16"/>
      <c r="J158" s="16"/>
      <c r="K158" s="17"/>
      <c r="L158" s="18"/>
      <c r="M158" s="19">
        <f>'[1]要求ﾃﾞｰﾀ、単価入力'!T74</f>
        <v>0</v>
      </c>
      <c r="N158" s="20" t="str">
        <f>'[1]要求ﾃﾞｰﾀ、単価入力'!AA74</f>
        <v/>
      </c>
      <c r="O158" s="19">
        <f t="shared" ref="O158:O181" si="6">IF(M158=0,M158+99999999,ROUNDDOWN(M158*N158,0))</f>
        <v>99999999</v>
      </c>
      <c r="P158">
        <f>'[1]要求ﾃﾞｰﾀ、単価入力'!V74</f>
        <v>0</v>
      </c>
    </row>
    <row r="159" spans="1:18" ht="28.5" customHeight="1" x14ac:dyDescent="0.15">
      <c r="A159">
        <v>73</v>
      </c>
      <c r="B159" s="21" t="str">
        <f>VLOOKUP(A159,'[1]要求ﾃﾞｰﾀ、単価入力'!$A$2:$I$301,8,FALSE)</f>
        <v>28-5</v>
      </c>
      <c r="C159" s="22"/>
      <c r="D159" s="24" t="str">
        <f>'[1]要求ﾃﾞｰﾀ、単価入力'!M74</f>
        <v>ＬＡＮケーブル用コネクタ</v>
      </c>
      <c r="E159" s="56" t="str">
        <f>'[1]要求ﾃﾞｰﾀ、単価入力'!N74</f>
        <v>ＥＡ７６４ＢＪ－２３</v>
      </c>
      <c r="F159" s="25"/>
      <c r="G159" s="26" t="str">
        <f>'[1]要求ﾃﾞｰﾀ、単価入力'!Q74</f>
        <v>袋</v>
      </c>
      <c r="H159" s="27">
        <f>'[1]要求ﾃﾞｰﾀ、単価入力'!R74</f>
        <v>3</v>
      </c>
      <c r="I159" s="28"/>
      <c r="J159" s="29"/>
      <c r="K159" s="30"/>
      <c r="L159" s="18"/>
      <c r="M159" s="19">
        <f>'[1]要求ﾃﾞｰﾀ、単価入力'!S74</f>
        <v>11200</v>
      </c>
      <c r="N159" s="20">
        <f>'[1]要求ﾃﾞｰﾀ、単価入力'!Z74</f>
        <v>0.9</v>
      </c>
      <c r="O159" s="19">
        <f t="shared" si="6"/>
        <v>10080</v>
      </c>
      <c r="P159" t="str">
        <f>'[1]要求ﾃﾞｰﾀ、単価入力'!U74</f>
        <v>ESCO</v>
      </c>
      <c r="Q159" t="str">
        <f>'[1]要求ﾃﾞｰﾀ、単価入力'!P74</f>
        <v>可</v>
      </c>
      <c r="R159" t="str">
        <f>'[1]要求ﾃﾞｰﾀ、単価入力'!H74</f>
        <v>28-5</v>
      </c>
    </row>
    <row r="160" spans="1:18" ht="28.5" customHeight="1" x14ac:dyDescent="0.15">
      <c r="A160">
        <v>74</v>
      </c>
      <c r="B160" s="21"/>
      <c r="C160" s="31">
        <f>IF(H161=0,"",C158+1)</f>
        <v>74</v>
      </c>
      <c r="D160" s="57"/>
      <c r="E160" s="33">
        <f>'[1]要求ﾃﾞｰﾀ、単価入力'!O75</f>
        <v>0</v>
      </c>
      <c r="F160" s="34" t="str">
        <f>IF(Q161="可","*","")</f>
        <v>*</v>
      </c>
      <c r="G160" s="35"/>
      <c r="H160" s="36"/>
      <c r="I160" s="37"/>
      <c r="J160" s="37"/>
      <c r="K160" s="38"/>
      <c r="L160" s="18"/>
      <c r="M160" s="19">
        <f>'[1]要求ﾃﾞｰﾀ、単価入力'!T75</f>
        <v>0</v>
      </c>
      <c r="N160" s="20" t="str">
        <f>'[1]要求ﾃﾞｰﾀ、単価入力'!AA75</f>
        <v/>
      </c>
      <c r="O160" s="19">
        <f t="shared" si="6"/>
        <v>99999999</v>
      </c>
      <c r="P160">
        <f>'[1]要求ﾃﾞｰﾀ、単価入力'!V75</f>
        <v>0</v>
      </c>
    </row>
    <row r="161" spans="1:18" ht="28.5" customHeight="1" x14ac:dyDescent="0.15">
      <c r="A161">
        <v>74</v>
      </c>
      <c r="B161" s="21" t="str">
        <f>VLOOKUP(A161,'[1]要求ﾃﾞｰﾀ、単価入力'!$A$2:$I$301,8,FALSE)</f>
        <v>28-6</v>
      </c>
      <c r="C161" s="22"/>
      <c r="D161" s="24" t="str">
        <f>'[1]要求ﾃﾞｰﾀ、単価入力'!M75</f>
        <v>ＬＡＮケーブル</v>
      </c>
      <c r="E161" s="56" t="str">
        <f>'[1]要求ﾃﾞｰﾀ、単価入力'!N75</f>
        <v>ＥＡ７６４ＢＧ－１４</v>
      </c>
      <c r="F161" s="25"/>
      <c r="G161" s="26" t="str">
        <f>'[1]要求ﾃﾞｰﾀ、単価入力'!Q75</f>
        <v>箱</v>
      </c>
      <c r="H161" s="27">
        <f>'[1]要求ﾃﾞｰﾀ、単価入力'!R75</f>
        <v>3</v>
      </c>
      <c r="I161" s="28"/>
      <c r="J161" s="29"/>
      <c r="K161" s="30"/>
      <c r="L161" s="18"/>
      <c r="M161" s="19">
        <f>'[1]要求ﾃﾞｰﾀ、単価入力'!S75</f>
        <v>54900</v>
      </c>
      <c r="N161" s="20">
        <f>'[1]要求ﾃﾞｰﾀ、単価入力'!Z75</f>
        <v>0.9</v>
      </c>
      <c r="O161" s="19">
        <f t="shared" si="6"/>
        <v>49410</v>
      </c>
      <c r="P161" t="str">
        <f>'[1]要求ﾃﾞｰﾀ、単価入力'!U75</f>
        <v>ESCO</v>
      </c>
      <c r="Q161" t="str">
        <f>'[1]要求ﾃﾞｰﾀ、単価入力'!P75</f>
        <v>可</v>
      </c>
      <c r="R161" t="str">
        <f>'[1]要求ﾃﾞｰﾀ、単価入力'!H75</f>
        <v>28-6</v>
      </c>
    </row>
    <row r="162" spans="1:18" ht="28.5" customHeight="1" x14ac:dyDescent="0.15">
      <c r="A162">
        <v>75</v>
      </c>
      <c r="B162" s="21"/>
      <c r="C162" s="31">
        <f>IF(H163=0,"",C160+1)</f>
        <v>75</v>
      </c>
      <c r="D162" s="57"/>
      <c r="E162" s="33">
        <f>'[1]要求ﾃﾞｰﾀ、単価入力'!O76</f>
        <v>0</v>
      </c>
      <c r="F162" s="34" t="str">
        <f>IF(Q163="可","*","")</f>
        <v>*</v>
      </c>
      <c r="G162" s="35"/>
      <c r="H162" s="36"/>
      <c r="I162" s="37"/>
      <c r="J162" s="37"/>
      <c r="K162" s="38"/>
      <c r="L162" s="18"/>
      <c r="M162" s="19">
        <f>'[1]要求ﾃﾞｰﾀ、単価入力'!T76</f>
        <v>0</v>
      </c>
      <c r="N162" s="20" t="str">
        <f>'[1]要求ﾃﾞｰﾀ、単価入力'!AA76</f>
        <v/>
      </c>
      <c r="O162" s="19">
        <f t="shared" si="6"/>
        <v>99999999</v>
      </c>
      <c r="P162">
        <f>'[1]要求ﾃﾞｰﾀ、単価入力'!V76</f>
        <v>0</v>
      </c>
    </row>
    <row r="163" spans="1:18" ht="28.5" customHeight="1" x14ac:dyDescent="0.15">
      <c r="A163">
        <v>75</v>
      </c>
      <c r="B163" s="21" t="str">
        <f>VLOOKUP(A163,'[1]要求ﾃﾞｰﾀ、単価入力'!$A$2:$I$301,8,FALSE)</f>
        <v>28-7</v>
      </c>
      <c r="C163" s="22"/>
      <c r="D163" s="24" t="str">
        <f>'[1]要求ﾃﾞｰﾀ、単価入力'!M76</f>
        <v>液晶保護フィルター</v>
      </c>
      <c r="E163" s="56" t="str">
        <f>'[1]要求ﾃﾞｰﾀ、単価入力'!N76</f>
        <v>エレコム　ＥＦ－ＰＦＫ１４Ｗ</v>
      </c>
      <c r="F163" s="25"/>
      <c r="G163" s="26" t="str">
        <f>'[1]要求ﾃﾞｰﾀ、単価入力'!Q76</f>
        <v>枚</v>
      </c>
      <c r="H163" s="27">
        <f>'[1]要求ﾃﾞｰﾀ、単価入力'!R76</f>
        <v>1</v>
      </c>
      <c r="I163" s="28"/>
      <c r="J163" s="29"/>
      <c r="K163" s="30"/>
      <c r="L163" s="18"/>
      <c r="M163" s="19">
        <f>'[1]要求ﾃﾞｰﾀ、単価入力'!S76</f>
        <v>9980</v>
      </c>
      <c r="N163" s="20">
        <f>'[1]要求ﾃﾞｰﾀ、単価入力'!Z76</f>
        <v>0.8</v>
      </c>
      <c r="O163" s="19">
        <f t="shared" si="6"/>
        <v>7984</v>
      </c>
      <c r="P163" t="str">
        <f>'[1]要求ﾃﾞｰﾀ、単価入力'!U76</f>
        <v>ｵﾚﾝｼﾞﾌﾞｯｸ</v>
      </c>
      <c r="Q163" t="str">
        <f>'[1]要求ﾃﾞｰﾀ、単価入力'!P76</f>
        <v>可</v>
      </c>
      <c r="R163" t="str">
        <f>'[1]要求ﾃﾞｰﾀ、単価入力'!H76</f>
        <v>28-7</v>
      </c>
    </row>
    <row r="164" spans="1:18" ht="28.5" customHeight="1" x14ac:dyDescent="0.15">
      <c r="A164">
        <v>76</v>
      </c>
      <c r="B164" s="21"/>
      <c r="C164" s="31">
        <f>IF(H165=0,"",C162+1)</f>
        <v>76</v>
      </c>
      <c r="D164" s="57"/>
      <c r="E164" s="33">
        <f>'[1]要求ﾃﾞｰﾀ、単価入力'!O77</f>
        <v>0</v>
      </c>
      <c r="F164" s="34" t="str">
        <f>IF(Q165="可","*","")</f>
        <v>*</v>
      </c>
      <c r="G164" s="35"/>
      <c r="H164" s="36"/>
      <c r="I164" s="37"/>
      <c r="J164" s="37"/>
      <c r="K164" s="38"/>
      <c r="L164" s="18"/>
      <c r="M164" s="19">
        <f>'[1]要求ﾃﾞｰﾀ、単価入力'!T77</f>
        <v>0</v>
      </c>
      <c r="N164" s="20" t="str">
        <f>'[1]要求ﾃﾞｰﾀ、単価入力'!AA77</f>
        <v/>
      </c>
      <c r="O164" s="19">
        <f t="shared" si="6"/>
        <v>99999999</v>
      </c>
      <c r="P164">
        <f>'[1]要求ﾃﾞｰﾀ、単価入力'!V77</f>
        <v>0</v>
      </c>
    </row>
    <row r="165" spans="1:18" ht="28.5" customHeight="1" x14ac:dyDescent="0.15">
      <c r="A165">
        <v>76</v>
      </c>
      <c r="B165" s="21" t="str">
        <f>VLOOKUP(A165,'[1]要求ﾃﾞｰﾀ、単価入力'!$A$2:$I$301,8,FALSE)</f>
        <v>28-8</v>
      </c>
      <c r="C165" s="22"/>
      <c r="D165" s="24" t="str">
        <f>'[1]要求ﾃﾞｰﾀ、単価入力'!M77</f>
        <v>液晶保護フィルター</v>
      </c>
      <c r="E165" s="56" t="str">
        <f>'[1]要求ﾃﾞｰﾀ、単価入力'!N77</f>
        <v>エレコム　ＥＦ－ＰＦＫ１５６Ｗ</v>
      </c>
      <c r="F165" s="25"/>
      <c r="G165" s="26" t="str">
        <f>'[1]要求ﾃﾞｰﾀ、単価入力'!Q77</f>
        <v>枚</v>
      </c>
      <c r="H165" s="27">
        <f>'[1]要求ﾃﾞｰﾀ、単価入力'!R77</f>
        <v>3</v>
      </c>
      <c r="I165" s="28"/>
      <c r="J165" s="29"/>
      <c r="K165" s="30"/>
      <c r="L165" s="18"/>
      <c r="M165" s="19">
        <f>'[1]要求ﾃﾞｰﾀ、単価入力'!S77</f>
        <v>10820</v>
      </c>
      <c r="N165" s="20">
        <f>'[1]要求ﾃﾞｰﾀ、単価入力'!Z77</f>
        <v>0.8</v>
      </c>
      <c r="O165" s="19">
        <f t="shared" si="6"/>
        <v>8656</v>
      </c>
      <c r="P165" t="str">
        <f>'[1]要求ﾃﾞｰﾀ、単価入力'!U77</f>
        <v>ｵﾚﾝｼﾞﾌﾞｯｸ</v>
      </c>
      <c r="Q165" t="str">
        <f>'[1]要求ﾃﾞｰﾀ、単価入力'!P77</f>
        <v>可</v>
      </c>
      <c r="R165" t="str">
        <f>'[1]要求ﾃﾞｰﾀ、単価入力'!H77</f>
        <v>28-8</v>
      </c>
    </row>
    <row r="166" spans="1:18" ht="28.5" customHeight="1" x14ac:dyDescent="0.15">
      <c r="A166">
        <v>77</v>
      </c>
      <c r="B166" s="21"/>
      <c r="C166" s="31">
        <f>IF(H167=0,"",C164+1)</f>
        <v>77</v>
      </c>
      <c r="D166" s="57"/>
      <c r="E166" s="33">
        <f>'[1]要求ﾃﾞｰﾀ、単価入力'!O78</f>
        <v>0</v>
      </c>
      <c r="F166" s="34" t="str">
        <f>IF(Q167="可","*","")</f>
        <v>*</v>
      </c>
      <c r="G166" s="35"/>
      <c r="H166" s="36"/>
      <c r="I166" s="37"/>
      <c r="J166" s="37"/>
      <c r="K166" s="38"/>
      <c r="L166" s="18"/>
      <c r="M166" s="19">
        <f>'[1]要求ﾃﾞｰﾀ、単価入力'!T78</f>
        <v>0</v>
      </c>
      <c r="N166" s="20" t="str">
        <f>'[1]要求ﾃﾞｰﾀ、単価入力'!AA78</f>
        <v/>
      </c>
      <c r="O166" s="19">
        <f t="shared" si="6"/>
        <v>99999999</v>
      </c>
      <c r="P166">
        <f>'[1]要求ﾃﾞｰﾀ、単価入力'!V78</f>
        <v>0</v>
      </c>
    </row>
    <row r="167" spans="1:18" ht="28.5" customHeight="1" x14ac:dyDescent="0.15">
      <c r="A167">
        <v>77</v>
      </c>
      <c r="B167" s="21" t="str">
        <f>VLOOKUP(A167,'[1]要求ﾃﾞｰﾀ、単価入力'!$A$2:$I$301,8,FALSE)</f>
        <v>26-1</v>
      </c>
      <c r="C167" s="22"/>
      <c r="D167" s="24" t="str">
        <f>'[1]要求ﾃﾞｰﾀ、単価入力'!M78</f>
        <v>胴付長靴</v>
      </c>
      <c r="E167" s="56" t="str">
        <f>'[1]要求ﾃﾞｰﾀ、単価入力'!N78</f>
        <v>富士手袋　２０７４－Ｌ</v>
      </c>
      <c r="F167" s="25"/>
      <c r="G167" s="26" t="str">
        <f>'[1]要求ﾃﾞｰﾀ、単価入力'!Q78</f>
        <v>足</v>
      </c>
      <c r="H167" s="27">
        <f>'[1]要求ﾃﾞｰﾀ、単価入力'!R78</f>
        <v>3</v>
      </c>
      <c r="I167" s="28"/>
      <c r="J167" s="29"/>
      <c r="K167" s="39"/>
      <c r="L167" s="18"/>
      <c r="M167" s="19">
        <f>'[1]要求ﾃﾞｰﾀ、単価入力'!S78</f>
        <v>8571</v>
      </c>
      <c r="N167" s="20">
        <f>'[1]要求ﾃﾞｰﾀ、単価入力'!Z78</f>
        <v>0.8</v>
      </c>
      <c r="O167" s="19">
        <f t="shared" si="6"/>
        <v>6856</v>
      </c>
      <c r="P167" t="str">
        <f>'[1]要求ﾃﾞｰﾀ、単価入力'!U78</f>
        <v>ｵﾚﾝｼﾞﾌﾞｯｸ</v>
      </c>
      <c r="Q167" t="str">
        <f>'[1]要求ﾃﾞｰﾀ、単価入力'!P78</f>
        <v>可</v>
      </c>
      <c r="R167" t="str">
        <f>'[1]要求ﾃﾞｰﾀ、単価入力'!H78</f>
        <v>26-1</v>
      </c>
    </row>
    <row r="168" spans="1:18" ht="28.5" customHeight="1" x14ac:dyDescent="0.15">
      <c r="A168">
        <v>78</v>
      </c>
      <c r="B168" s="21"/>
      <c r="C168" s="31">
        <f>IF(H169=0,"",C166+1)</f>
        <v>78</v>
      </c>
      <c r="D168" s="57"/>
      <c r="E168" s="33">
        <f>'[1]要求ﾃﾞｰﾀ、単価入力'!O79</f>
        <v>0</v>
      </c>
      <c r="F168" s="34" t="str">
        <f>IF(Q169="可","*","")</f>
        <v>*</v>
      </c>
      <c r="G168" s="35"/>
      <c r="H168" s="36"/>
      <c r="I168" s="37"/>
      <c r="J168" s="37"/>
      <c r="K168" s="38"/>
      <c r="L168" s="18"/>
      <c r="M168" s="19">
        <f>'[1]要求ﾃﾞｰﾀ、単価入力'!T79</f>
        <v>0</v>
      </c>
      <c r="N168" s="20" t="str">
        <f>'[1]要求ﾃﾞｰﾀ、単価入力'!AA79</f>
        <v/>
      </c>
      <c r="O168" s="19">
        <f t="shared" si="6"/>
        <v>99999999</v>
      </c>
      <c r="P168">
        <f>'[1]要求ﾃﾞｰﾀ、単価入力'!V79</f>
        <v>0</v>
      </c>
    </row>
    <row r="169" spans="1:18" ht="28.5" customHeight="1" x14ac:dyDescent="0.15">
      <c r="A169">
        <v>78</v>
      </c>
      <c r="B169" s="21" t="str">
        <f>VLOOKUP(A169,'[1]要求ﾃﾞｰﾀ、単価入力'!$A$2:$I$301,8,FALSE)</f>
        <v>26-2</v>
      </c>
      <c r="C169" s="22"/>
      <c r="D169" s="24" t="str">
        <f>'[1]要求ﾃﾞｰﾀ、単価入力'!M79</f>
        <v>胴付長靴</v>
      </c>
      <c r="E169" s="56" t="str">
        <f>'[1]要求ﾃﾞｰﾀ、単価入力'!N79</f>
        <v>富士手袋　２０７４－ＬＬ</v>
      </c>
      <c r="F169" s="25"/>
      <c r="G169" s="26" t="str">
        <f>'[1]要求ﾃﾞｰﾀ、単価入力'!Q79</f>
        <v>足</v>
      </c>
      <c r="H169" s="27">
        <f>'[1]要求ﾃﾞｰﾀ、単価入力'!R79</f>
        <v>4</v>
      </c>
      <c r="I169" s="28"/>
      <c r="J169" s="29"/>
      <c r="K169" s="30"/>
      <c r="L169" s="18"/>
      <c r="M169" s="19">
        <f>'[1]要求ﾃﾞｰﾀ、単価入力'!S79</f>
        <v>8571</v>
      </c>
      <c r="N169" s="20">
        <f>'[1]要求ﾃﾞｰﾀ、単価入力'!Z79</f>
        <v>0.8</v>
      </c>
      <c r="O169" s="19">
        <f t="shared" si="6"/>
        <v>6856</v>
      </c>
      <c r="P169" t="str">
        <f>'[1]要求ﾃﾞｰﾀ、単価入力'!U79</f>
        <v>ｵﾚﾝｼﾞﾌﾞｯｸ</v>
      </c>
      <c r="Q169" t="str">
        <f>'[1]要求ﾃﾞｰﾀ、単価入力'!P79</f>
        <v>可</v>
      </c>
      <c r="R169" t="str">
        <f>'[1]要求ﾃﾞｰﾀ、単価入力'!H79</f>
        <v>26-2</v>
      </c>
    </row>
    <row r="170" spans="1:18" ht="28.5" customHeight="1" x14ac:dyDescent="0.15">
      <c r="A170">
        <v>79</v>
      </c>
      <c r="B170" s="21"/>
      <c r="C170" s="31">
        <f>IF(H171=0,"",C168+1)</f>
        <v>79</v>
      </c>
      <c r="D170" s="57"/>
      <c r="E170" s="33">
        <f>'[1]要求ﾃﾞｰﾀ、単価入力'!O80</f>
        <v>0</v>
      </c>
      <c r="F170" s="34" t="str">
        <f>IF(Q171="可","*","")</f>
        <v>*</v>
      </c>
      <c r="G170" s="35"/>
      <c r="H170" s="36"/>
      <c r="I170" s="37"/>
      <c r="J170" s="37"/>
      <c r="K170" s="38"/>
      <c r="L170" s="18"/>
      <c r="M170" s="19">
        <f>'[1]要求ﾃﾞｰﾀ、単価入力'!T80</f>
        <v>0</v>
      </c>
      <c r="N170" s="20" t="str">
        <f>'[1]要求ﾃﾞｰﾀ、単価入力'!AA80</f>
        <v/>
      </c>
      <c r="O170" s="19">
        <f t="shared" si="6"/>
        <v>99999999</v>
      </c>
      <c r="P170">
        <f>'[1]要求ﾃﾞｰﾀ、単価入力'!V80</f>
        <v>0</v>
      </c>
    </row>
    <row r="171" spans="1:18" ht="28.5" customHeight="1" x14ac:dyDescent="0.15">
      <c r="A171">
        <v>79</v>
      </c>
      <c r="B171" s="21" t="str">
        <f>VLOOKUP(A171,'[1]要求ﾃﾞｰﾀ、単価入力'!$A$2:$I$301,8,FALSE)</f>
        <v>26-3</v>
      </c>
      <c r="C171" s="22"/>
      <c r="D171" s="24" t="str">
        <f>'[1]要求ﾃﾞｰﾀ、単価入力'!M80</f>
        <v>胴付長靴</v>
      </c>
      <c r="E171" s="56" t="str">
        <f>'[1]要求ﾃﾞｰﾀ、単価入力'!N80</f>
        <v>富士手袋　２０７４－３Ｌ</v>
      </c>
      <c r="F171" s="25"/>
      <c r="G171" s="26" t="str">
        <f>'[1]要求ﾃﾞｰﾀ、単価入力'!Q80</f>
        <v>足</v>
      </c>
      <c r="H171" s="27">
        <f>'[1]要求ﾃﾞｰﾀ、単価入力'!R80</f>
        <v>1</v>
      </c>
      <c r="I171" s="28"/>
      <c r="J171" s="29"/>
      <c r="K171" s="30"/>
      <c r="L171" s="18"/>
      <c r="M171" s="19">
        <f>'[1]要求ﾃﾞｰﾀ、単価入力'!S80</f>
        <v>8571</v>
      </c>
      <c r="N171" s="20">
        <f>'[1]要求ﾃﾞｰﾀ、単価入力'!Z80</f>
        <v>0.8</v>
      </c>
      <c r="O171" s="19">
        <f t="shared" si="6"/>
        <v>6856</v>
      </c>
      <c r="P171" t="str">
        <f>'[1]要求ﾃﾞｰﾀ、単価入力'!U80</f>
        <v>ｵﾚﾝｼﾞﾌﾞｯｸ</v>
      </c>
      <c r="Q171" t="str">
        <f>'[1]要求ﾃﾞｰﾀ、単価入力'!P80</f>
        <v>可</v>
      </c>
      <c r="R171" t="str">
        <f>'[1]要求ﾃﾞｰﾀ、単価入力'!H80</f>
        <v>26-3</v>
      </c>
    </row>
    <row r="172" spans="1:18" ht="28.5" customHeight="1" x14ac:dyDescent="0.15">
      <c r="A172">
        <v>80</v>
      </c>
      <c r="B172" s="21"/>
      <c r="C172" s="31">
        <f>IF(H173=0,"",C170+1)</f>
        <v>80</v>
      </c>
      <c r="D172" s="57"/>
      <c r="E172" s="33">
        <f>'[1]要求ﾃﾞｰﾀ、単価入力'!O81</f>
        <v>0</v>
      </c>
      <c r="F172" s="34" t="str">
        <f>IF(Q173="可","*","")</f>
        <v>*</v>
      </c>
      <c r="G172" s="35"/>
      <c r="H172" s="36"/>
      <c r="I172" s="37"/>
      <c r="J172" s="37"/>
      <c r="K172" s="38"/>
      <c r="L172" s="18"/>
      <c r="M172" s="19">
        <f>'[1]要求ﾃﾞｰﾀ、単価入力'!T81</f>
        <v>0</v>
      </c>
      <c r="N172" s="20" t="str">
        <f>'[1]要求ﾃﾞｰﾀ、単価入力'!AA81</f>
        <v/>
      </c>
      <c r="O172" s="19">
        <f t="shared" si="6"/>
        <v>99999999</v>
      </c>
      <c r="P172">
        <f>'[1]要求ﾃﾞｰﾀ、単価入力'!V81</f>
        <v>0</v>
      </c>
    </row>
    <row r="173" spans="1:18" ht="28.5" customHeight="1" x14ac:dyDescent="0.15">
      <c r="A173">
        <v>80</v>
      </c>
      <c r="B173" s="21" t="str">
        <f>VLOOKUP(A173,'[1]要求ﾃﾞｰﾀ、単価入力'!$A$2:$I$301,8,FALSE)</f>
        <v>26-4</v>
      </c>
      <c r="C173" s="22"/>
      <c r="D173" s="24" t="str">
        <f>'[1]要求ﾃﾞｰﾀ、単価入力'!M81</f>
        <v>腕カバー付手袋</v>
      </c>
      <c r="E173" s="56" t="str">
        <f>'[1]要求ﾃﾞｰﾀ、単価入力'!N81</f>
        <v>三重化学工業　ＮＯ．８０５－Ｌ</v>
      </c>
      <c r="F173" s="25"/>
      <c r="G173" s="26" t="str">
        <f>'[1]要求ﾃﾞｰﾀ、単価入力'!Q81</f>
        <v>双</v>
      </c>
      <c r="H173" s="27">
        <f>'[1]要求ﾃﾞｰﾀ、単価入力'!R81</f>
        <v>5</v>
      </c>
      <c r="I173" s="28"/>
      <c r="J173" s="29"/>
      <c r="K173" s="30"/>
      <c r="L173" s="18"/>
      <c r="M173" s="19">
        <f>'[1]要求ﾃﾞｰﾀ、単価入力'!S81</f>
        <v>1751</v>
      </c>
      <c r="N173" s="20">
        <f>'[1]要求ﾃﾞｰﾀ、単価入力'!Z81</f>
        <v>0.8</v>
      </c>
      <c r="O173" s="19">
        <f t="shared" si="6"/>
        <v>1400</v>
      </c>
      <c r="P173" t="str">
        <f>'[1]要求ﾃﾞｰﾀ、単価入力'!U81</f>
        <v>ｵﾚﾝｼﾞﾌﾞｯｸ</v>
      </c>
      <c r="Q173" t="str">
        <f>'[1]要求ﾃﾞｰﾀ、単価入力'!P81</f>
        <v>可</v>
      </c>
      <c r="R173" t="str">
        <f>'[1]要求ﾃﾞｰﾀ、単価入力'!H81</f>
        <v>26-4</v>
      </c>
    </row>
    <row r="174" spans="1:18" ht="28.5" customHeight="1" x14ac:dyDescent="0.15">
      <c r="A174">
        <v>81</v>
      </c>
      <c r="B174" s="21"/>
      <c r="C174" s="31">
        <f>IF(H175=0,"",C172+1)</f>
        <v>81</v>
      </c>
      <c r="D174" s="57"/>
      <c r="E174" s="33">
        <f>'[1]要求ﾃﾞｰﾀ、単価入力'!O82</f>
        <v>0</v>
      </c>
      <c r="F174" s="34" t="str">
        <f>IF(Q175="可","*","")</f>
        <v>*</v>
      </c>
      <c r="G174" s="35"/>
      <c r="H174" s="36"/>
      <c r="I174" s="37"/>
      <c r="J174" s="37"/>
      <c r="K174" s="38"/>
      <c r="L174" s="18"/>
      <c r="M174" s="19">
        <f>'[1]要求ﾃﾞｰﾀ、単価入力'!T82</f>
        <v>0</v>
      </c>
      <c r="N174" s="20" t="str">
        <f>'[1]要求ﾃﾞｰﾀ、単価入力'!AA82</f>
        <v/>
      </c>
      <c r="O174" s="19">
        <f t="shared" si="6"/>
        <v>99999999</v>
      </c>
      <c r="P174">
        <f>'[1]要求ﾃﾞｰﾀ、単価入力'!V82</f>
        <v>0</v>
      </c>
    </row>
    <row r="175" spans="1:18" ht="28.5" customHeight="1" x14ac:dyDescent="0.15">
      <c r="A175">
        <v>81</v>
      </c>
      <c r="B175" s="21" t="str">
        <f>VLOOKUP(A175,'[1]要求ﾃﾞｰﾀ、単価入力'!$A$2:$I$301,8,FALSE)</f>
        <v>26-5</v>
      </c>
      <c r="C175" s="22"/>
      <c r="D175" s="24" t="str">
        <f>'[1]要求ﾃﾞｰﾀ、単価入力'!M82</f>
        <v>腕カバー付手袋</v>
      </c>
      <c r="E175" s="56" t="str">
        <f>'[1]要求ﾃﾞｰﾀ、単価入力'!N82</f>
        <v>三重化学工業　ＮＯ．８０５－ＬＬ</v>
      </c>
      <c r="F175" s="25"/>
      <c r="G175" s="26" t="str">
        <f>'[1]要求ﾃﾞｰﾀ、単価入力'!Q82</f>
        <v>双</v>
      </c>
      <c r="H175" s="27">
        <f>'[1]要求ﾃﾞｰﾀ、単価入力'!R82</f>
        <v>5</v>
      </c>
      <c r="I175" s="28"/>
      <c r="J175" s="29"/>
      <c r="K175" s="30"/>
      <c r="L175" s="18"/>
      <c r="M175" s="19">
        <f>'[1]要求ﾃﾞｰﾀ、単価入力'!S82</f>
        <v>1751</v>
      </c>
      <c r="N175" s="20">
        <f>'[1]要求ﾃﾞｰﾀ、単価入力'!Z82</f>
        <v>0.8</v>
      </c>
      <c r="O175" s="19">
        <f t="shared" si="6"/>
        <v>1400</v>
      </c>
      <c r="P175" t="str">
        <f>'[1]要求ﾃﾞｰﾀ、単価入力'!U82</f>
        <v>ｵﾚﾝｼﾞﾌﾞｯｸ</v>
      </c>
      <c r="Q175" t="str">
        <f>'[1]要求ﾃﾞｰﾀ、単価入力'!P82</f>
        <v>可</v>
      </c>
      <c r="R175" t="str">
        <f>'[1]要求ﾃﾞｰﾀ、単価入力'!H82</f>
        <v>26-5</v>
      </c>
    </row>
    <row r="176" spans="1:18" ht="28.5" customHeight="1" x14ac:dyDescent="0.15">
      <c r="A176">
        <v>82</v>
      </c>
      <c r="B176" s="21"/>
      <c r="C176" s="31">
        <f>IF(H177=0,"",C174+1)</f>
        <v>82</v>
      </c>
      <c r="D176" s="57"/>
      <c r="E176" s="33">
        <f>'[1]要求ﾃﾞｰﾀ、単価入力'!O83</f>
        <v>0</v>
      </c>
      <c r="F176" s="34" t="str">
        <f>IF(Q177="可","*","")</f>
        <v>*</v>
      </c>
      <c r="G176" s="35"/>
      <c r="H176" s="36"/>
      <c r="I176" s="37"/>
      <c r="J176" s="37"/>
      <c r="K176" s="38"/>
      <c r="L176" s="18"/>
      <c r="M176" s="19">
        <f>'[1]要求ﾃﾞｰﾀ、単価入力'!T83</f>
        <v>0</v>
      </c>
      <c r="N176" s="20" t="str">
        <f>'[1]要求ﾃﾞｰﾀ、単価入力'!AA83</f>
        <v/>
      </c>
      <c r="O176" s="19">
        <f t="shared" si="6"/>
        <v>99999999</v>
      </c>
      <c r="P176">
        <f>'[1]要求ﾃﾞｰﾀ、単価入力'!V83</f>
        <v>0</v>
      </c>
    </row>
    <row r="177" spans="1:18" ht="28.5" customHeight="1" x14ac:dyDescent="0.15">
      <c r="A177">
        <v>82</v>
      </c>
      <c r="B177" s="21" t="str">
        <f>VLOOKUP(A177,'[1]要求ﾃﾞｰﾀ、単価入力'!$A$2:$I$301,8,FALSE)</f>
        <v>6-1</v>
      </c>
      <c r="C177" s="22"/>
      <c r="D177" s="24" t="str">
        <f>'[1]要求ﾃﾞｰﾀ、単価入力'!M83</f>
        <v>布ウエス</v>
      </c>
      <c r="E177" s="56" t="str">
        <f>'[1]要求ﾃﾞｰﾀ、単価入力'!N83</f>
        <v>ＷＩＮＧ　ＡＣＥ　ＮＯ２０－２Ｋ</v>
      </c>
      <c r="F177" s="25"/>
      <c r="G177" s="26" t="str">
        <f>'[1]要求ﾃﾞｰﾀ、単価入力'!Q83</f>
        <v>束</v>
      </c>
      <c r="H177" s="27">
        <f>'[1]要求ﾃﾞｰﾀ、単価入力'!R83</f>
        <v>50</v>
      </c>
      <c r="I177" s="28"/>
      <c r="J177" s="29"/>
      <c r="K177" s="30"/>
      <c r="L177" s="18"/>
      <c r="M177" s="19">
        <f>'[1]要求ﾃﾞｰﾀ、単価入力'!S83</f>
        <v>2026</v>
      </c>
      <c r="N177" s="20">
        <f>'[1]要求ﾃﾞｰﾀ、単価入力'!Z83</f>
        <v>0.8</v>
      </c>
      <c r="O177" s="19">
        <f t="shared" si="6"/>
        <v>1620</v>
      </c>
      <c r="P177" t="str">
        <f>'[1]要求ﾃﾞｰﾀ、単価入力'!U83</f>
        <v>ｵﾚﾝｼﾞﾌﾞｯｸ</v>
      </c>
      <c r="Q177" t="str">
        <f>'[1]要求ﾃﾞｰﾀ、単価入力'!P83</f>
        <v>可</v>
      </c>
      <c r="R177" t="str">
        <f>'[1]要求ﾃﾞｰﾀ、単価入力'!H83</f>
        <v>6-1</v>
      </c>
    </row>
    <row r="178" spans="1:18" ht="28.5" customHeight="1" x14ac:dyDescent="0.15">
      <c r="A178">
        <v>83</v>
      </c>
      <c r="B178" s="21"/>
      <c r="C178" s="31">
        <f>IF(H179=0,"",C176+1)</f>
        <v>83</v>
      </c>
      <c r="D178" s="57"/>
      <c r="E178" s="33">
        <f>'[1]要求ﾃﾞｰﾀ、単価入力'!O84</f>
        <v>0</v>
      </c>
      <c r="F178" s="34" t="str">
        <f>IF(Q179="可","*","")</f>
        <v>*</v>
      </c>
      <c r="G178" s="35"/>
      <c r="H178" s="36"/>
      <c r="I178" s="37"/>
      <c r="J178" s="37"/>
      <c r="K178" s="38"/>
      <c r="L178" s="18"/>
      <c r="M178" s="19">
        <f>'[1]要求ﾃﾞｰﾀ、単価入力'!T84</f>
        <v>0</v>
      </c>
      <c r="N178" s="20" t="str">
        <f>'[1]要求ﾃﾞｰﾀ、単価入力'!AA84</f>
        <v/>
      </c>
      <c r="O178" s="19">
        <f t="shared" si="6"/>
        <v>99999999</v>
      </c>
      <c r="P178">
        <f>'[1]要求ﾃﾞｰﾀ、単価入力'!V84</f>
        <v>0</v>
      </c>
    </row>
    <row r="179" spans="1:18" ht="28.5" customHeight="1" x14ac:dyDescent="0.15">
      <c r="A179">
        <v>83</v>
      </c>
      <c r="B179" s="21" t="str">
        <f>VLOOKUP(A179,'[1]要求ﾃﾞｰﾀ、単価入力'!$A$2:$I$301,8,FALSE)</f>
        <v>6-2</v>
      </c>
      <c r="C179" s="22"/>
      <c r="D179" s="24" t="str">
        <f>'[1]要求ﾃﾞｰﾀ、単価入力'!M84</f>
        <v>スポンジクロス</v>
      </c>
      <c r="E179" s="56" t="str">
        <f>'[1]要求ﾃﾞｰﾀ、単価入力'!N84</f>
        <v>アイオン　Ｒ３２２－ＴＫ</v>
      </c>
      <c r="F179" s="25"/>
      <c r="G179" s="26" t="str">
        <f>'[1]要求ﾃﾞｰﾀ、単価入力'!Q84</f>
        <v>袋</v>
      </c>
      <c r="H179" s="27">
        <f>'[1]要求ﾃﾞｰﾀ、単価入力'!R84</f>
        <v>10</v>
      </c>
      <c r="I179" s="28"/>
      <c r="J179" s="29"/>
      <c r="K179" s="30"/>
      <c r="L179" s="18"/>
      <c r="M179" s="19">
        <f>'[1]要求ﾃﾞｰﾀ、単価入力'!S84</f>
        <v>1819</v>
      </c>
      <c r="N179" s="20">
        <f>'[1]要求ﾃﾞｰﾀ、単価入力'!Z84</f>
        <v>0.8</v>
      </c>
      <c r="O179" s="19">
        <f t="shared" si="6"/>
        <v>1455</v>
      </c>
      <c r="P179" t="str">
        <f>'[1]要求ﾃﾞｰﾀ、単価入力'!U84</f>
        <v>ｵﾚﾝｼﾞﾌﾞｯｸ</v>
      </c>
      <c r="Q179" t="str">
        <f>'[1]要求ﾃﾞｰﾀ、単価入力'!P84</f>
        <v>可</v>
      </c>
      <c r="R179" t="str">
        <f>'[1]要求ﾃﾞｰﾀ、単価入力'!H84</f>
        <v>6-2</v>
      </c>
    </row>
    <row r="180" spans="1:18" ht="28.5" customHeight="1" x14ac:dyDescent="0.15">
      <c r="A180">
        <v>84</v>
      </c>
      <c r="B180" s="21"/>
      <c r="C180" s="31">
        <f>IF(H181=0,"",C178+1)</f>
        <v>84</v>
      </c>
      <c r="D180" s="57"/>
      <c r="E180" s="33">
        <f>'[1]要求ﾃﾞｰﾀ、単価入力'!O85</f>
        <v>0</v>
      </c>
      <c r="F180" s="34" t="str">
        <f>IF(Q181="可","*","")</f>
        <v>*</v>
      </c>
      <c r="G180" s="35"/>
      <c r="H180" s="36"/>
      <c r="I180" s="37"/>
      <c r="J180" s="37"/>
      <c r="K180" s="38"/>
      <c r="L180" s="18"/>
      <c r="M180" s="19">
        <f>'[1]要求ﾃﾞｰﾀ、単価入力'!T85</f>
        <v>0</v>
      </c>
      <c r="N180" s="20" t="str">
        <f>'[1]要求ﾃﾞｰﾀ、単価入力'!AA85</f>
        <v/>
      </c>
      <c r="O180" s="19">
        <f t="shared" si="6"/>
        <v>99999999</v>
      </c>
      <c r="P180">
        <f>'[1]要求ﾃﾞｰﾀ、単価入力'!V85</f>
        <v>0</v>
      </c>
    </row>
    <row r="181" spans="1:18" ht="28.5" customHeight="1" x14ac:dyDescent="0.15">
      <c r="A181">
        <v>84</v>
      </c>
      <c r="B181" s="21" t="str">
        <f>VLOOKUP(A181,'[1]要求ﾃﾞｰﾀ、単価入力'!$A$2:$I$301,8,FALSE)</f>
        <v>6-3</v>
      </c>
      <c r="C181" s="22"/>
      <c r="D181" s="24" t="str">
        <f>'[1]要求ﾃﾞｰﾀ、単価入力'!M85</f>
        <v>マスキングテープ</v>
      </c>
      <c r="E181" s="56" t="str">
        <f>'[1]要求ﾃﾞｰﾀ、単価入力'!N85</f>
        <v>ニチバン　ＭＴ－１５ＰＳ</v>
      </c>
      <c r="F181" s="25"/>
      <c r="G181" s="26" t="str">
        <f>'[1]要求ﾃﾞｰﾀ、単価入力'!Q85</f>
        <v>個</v>
      </c>
      <c r="H181" s="27">
        <f>'[1]要求ﾃﾞｰﾀ、単価入力'!R85</f>
        <v>30</v>
      </c>
      <c r="I181" s="28"/>
      <c r="J181" s="29"/>
      <c r="K181" s="30"/>
      <c r="L181" s="18"/>
      <c r="M181" s="19">
        <f>'[1]要求ﾃﾞｰﾀ、単価入力'!S85</f>
        <v>173</v>
      </c>
      <c r="N181" s="20">
        <f>'[1]要求ﾃﾞｰﾀ、単価入力'!Z85</f>
        <v>0.8</v>
      </c>
      <c r="O181" s="19">
        <f t="shared" si="6"/>
        <v>138</v>
      </c>
      <c r="P181" t="str">
        <f>'[1]要求ﾃﾞｰﾀ、単価入力'!U85</f>
        <v>ｵﾚﾝｼﾞﾌﾞｯｸ</v>
      </c>
      <c r="Q181" t="str">
        <f>'[1]要求ﾃﾞｰﾀ、単価入力'!P85</f>
        <v>可</v>
      </c>
      <c r="R181" t="str">
        <f>'[1]要求ﾃﾞｰﾀ、単価入力'!H85</f>
        <v>6-3</v>
      </c>
    </row>
    <row r="182" spans="1:18" ht="28.5" customHeight="1" x14ac:dyDescent="0.15">
      <c r="C182" s="22"/>
      <c r="D182" s="33"/>
      <c r="E182" s="41"/>
      <c r="F182" s="58"/>
      <c r="G182" s="59"/>
      <c r="H182" s="60"/>
      <c r="I182" s="61" t="str">
        <f>IF($A$1&lt;85,"小計","")</f>
        <v/>
      </c>
      <c r="J182" s="62" t="str">
        <f>IF(I182="","",SUM(J158:J181))</f>
        <v/>
      </c>
      <c r="K182" s="45"/>
      <c r="L182" s="18"/>
      <c r="M182" s="19"/>
      <c r="N182" s="20"/>
      <c r="O182" s="19"/>
    </row>
    <row r="183" spans="1:18" ht="28.5" customHeight="1" x14ac:dyDescent="0.15">
      <c r="C183" s="46"/>
      <c r="D183" s="63"/>
      <c r="E183" s="64"/>
      <c r="F183" s="65"/>
      <c r="G183" s="66"/>
      <c r="H183" s="67"/>
      <c r="I183" s="68" t="str">
        <f>IF(I182="小計","計","小計")</f>
        <v>小計</v>
      </c>
      <c r="J183" s="69">
        <f>IF(I183="小計",SUM(J158:J181),IF(I183="計",SUM($L$2:L183)))</f>
        <v>0</v>
      </c>
      <c r="K183" s="70"/>
      <c r="L183" s="55">
        <f>SUM(J158:J181)</f>
        <v>0</v>
      </c>
      <c r="M183" s="19">
        <f>M157+J183</f>
        <v>6</v>
      </c>
      <c r="N183" s="20"/>
      <c r="O183" s="19">
        <f>ROUNDDOWN(M183*N183,0)</f>
        <v>0</v>
      </c>
    </row>
    <row r="184" spans="1:18" ht="28.5" customHeight="1" x14ac:dyDescent="0.15">
      <c r="A184">
        <v>85</v>
      </c>
      <c r="C184" s="10">
        <f>IF(H185=0,"",85)</f>
        <v>85</v>
      </c>
      <c r="D184" s="12"/>
      <c r="E184" s="12">
        <f>'[1]要求ﾃﾞｰﾀ、単価入力'!O86</f>
        <v>0</v>
      </c>
      <c r="F184" s="13" t="str">
        <f>IF(Q185="可","*","")</f>
        <v>*</v>
      </c>
      <c r="G184" s="14"/>
      <c r="H184" s="15"/>
      <c r="I184" s="16"/>
      <c r="J184" s="16"/>
      <c r="K184" s="17"/>
      <c r="L184" s="18"/>
      <c r="M184" s="19">
        <f>'[1]要求ﾃﾞｰﾀ、単価入力'!T86</f>
        <v>0</v>
      </c>
      <c r="N184" s="20" t="str">
        <f>'[1]要求ﾃﾞｰﾀ、単価入力'!AA86</f>
        <v/>
      </c>
      <c r="O184" s="19">
        <f t="shared" ref="O184:O207" si="7">IF(M184=0,M184+99999999,ROUNDDOWN(M184*N184,0))</f>
        <v>99999999</v>
      </c>
      <c r="P184">
        <f>'[1]要求ﾃﾞｰﾀ、単価入力'!V86</f>
        <v>0</v>
      </c>
    </row>
    <row r="185" spans="1:18" ht="28.5" customHeight="1" x14ac:dyDescent="0.15">
      <c r="A185">
        <v>85</v>
      </c>
      <c r="B185" s="21" t="str">
        <f>VLOOKUP(A185,'[1]要求ﾃﾞｰﾀ、単価入力'!$A$2:$I$301,8,FALSE)</f>
        <v>6-4</v>
      </c>
      <c r="C185" s="22"/>
      <c r="D185" s="24" t="str">
        <f>'[1]要求ﾃﾞｰﾀ、単価入力'!M86</f>
        <v>テープカッター</v>
      </c>
      <c r="E185" s="56" t="str">
        <f>'[1]要求ﾃﾞｰﾀ、単価入力'!N86</f>
        <v>ニチバン　ＴＣ－１５Ｐ</v>
      </c>
      <c r="F185" s="25"/>
      <c r="G185" s="26" t="str">
        <f>'[1]要求ﾃﾞｰﾀ、単価入力'!Q86</f>
        <v>個</v>
      </c>
      <c r="H185" s="27">
        <f>'[1]要求ﾃﾞｰﾀ、単価入力'!R86</f>
        <v>3</v>
      </c>
      <c r="I185" s="28"/>
      <c r="J185" s="29"/>
      <c r="K185" s="30"/>
      <c r="L185" s="18"/>
      <c r="M185" s="19">
        <f>'[1]要求ﾃﾞｰﾀ、単価入力'!S86</f>
        <v>1200</v>
      </c>
      <c r="N185" s="20">
        <f>'[1]要求ﾃﾞｰﾀ、単価入力'!Z86</f>
        <v>0.8</v>
      </c>
      <c r="O185" s="19">
        <f t="shared" si="7"/>
        <v>960</v>
      </c>
      <c r="P185" t="str">
        <f>'[1]要求ﾃﾞｰﾀ、単価入力'!U86</f>
        <v>ｵﾚﾝｼﾞﾌﾞｯｸ</v>
      </c>
      <c r="Q185" t="str">
        <f>'[1]要求ﾃﾞｰﾀ、単価入力'!P86</f>
        <v>可</v>
      </c>
      <c r="R185" t="str">
        <f>'[1]要求ﾃﾞｰﾀ、単価入力'!H86</f>
        <v>6-4</v>
      </c>
    </row>
    <row r="186" spans="1:18" ht="28.5" customHeight="1" x14ac:dyDescent="0.15">
      <c r="A186">
        <v>86</v>
      </c>
      <c r="B186" s="21"/>
      <c r="C186" s="31">
        <f>IF(H187=0,"",C184+1)</f>
        <v>86</v>
      </c>
      <c r="D186" s="57"/>
      <c r="E186" s="33">
        <f>'[1]要求ﾃﾞｰﾀ、単価入力'!O87</f>
        <v>0</v>
      </c>
      <c r="F186" s="34" t="str">
        <f>IF(Q187="可","*","")</f>
        <v>*</v>
      </c>
      <c r="G186" s="35"/>
      <c r="H186" s="36"/>
      <c r="I186" s="37"/>
      <c r="J186" s="37"/>
      <c r="K186" s="38"/>
      <c r="L186" s="18"/>
      <c r="M186" s="19">
        <f>'[1]要求ﾃﾞｰﾀ、単価入力'!T87</f>
        <v>0</v>
      </c>
      <c r="N186" s="20" t="str">
        <f>'[1]要求ﾃﾞｰﾀ、単価入力'!AA87</f>
        <v/>
      </c>
      <c r="O186" s="19">
        <f t="shared" si="7"/>
        <v>99999999</v>
      </c>
      <c r="P186">
        <f>'[1]要求ﾃﾞｰﾀ、単価入力'!V87</f>
        <v>0</v>
      </c>
    </row>
    <row r="187" spans="1:18" ht="28.5" customHeight="1" x14ac:dyDescent="0.15">
      <c r="A187">
        <v>86</v>
      </c>
      <c r="B187" s="21" t="str">
        <f>VLOOKUP(A187,'[1]要求ﾃﾞｰﾀ、単価入力'!$A$2:$I$301,8,FALSE)</f>
        <v>6-5</v>
      </c>
      <c r="C187" s="22"/>
      <c r="D187" s="24" t="str">
        <f>'[1]要求ﾃﾞｰﾀ、単価入力'!M87</f>
        <v>脱脂洗浄剤</v>
      </c>
      <c r="E187" s="56" t="str">
        <f>'[1]要求ﾃﾞｰﾀ、単価入力'!N87</f>
        <v>鈴木油脂工業　Ｓ－６０３</v>
      </c>
      <c r="F187" s="25"/>
      <c r="G187" s="26" t="str">
        <f>'[1]要求ﾃﾞｰﾀ、単価入力'!Q87</f>
        <v>缶</v>
      </c>
      <c r="H187" s="27">
        <f>'[1]要求ﾃﾞｰﾀ、単価入力'!R87</f>
        <v>1</v>
      </c>
      <c r="I187" s="28"/>
      <c r="J187" s="29"/>
      <c r="K187" s="30"/>
      <c r="L187" s="18"/>
      <c r="M187" s="19">
        <f>'[1]要求ﾃﾞｰﾀ、単価入力'!S87</f>
        <v>20821</v>
      </c>
      <c r="N187" s="20">
        <f>'[1]要求ﾃﾞｰﾀ、単価入力'!Z87</f>
        <v>0.8</v>
      </c>
      <c r="O187" s="19">
        <f t="shared" si="7"/>
        <v>16656</v>
      </c>
      <c r="P187" t="str">
        <f>'[1]要求ﾃﾞｰﾀ、単価入力'!U87</f>
        <v>ｵﾚﾝｼﾞﾌﾞｯｸ</v>
      </c>
      <c r="Q187" t="str">
        <f>'[1]要求ﾃﾞｰﾀ、単価入力'!P87</f>
        <v>可</v>
      </c>
      <c r="R187" t="str">
        <f>'[1]要求ﾃﾞｰﾀ、単価入力'!H87</f>
        <v>6-5</v>
      </c>
    </row>
    <row r="188" spans="1:18" ht="28.5" customHeight="1" x14ac:dyDescent="0.15">
      <c r="A188">
        <v>87</v>
      </c>
      <c r="B188" s="21"/>
      <c r="C188" s="31">
        <f>IF(H189=0,"",C186+1)</f>
        <v>87</v>
      </c>
      <c r="D188" s="57"/>
      <c r="E188" s="33">
        <f>'[1]要求ﾃﾞｰﾀ、単価入力'!O88</f>
        <v>0</v>
      </c>
      <c r="F188" s="34" t="str">
        <f>IF(Q189="可","*","")</f>
        <v>*</v>
      </c>
      <c r="G188" s="35"/>
      <c r="H188" s="36"/>
      <c r="I188" s="37"/>
      <c r="J188" s="37"/>
      <c r="K188" s="38"/>
      <c r="L188" s="18"/>
      <c r="M188" s="19">
        <f>'[1]要求ﾃﾞｰﾀ、単価入力'!T88</f>
        <v>0</v>
      </c>
      <c r="N188" s="20" t="str">
        <f>'[1]要求ﾃﾞｰﾀ、単価入力'!AA88</f>
        <v/>
      </c>
      <c r="O188" s="19">
        <f t="shared" si="7"/>
        <v>99999999</v>
      </c>
      <c r="P188">
        <f>'[1]要求ﾃﾞｰﾀ、単価入力'!V88</f>
        <v>0</v>
      </c>
    </row>
    <row r="189" spans="1:18" ht="28.5" customHeight="1" x14ac:dyDescent="0.15">
      <c r="A189">
        <v>87</v>
      </c>
      <c r="B189" s="21" t="str">
        <f>VLOOKUP(A189,'[1]要求ﾃﾞｰﾀ、単価入力'!$A$2:$I$301,8,FALSE)</f>
        <v>6-6</v>
      </c>
      <c r="C189" s="22"/>
      <c r="D189" s="24" t="str">
        <f>'[1]要求ﾃﾞｰﾀ、単価入力'!M88</f>
        <v>養生用テープ</v>
      </c>
      <c r="E189" s="56" t="str">
        <f>'[1]要求ﾃﾞｰﾀ、単価入力'!N88</f>
        <v>ダイヤデックス　Ｙ－０９－ＧＲ　５０ＭＭ５０Ｍ</v>
      </c>
      <c r="F189" s="25"/>
      <c r="G189" s="26" t="str">
        <f>'[1]要求ﾃﾞｰﾀ、単価入力'!Q88</f>
        <v>巻</v>
      </c>
      <c r="H189" s="27">
        <f>'[1]要求ﾃﾞｰﾀ、単価入力'!R88</f>
        <v>60</v>
      </c>
      <c r="I189" s="28"/>
      <c r="J189" s="29"/>
      <c r="K189" s="30"/>
      <c r="L189" s="18"/>
      <c r="M189" s="19">
        <f>'[1]要求ﾃﾞｰﾀ、単価入力'!S88</f>
        <v>788</v>
      </c>
      <c r="N189" s="20">
        <f>'[1]要求ﾃﾞｰﾀ、単価入力'!Z88</f>
        <v>0.8</v>
      </c>
      <c r="O189" s="19">
        <f t="shared" si="7"/>
        <v>630</v>
      </c>
      <c r="P189" t="str">
        <f>'[1]要求ﾃﾞｰﾀ、単価入力'!U88</f>
        <v>ｵﾚﾝｼﾞﾌﾞｯｸ</v>
      </c>
      <c r="Q189" t="str">
        <f>'[1]要求ﾃﾞｰﾀ、単価入力'!P88</f>
        <v>可</v>
      </c>
      <c r="R189" t="str">
        <f>'[1]要求ﾃﾞｰﾀ、単価入力'!H88</f>
        <v>6-6</v>
      </c>
    </row>
    <row r="190" spans="1:18" ht="28.5" customHeight="1" x14ac:dyDescent="0.15">
      <c r="A190">
        <v>88</v>
      </c>
      <c r="B190" s="21"/>
      <c r="C190" s="31">
        <f>IF(H191=0,"",C188+1)</f>
        <v>88</v>
      </c>
      <c r="D190" s="57"/>
      <c r="E190" s="33">
        <f>'[1]要求ﾃﾞｰﾀ、単価入力'!O89</f>
        <v>0</v>
      </c>
      <c r="F190" s="34" t="str">
        <f>IF(Q191="可","*","")</f>
        <v>*</v>
      </c>
      <c r="G190" s="35"/>
      <c r="H190" s="36"/>
      <c r="I190" s="37"/>
      <c r="J190" s="37"/>
      <c r="K190" s="38"/>
      <c r="L190" s="18"/>
      <c r="M190" s="19">
        <f>'[1]要求ﾃﾞｰﾀ、単価入力'!T89</f>
        <v>0</v>
      </c>
      <c r="N190" s="20" t="str">
        <f>'[1]要求ﾃﾞｰﾀ、単価入力'!AA89</f>
        <v/>
      </c>
      <c r="O190" s="19">
        <f t="shared" si="7"/>
        <v>99999999</v>
      </c>
      <c r="P190">
        <f>'[1]要求ﾃﾞｰﾀ、単価入力'!V89</f>
        <v>0</v>
      </c>
    </row>
    <row r="191" spans="1:18" ht="28.5" customHeight="1" x14ac:dyDescent="0.15">
      <c r="A191">
        <v>88</v>
      </c>
      <c r="B191" s="21" t="str">
        <f>VLOOKUP(A191,'[1]要求ﾃﾞｰﾀ、単価入力'!$A$2:$I$301,8,FALSE)</f>
        <v>6-7</v>
      </c>
      <c r="C191" s="22"/>
      <c r="D191" s="24" t="str">
        <f>'[1]要求ﾃﾞｰﾀ、単価入力'!M89</f>
        <v>オイルジョッキ</v>
      </c>
      <c r="E191" s="56" t="str">
        <f>'[1]要求ﾃﾞｰﾀ、単価入力'!N89</f>
        <v>トラスコ　ＰＮ－５Ｌ</v>
      </c>
      <c r="F191" s="25"/>
      <c r="G191" s="26" t="str">
        <f>'[1]要求ﾃﾞｰﾀ、単価入力'!Q89</f>
        <v>個</v>
      </c>
      <c r="H191" s="27">
        <f>'[1]要求ﾃﾞｰﾀ、単価入力'!R89</f>
        <v>1</v>
      </c>
      <c r="I191" s="28"/>
      <c r="J191" s="29"/>
      <c r="K191" s="30"/>
      <c r="L191" s="18"/>
      <c r="M191" s="19">
        <f>'[1]要求ﾃﾞｰﾀ、単価入力'!S89</f>
        <v>2743</v>
      </c>
      <c r="N191" s="20">
        <f>'[1]要求ﾃﾞｰﾀ、単価入力'!Z89</f>
        <v>0.8</v>
      </c>
      <c r="O191" s="19">
        <f t="shared" si="7"/>
        <v>2194</v>
      </c>
      <c r="P191" t="str">
        <f>'[1]要求ﾃﾞｰﾀ、単価入力'!U89</f>
        <v>ｵﾚﾝｼﾞﾌﾞｯｸ</v>
      </c>
      <c r="Q191" t="str">
        <f>'[1]要求ﾃﾞｰﾀ、単価入力'!P89</f>
        <v>可</v>
      </c>
      <c r="R191" t="str">
        <f>'[1]要求ﾃﾞｰﾀ、単価入力'!H89</f>
        <v>6-7</v>
      </c>
    </row>
    <row r="192" spans="1:18" ht="28.5" customHeight="1" x14ac:dyDescent="0.15">
      <c r="A192">
        <v>89</v>
      </c>
      <c r="B192" s="21"/>
      <c r="C192" s="31">
        <f>IF(H193=0,"",C190+1)</f>
        <v>89</v>
      </c>
      <c r="D192" s="57"/>
      <c r="E192" s="33">
        <f>'[1]要求ﾃﾞｰﾀ、単価入力'!O90</f>
        <v>0</v>
      </c>
      <c r="F192" s="34" t="str">
        <f>IF(Q193="可","*","")</f>
        <v>*</v>
      </c>
      <c r="G192" s="35"/>
      <c r="H192" s="36"/>
      <c r="I192" s="37"/>
      <c r="J192" s="37"/>
      <c r="K192" s="38"/>
      <c r="L192" s="18"/>
      <c r="M192" s="19">
        <f>'[1]要求ﾃﾞｰﾀ、単価入力'!T90</f>
        <v>0</v>
      </c>
      <c r="N192" s="20" t="str">
        <f>'[1]要求ﾃﾞｰﾀ、単価入力'!AA90</f>
        <v/>
      </c>
      <c r="O192" s="19">
        <f t="shared" si="7"/>
        <v>99999999</v>
      </c>
      <c r="P192">
        <f>'[1]要求ﾃﾞｰﾀ、単価入力'!V90</f>
        <v>0</v>
      </c>
    </row>
    <row r="193" spans="1:18" ht="28.5" customHeight="1" x14ac:dyDescent="0.15">
      <c r="A193">
        <v>89</v>
      </c>
      <c r="B193" s="21" t="str">
        <f>VLOOKUP(A193,'[1]要求ﾃﾞｰﾀ、単価入力'!$A$2:$I$301,8,FALSE)</f>
        <v>6-8</v>
      </c>
      <c r="C193" s="22"/>
      <c r="D193" s="24" t="str">
        <f>'[1]要求ﾃﾞｰﾀ、単価入力'!M90</f>
        <v>筆</v>
      </c>
      <c r="E193" s="56" t="str">
        <f>'[1]要求ﾃﾞｰﾀ、単価入力'!N90</f>
        <v>トラスコ　ＴＫＮＦＹ－１０</v>
      </c>
      <c r="F193" s="25"/>
      <c r="G193" s="26" t="str">
        <f>'[1]要求ﾃﾞｰﾀ、単価入力'!Q90</f>
        <v>本</v>
      </c>
      <c r="H193" s="27">
        <f>'[1]要求ﾃﾞｰﾀ、単価入力'!R90</f>
        <v>15</v>
      </c>
      <c r="I193" s="28"/>
      <c r="J193" s="29"/>
      <c r="K193" s="39"/>
      <c r="L193" s="18"/>
      <c r="M193" s="19">
        <f>'[1]要求ﾃﾞｰﾀ、単価入力'!S90</f>
        <v>514</v>
      </c>
      <c r="N193" s="20">
        <f>'[1]要求ﾃﾞｰﾀ、単価入力'!Z90</f>
        <v>0.8</v>
      </c>
      <c r="O193" s="19">
        <f t="shared" si="7"/>
        <v>411</v>
      </c>
      <c r="P193" t="str">
        <f>'[1]要求ﾃﾞｰﾀ、単価入力'!U90</f>
        <v>ｵﾚﾝｼﾞﾌﾞｯｸ</v>
      </c>
      <c r="Q193" t="str">
        <f>'[1]要求ﾃﾞｰﾀ、単価入力'!P90</f>
        <v>可</v>
      </c>
      <c r="R193" t="str">
        <f>'[1]要求ﾃﾞｰﾀ、単価入力'!H90</f>
        <v>6-8</v>
      </c>
    </row>
    <row r="194" spans="1:18" ht="28.5" customHeight="1" x14ac:dyDescent="0.15">
      <c r="A194">
        <v>90</v>
      </c>
      <c r="B194" s="21"/>
      <c r="C194" s="31">
        <f>IF(H195=0,"",C192+1)</f>
        <v>90</v>
      </c>
      <c r="D194" s="57"/>
      <c r="E194" s="33">
        <f>'[1]要求ﾃﾞｰﾀ、単価入力'!O91</f>
        <v>0</v>
      </c>
      <c r="F194" s="34" t="str">
        <f>IF(Q195="可","*","")</f>
        <v>*</v>
      </c>
      <c r="G194" s="35"/>
      <c r="H194" s="36"/>
      <c r="I194" s="37"/>
      <c r="J194" s="37"/>
      <c r="K194" s="38"/>
      <c r="L194" s="18"/>
      <c r="M194" s="19">
        <f>'[1]要求ﾃﾞｰﾀ、単価入力'!T91</f>
        <v>0</v>
      </c>
      <c r="N194" s="20" t="str">
        <f>'[1]要求ﾃﾞｰﾀ、単価入力'!AA91</f>
        <v/>
      </c>
      <c r="O194" s="19">
        <f t="shared" si="7"/>
        <v>99999999</v>
      </c>
      <c r="P194">
        <f>'[1]要求ﾃﾞｰﾀ、単価入力'!V91</f>
        <v>0</v>
      </c>
    </row>
    <row r="195" spans="1:18" ht="28.5" customHeight="1" x14ac:dyDescent="0.15">
      <c r="A195">
        <v>90</v>
      </c>
      <c r="B195" s="21" t="str">
        <f>VLOOKUP(A195,'[1]要求ﾃﾞｰﾀ、単価入力'!$A$2:$I$301,8,FALSE)</f>
        <v>6-9</v>
      </c>
      <c r="C195" s="22"/>
      <c r="D195" s="24" t="str">
        <f>'[1]要求ﾃﾞｰﾀ、単価入力'!M91</f>
        <v>丸筆</v>
      </c>
      <c r="E195" s="56" t="str">
        <f>'[1]要求ﾃﾞｰﾀ、単価入力'!N91</f>
        <v>トラスコ　ＴＴＭＢ－８</v>
      </c>
      <c r="F195" s="25"/>
      <c r="G195" s="26" t="str">
        <f>'[1]要求ﾃﾞｰﾀ、単価入力'!Q91</f>
        <v>本</v>
      </c>
      <c r="H195" s="27">
        <f>'[1]要求ﾃﾞｰﾀ、単価入力'!R91</f>
        <v>10</v>
      </c>
      <c r="I195" s="28"/>
      <c r="J195" s="29"/>
      <c r="K195" s="30"/>
      <c r="L195" s="18"/>
      <c r="M195" s="19">
        <f>'[1]要求ﾃﾞｰﾀ、単価入力'!S91</f>
        <v>283</v>
      </c>
      <c r="N195" s="20">
        <f>'[1]要求ﾃﾞｰﾀ、単価入力'!Z91</f>
        <v>0.8</v>
      </c>
      <c r="O195" s="19">
        <f t="shared" si="7"/>
        <v>226</v>
      </c>
      <c r="P195" t="str">
        <f>'[1]要求ﾃﾞｰﾀ、単価入力'!U91</f>
        <v>ｵﾚﾝｼﾞﾌﾞｯｸ</v>
      </c>
      <c r="Q195" t="str">
        <f>'[1]要求ﾃﾞｰﾀ、単価入力'!P91</f>
        <v>可</v>
      </c>
      <c r="R195" t="str">
        <f>'[1]要求ﾃﾞｰﾀ、単価入力'!H91</f>
        <v>6-9</v>
      </c>
    </row>
    <row r="196" spans="1:18" ht="28.5" customHeight="1" x14ac:dyDescent="0.15">
      <c r="A196">
        <v>91</v>
      </c>
      <c r="B196" s="21"/>
      <c r="C196" s="31">
        <f>IF(H197=0,"",C194+1)</f>
        <v>91</v>
      </c>
      <c r="D196" s="57"/>
      <c r="E196" s="33">
        <f>'[1]要求ﾃﾞｰﾀ、単価入力'!O92</f>
        <v>0</v>
      </c>
      <c r="F196" s="34" t="str">
        <f>IF(Q197="可","*","")</f>
        <v>*</v>
      </c>
      <c r="G196" s="35"/>
      <c r="H196" s="36"/>
      <c r="I196" s="37"/>
      <c r="J196" s="37"/>
      <c r="K196" s="38"/>
      <c r="L196" s="18"/>
      <c r="M196" s="19">
        <f>'[1]要求ﾃﾞｰﾀ、単価入力'!T92</f>
        <v>0</v>
      </c>
      <c r="N196" s="20" t="str">
        <f>'[1]要求ﾃﾞｰﾀ、単価入力'!AA92</f>
        <v/>
      </c>
      <c r="O196" s="19">
        <f t="shared" si="7"/>
        <v>99999999</v>
      </c>
      <c r="P196">
        <f>'[1]要求ﾃﾞｰﾀ、単価入力'!V92</f>
        <v>0</v>
      </c>
    </row>
    <row r="197" spans="1:18" ht="28.5" customHeight="1" x14ac:dyDescent="0.15">
      <c r="A197">
        <v>91</v>
      </c>
      <c r="B197" s="21" t="str">
        <f>VLOOKUP(A197,'[1]要求ﾃﾞｰﾀ、単価入力'!$A$2:$I$301,8,FALSE)</f>
        <v>6-10</v>
      </c>
      <c r="C197" s="22"/>
      <c r="D197" s="24" t="str">
        <f>'[1]要求ﾃﾞｰﾀ、単価入力'!M92</f>
        <v>筆</v>
      </c>
      <c r="E197" s="56" t="str">
        <f>'[1]要求ﾃﾞｰﾀ、単価入力'!N92</f>
        <v>トラスコ　ＴＫＮＦＹ－６</v>
      </c>
      <c r="F197" s="25"/>
      <c r="G197" s="26" t="str">
        <f>'[1]要求ﾃﾞｰﾀ、単価入力'!Q92</f>
        <v>本</v>
      </c>
      <c r="H197" s="27">
        <f>'[1]要求ﾃﾞｰﾀ、単価入力'!R92</f>
        <v>15</v>
      </c>
      <c r="I197" s="28"/>
      <c r="J197" s="29"/>
      <c r="K197" s="30"/>
      <c r="L197" s="18"/>
      <c r="M197" s="19">
        <f>'[1]要求ﾃﾞｰﾀ、単価入力'!S92</f>
        <v>763</v>
      </c>
      <c r="N197" s="20">
        <f>'[1]要求ﾃﾞｰﾀ、単価入力'!Z92</f>
        <v>0.8</v>
      </c>
      <c r="O197" s="19">
        <f t="shared" si="7"/>
        <v>610</v>
      </c>
      <c r="P197" t="str">
        <f>'[1]要求ﾃﾞｰﾀ、単価入力'!U92</f>
        <v>ｵﾚﾝｼﾞﾌﾞｯｸ</v>
      </c>
      <c r="Q197" t="str">
        <f>'[1]要求ﾃﾞｰﾀ、単価入力'!P92</f>
        <v>可</v>
      </c>
      <c r="R197" t="str">
        <f>'[1]要求ﾃﾞｰﾀ、単価入力'!H92</f>
        <v>6-10</v>
      </c>
    </row>
    <row r="198" spans="1:18" ht="28.5" customHeight="1" x14ac:dyDescent="0.15">
      <c r="A198">
        <v>92</v>
      </c>
      <c r="B198" s="21"/>
      <c r="C198" s="31">
        <f>IF(H199=0,"",C196+1)</f>
        <v>92</v>
      </c>
      <c r="D198" s="57"/>
      <c r="E198" s="33">
        <f>'[1]要求ﾃﾞｰﾀ、単価入力'!O93</f>
        <v>0</v>
      </c>
      <c r="F198" s="34" t="str">
        <f>IF(Q199="可","*","")</f>
        <v>*</v>
      </c>
      <c r="G198" s="35"/>
      <c r="H198" s="36"/>
      <c r="I198" s="37"/>
      <c r="J198" s="37"/>
      <c r="K198" s="38"/>
      <c r="L198" s="18"/>
      <c r="M198" s="19">
        <f>'[1]要求ﾃﾞｰﾀ、単価入力'!T93</f>
        <v>0</v>
      </c>
      <c r="N198" s="20" t="str">
        <f>'[1]要求ﾃﾞｰﾀ、単価入力'!AA93</f>
        <v/>
      </c>
      <c r="O198" s="19">
        <f t="shared" si="7"/>
        <v>99999999</v>
      </c>
      <c r="P198">
        <f>'[1]要求ﾃﾞｰﾀ、単価入力'!V93</f>
        <v>0</v>
      </c>
    </row>
    <row r="199" spans="1:18" ht="28.5" customHeight="1" x14ac:dyDescent="0.15">
      <c r="A199">
        <v>92</v>
      </c>
      <c r="B199" s="21" t="str">
        <f>VLOOKUP(A199,'[1]要求ﾃﾞｰﾀ、単価入力'!$A$2:$I$301,8,FALSE)</f>
        <v>6-11</v>
      </c>
      <c r="C199" s="22"/>
      <c r="D199" s="24" t="str">
        <f>'[1]要求ﾃﾞｰﾀ、単価入力'!M93</f>
        <v>筆</v>
      </c>
      <c r="E199" s="56" t="str">
        <f>'[1]要求ﾃﾞｰﾀ、単価入力'!N93</f>
        <v>トラスコ　ＴＫＮＦ－６</v>
      </c>
      <c r="F199" s="25"/>
      <c r="G199" s="26" t="str">
        <f>'[1]要求ﾃﾞｰﾀ、単価入力'!Q93</f>
        <v>本</v>
      </c>
      <c r="H199" s="27">
        <f>'[1]要求ﾃﾞｰﾀ、単価入力'!R93</f>
        <v>10</v>
      </c>
      <c r="I199" s="28"/>
      <c r="J199" s="29"/>
      <c r="K199" s="30"/>
      <c r="L199" s="18"/>
      <c r="M199" s="19">
        <f>'[1]要求ﾃﾞｰﾀ、単価入力'!S93</f>
        <v>746</v>
      </c>
      <c r="N199" s="20">
        <f>'[1]要求ﾃﾞｰﾀ、単価入力'!Z93</f>
        <v>0.9</v>
      </c>
      <c r="O199" s="19">
        <f t="shared" si="7"/>
        <v>671</v>
      </c>
      <c r="P199" t="str">
        <f>'[1]要求ﾃﾞｰﾀ、単価入力'!U93</f>
        <v>ｵﾚﾝｼﾞﾌﾞｯｸ</v>
      </c>
      <c r="Q199" t="str">
        <f>'[1]要求ﾃﾞｰﾀ、単価入力'!P93</f>
        <v>可</v>
      </c>
      <c r="R199" t="str">
        <f>'[1]要求ﾃﾞｰﾀ、単価入力'!H93</f>
        <v>6-11</v>
      </c>
    </row>
    <row r="200" spans="1:18" ht="28.5" customHeight="1" x14ac:dyDescent="0.15">
      <c r="A200">
        <v>93</v>
      </c>
      <c r="B200" s="21"/>
      <c r="C200" s="31">
        <f>IF(H201=0,"",C198+1)</f>
        <v>93</v>
      </c>
      <c r="D200" s="57"/>
      <c r="E200" s="33">
        <f>'[1]要求ﾃﾞｰﾀ、単価入力'!O94</f>
        <v>0</v>
      </c>
      <c r="F200" s="34" t="str">
        <f>IF(Q201="可","*","")</f>
        <v>*</v>
      </c>
      <c r="G200" s="35"/>
      <c r="H200" s="36"/>
      <c r="I200" s="37"/>
      <c r="J200" s="37"/>
      <c r="K200" s="38"/>
      <c r="L200" s="18"/>
      <c r="M200" s="19">
        <f>'[1]要求ﾃﾞｰﾀ、単価入力'!T94</f>
        <v>0</v>
      </c>
      <c r="N200" s="20" t="str">
        <f>'[1]要求ﾃﾞｰﾀ、単価入力'!AA94</f>
        <v/>
      </c>
      <c r="O200" s="19">
        <f t="shared" si="7"/>
        <v>99999999</v>
      </c>
      <c r="P200">
        <f>'[1]要求ﾃﾞｰﾀ、単価入力'!V94</f>
        <v>0</v>
      </c>
    </row>
    <row r="201" spans="1:18" ht="28.5" customHeight="1" x14ac:dyDescent="0.15">
      <c r="A201">
        <v>93</v>
      </c>
      <c r="B201" s="21" t="str">
        <f>VLOOKUP(A201,'[1]要求ﾃﾞｰﾀ、単価入力'!$A$2:$I$301,8,FALSE)</f>
        <v>6-12</v>
      </c>
      <c r="C201" s="22"/>
      <c r="D201" s="24" t="str">
        <f>'[1]要求ﾃﾞｰﾀ、単価入力'!M94</f>
        <v>点付筆</v>
      </c>
      <c r="E201" s="56" t="str">
        <f>'[1]要求ﾃﾞｰﾀ、単価入力'!N94</f>
        <v>コーワ　１１７０８</v>
      </c>
      <c r="F201" s="25"/>
      <c r="G201" s="26" t="str">
        <f>'[1]要求ﾃﾞｰﾀ、単価入力'!Q94</f>
        <v>本</v>
      </c>
      <c r="H201" s="27">
        <f>'[1]要求ﾃﾞｰﾀ、単価入力'!R94</f>
        <v>10</v>
      </c>
      <c r="I201" s="28"/>
      <c r="J201" s="29"/>
      <c r="K201" s="30"/>
      <c r="L201" s="18"/>
      <c r="M201" s="19">
        <f>'[1]要求ﾃﾞｰﾀ、単価入力'!S94</f>
        <v>126</v>
      </c>
      <c r="N201" s="20">
        <f>'[1]要求ﾃﾞｰﾀ、単価入力'!Z94</f>
        <v>0.8</v>
      </c>
      <c r="O201" s="19">
        <f t="shared" si="7"/>
        <v>100</v>
      </c>
      <c r="P201" t="str">
        <f>'[1]要求ﾃﾞｰﾀ、単価入力'!U94</f>
        <v>ｵﾚﾝｼﾞﾌﾞｯｸ</v>
      </c>
      <c r="Q201" t="str">
        <f>'[1]要求ﾃﾞｰﾀ、単価入力'!P94</f>
        <v>可</v>
      </c>
      <c r="R201" t="str">
        <f>'[1]要求ﾃﾞｰﾀ、単価入力'!H94</f>
        <v>6-12</v>
      </c>
    </row>
    <row r="202" spans="1:18" ht="28.5" customHeight="1" x14ac:dyDescent="0.15">
      <c r="A202">
        <v>94</v>
      </c>
      <c r="B202" s="21"/>
      <c r="C202" s="31">
        <f>IF(H203=0,"",C200+1)</f>
        <v>94</v>
      </c>
      <c r="D202" s="57"/>
      <c r="E202" s="33">
        <f>'[1]要求ﾃﾞｰﾀ、単価入力'!O95</f>
        <v>0</v>
      </c>
      <c r="F202" s="34" t="str">
        <f>IF(Q203="可","*","")</f>
        <v>*</v>
      </c>
      <c r="G202" s="35"/>
      <c r="H202" s="36"/>
      <c r="I202" s="37"/>
      <c r="J202" s="37"/>
      <c r="K202" s="38"/>
      <c r="L202" s="18"/>
      <c r="M202" s="19">
        <f>'[1]要求ﾃﾞｰﾀ、単価入力'!T95</f>
        <v>0</v>
      </c>
      <c r="N202" s="20" t="str">
        <f>'[1]要求ﾃﾞｰﾀ、単価入力'!AA95</f>
        <v/>
      </c>
      <c r="O202" s="19">
        <f t="shared" si="7"/>
        <v>99999999</v>
      </c>
      <c r="P202">
        <f>'[1]要求ﾃﾞｰﾀ、単価入力'!V95</f>
        <v>0</v>
      </c>
    </row>
    <row r="203" spans="1:18" ht="28.5" customHeight="1" x14ac:dyDescent="0.15">
      <c r="A203">
        <v>94</v>
      </c>
      <c r="B203" s="21" t="str">
        <f>VLOOKUP(A203,'[1]要求ﾃﾞｰﾀ、単価入力'!$A$2:$I$301,8,FALSE)</f>
        <v>6-13</v>
      </c>
      <c r="C203" s="22"/>
      <c r="D203" s="24" t="str">
        <f>'[1]要求ﾃﾞｰﾀ、単価入力'!M95</f>
        <v>丸筆</v>
      </c>
      <c r="E203" s="56" t="str">
        <f>'[1]要求ﾃﾞｰﾀ、単価入力'!N95</f>
        <v>あかしや　ＧＡＲ＃０Ｓ</v>
      </c>
      <c r="F203" s="25"/>
      <c r="G203" s="26" t="str">
        <f>'[1]要求ﾃﾞｰﾀ、単価入力'!Q95</f>
        <v>本</v>
      </c>
      <c r="H203" s="27">
        <f>'[1]要求ﾃﾞｰﾀ、単価入力'!R95</f>
        <v>50</v>
      </c>
      <c r="I203" s="28"/>
      <c r="J203" s="29"/>
      <c r="K203" s="30"/>
      <c r="L203" s="18"/>
      <c r="M203" s="19">
        <f>'[1]要求ﾃﾞｰﾀ、単価入力'!S95</f>
        <v>199</v>
      </c>
      <c r="N203" s="20">
        <f>'[1]要求ﾃﾞｰﾀ、単価入力'!Z95</f>
        <v>0.8</v>
      </c>
      <c r="O203" s="19">
        <f t="shared" si="7"/>
        <v>159</v>
      </c>
      <c r="P203" t="str">
        <f>'[1]要求ﾃﾞｰﾀ、単価入力'!U95</f>
        <v>ｵﾚﾝｼﾞﾌﾞｯｸ</v>
      </c>
      <c r="Q203" t="str">
        <f>'[1]要求ﾃﾞｰﾀ、単価入力'!P95</f>
        <v>可</v>
      </c>
      <c r="R203" t="str">
        <f>'[1]要求ﾃﾞｰﾀ、単価入力'!H95</f>
        <v>6-13</v>
      </c>
    </row>
    <row r="204" spans="1:18" ht="28.5" customHeight="1" x14ac:dyDescent="0.15">
      <c r="A204">
        <v>95</v>
      </c>
      <c r="B204" s="21"/>
      <c r="C204" s="31">
        <f>IF(H205=0,"",C202+1)</f>
        <v>95</v>
      </c>
      <c r="D204" s="57"/>
      <c r="E204" s="33">
        <f>'[1]要求ﾃﾞｰﾀ、単価入力'!O96</f>
        <v>0</v>
      </c>
      <c r="F204" s="34" t="str">
        <f>IF(Q205="可","*","")</f>
        <v>*</v>
      </c>
      <c r="G204" s="35"/>
      <c r="H204" s="36"/>
      <c r="I204" s="37"/>
      <c r="J204" s="37"/>
      <c r="K204" s="38"/>
      <c r="L204" s="18"/>
      <c r="M204" s="19">
        <f>'[1]要求ﾃﾞｰﾀ、単価入力'!T96</f>
        <v>0</v>
      </c>
      <c r="N204" s="20" t="str">
        <f>'[1]要求ﾃﾞｰﾀ、単価入力'!AA96</f>
        <v/>
      </c>
      <c r="O204" s="19">
        <f t="shared" si="7"/>
        <v>99999999</v>
      </c>
      <c r="P204">
        <f>'[1]要求ﾃﾞｰﾀ、単価入力'!V96</f>
        <v>0</v>
      </c>
    </row>
    <row r="205" spans="1:18" ht="28.5" customHeight="1" x14ac:dyDescent="0.15">
      <c r="A205">
        <v>95</v>
      </c>
      <c r="B205" s="21" t="str">
        <f>VLOOKUP(A205,'[1]要求ﾃﾞｰﾀ、単価入力'!$A$2:$I$301,8,FALSE)</f>
        <v>6-14</v>
      </c>
      <c r="C205" s="22"/>
      <c r="D205" s="24" t="str">
        <f>'[1]要求ﾃﾞｰﾀ、単価入力'!M96</f>
        <v>紙コップ</v>
      </c>
      <c r="E205" s="56" t="str">
        <f>'[1]要求ﾃﾞｰﾀ、単価入力'!N96</f>
        <v>パックスタイル　２８６２１８</v>
      </c>
      <c r="F205" s="25"/>
      <c r="G205" s="26" t="str">
        <f>'[1]要求ﾃﾞｰﾀ、単価入力'!Q96</f>
        <v>袋</v>
      </c>
      <c r="H205" s="27">
        <f>'[1]要求ﾃﾞｰﾀ、単価入力'!R96</f>
        <v>15</v>
      </c>
      <c r="I205" s="28"/>
      <c r="J205" s="29"/>
      <c r="K205" s="30"/>
      <c r="L205" s="18"/>
      <c r="M205" s="19">
        <f>'[1]要求ﾃﾞｰﾀ、単価入力'!S96</f>
        <v>521</v>
      </c>
      <c r="N205" s="20">
        <f>'[1]要求ﾃﾞｰﾀ、単価入力'!Z96</f>
        <v>0.8</v>
      </c>
      <c r="O205" s="19">
        <f t="shared" si="7"/>
        <v>416</v>
      </c>
      <c r="P205" t="str">
        <f>'[1]要求ﾃﾞｰﾀ、単価入力'!U96</f>
        <v>ｵﾚﾝｼﾞﾌﾞｯｸ</v>
      </c>
      <c r="Q205" t="str">
        <f>'[1]要求ﾃﾞｰﾀ、単価入力'!P96</f>
        <v>可</v>
      </c>
      <c r="R205" t="str">
        <f>'[1]要求ﾃﾞｰﾀ、単価入力'!H96</f>
        <v>6-14</v>
      </c>
    </row>
    <row r="206" spans="1:18" ht="28.5" customHeight="1" x14ac:dyDescent="0.15">
      <c r="A206">
        <v>96</v>
      </c>
      <c r="B206" s="21"/>
      <c r="C206" s="31">
        <f>IF(H207=0,"",C204+1)</f>
        <v>96</v>
      </c>
      <c r="D206" s="57"/>
      <c r="E206" s="33">
        <f>'[1]要求ﾃﾞｰﾀ、単価入力'!O97</f>
        <v>0</v>
      </c>
      <c r="F206" s="34" t="str">
        <f>IF(Q207="可","*","")</f>
        <v>*</v>
      </c>
      <c r="G206" s="35"/>
      <c r="H206" s="36"/>
      <c r="I206" s="37"/>
      <c r="J206" s="37"/>
      <c r="K206" s="38"/>
      <c r="L206" s="18"/>
      <c r="M206" s="19">
        <f>'[1]要求ﾃﾞｰﾀ、単価入力'!T97</f>
        <v>0</v>
      </c>
      <c r="N206" s="20" t="str">
        <f>'[1]要求ﾃﾞｰﾀ、単価入力'!AA97</f>
        <v/>
      </c>
      <c r="O206" s="19">
        <f t="shared" si="7"/>
        <v>99999999</v>
      </c>
      <c r="P206">
        <f>'[1]要求ﾃﾞｰﾀ、単価入力'!V97</f>
        <v>0</v>
      </c>
    </row>
    <row r="207" spans="1:18" ht="28.5" customHeight="1" x14ac:dyDescent="0.15">
      <c r="A207">
        <v>96</v>
      </c>
      <c r="B207" s="21" t="str">
        <f>VLOOKUP(A207,'[1]要求ﾃﾞｰﾀ、単価入力'!$A$2:$I$301,8,FALSE)</f>
        <v>6-15</v>
      </c>
      <c r="C207" s="22"/>
      <c r="D207" s="24" t="str">
        <f>'[1]要求ﾃﾞｰﾀ、単価入力'!M97</f>
        <v>プラスチックジョー</v>
      </c>
      <c r="E207" s="56" t="str">
        <f>'[1]要求ﾃﾞｰﾀ、単価入力'!N97</f>
        <v>クニペックス　８１１９－２５０Ｖ０２</v>
      </c>
      <c r="F207" s="25"/>
      <c r="G207" s="26" t="str">
        <f>'[1]要求ﾃﾞｰﾀ、単価入力'!Q97</f>
        <v>組</v>
      </c>
      <c r="H207" s="27">
        <f>'[1]要求ﾃﾞｰﾀ、単価入力'!R97</f>
        <v>5</v>
      </c>
      <c r="I207" s="28"/>
      <c r="J207" s="29"/>
      <c r="K207" s="30"/>
      <c r="L207" s="18"/>
      <c r="M207" s="19">
        <f>'[1]要求ﾃﾞｰﾀ、単価入力'!S97</f>
        <v>2991</v>
      </c>
      <c r="N207" s="20">
        <f>'[1]要求ﾃﾞｰﾀ、単価入力'!Z97</f>
        <v>0.8</v>
      </c>
      <c r="O207" s="19">
        <f t="shared" si="7"/>
        <v>2392</v>
      </c>
      <c r="P207" t="str">
        <f>'[1]要求ﾃﾞｰﾀ、単価入力'!U97</f>
        <v>ｵﾚﾝｼﾞﾌﾞｯｸ</v>
      </c>
      <c r="Q207" t="str">
        <f>'[1]要求ﾃﾞｰﾀ、単価入力'!P97</f>
        <v>可</v>
      </c>
      <c r="R207" t="str">
        <f>'[1]要求ﾃﾞｰﾀ、単価入力'!H97</f>
        <v>6-15</v>
      </c>
    </row>
    <row r="208" spans="1:18" ht="28.5" customHeight="1" x14ac:dyDescent="0.15">
      <c r="C208" s="22"/>
      <c r="D208" s="33"/>
      <c r="E208" s="41"/>
      <c r="F208" s="58"/>
      <c r="G208" s="59"/>
      <c r="H208" s="60"/>
      <c r="I208" s="61" t="str">
        <f>IF($A$1&lt;97,"小計","")</f>
        <v/>
      </c>
      <c r="J208" s="62" t="str">
        <f>IF(I208="","",SUM(J184:J207))</f>
        <v/>
      </c>
      <c r="K208" s="72"/>
      <c r="L208" s="18"/>
      <c r="M208" s="19"/>
      <c r="N208" s="20"/>
      <c r="O208" s="19"/>
    </row>
    <row r="209" spans="1:18" ht="28.5" customHeight="1" x14ac:dyDescent="0.15">
      <c r="C209" s="46"/>
      <c r="D209" s="63"/>
      <c r="E209" s="64"/>
      <c r="F209" s="65"/>
      <c r="G209" s="66"/>
      <c r="H209" s="67"/>
      <c r="I209" s="68" t="str">
        <f>IF(I208="小計","計","小計")</f>
        <v>小計</v>
      </c>
      <c r="J209" s="69">
        <f>IF(I209="小計",SUM(J184:J207),IF(I209="計",SUM($L$2:L209)))</f>
        <v>0</v>
      </c>
      <c r="K209" s="70"/>
      <c r="L209" s="55">
        <f>SUM(J184:J207)</f>
        <v>0</v>
      </c>
      <c r="M209" s="19">
        <f>M183+J209</f>
        <v>6</v>
      </c>
      <c r="N209" s="20"/>
      <c r="O209" s="19">
        <f>ROUNDDOWN(M209*N209,0)</f>
        <v>0</v>
      </c>
    </row>
    <row r="210" spans="1:18" ht="28.5" customHeight="1" x14ac:dyDescent="0.15">
      <c r="A210">
        <v>97</v>
      </c>
      <c r="C210" s="10">
        <f>IF(H211=0,"",97)</f>
        <v>97</v>
      </c>
      <c r="D210" s="12"/>
      <c r="E210" s="12">
        <f>'[1]要求ﾃﾞｰﾀ、単価入力'!O98</f>
        <v>0</v>
      </c>
      <c r="F210" s="13" t="str">
        <f>IF(Q211="可","*","")</f>
        <v>*</v>
      </c>
      <c r="G210" s="14"/>
      <c r="H210" s="15"/>
      <c r="I210" s="16"/>
      <c r="J210" s="16"/>
      <c r="K210" s="17"/>
      <c r="L210" s="18"/>
      <c r="M210" s="19">
        <f>'[1]要求ﾃﾞｰﾀ、単価入力'!T98</f>
        <v>0</v>
      </c>
      <c r="N210" s="20" t="str">
        <f>'[1]要求ﾃﾞｰﾀ、単価入力'!AA98</f>
        <v/>
      </c>
      <c r="O210" s="19">
        <f t="shared" ref="O210:O233" si="8">IF(M210=0,M210+99999999,ROUNDDOWN(M210*N210,0))</f>
        <v>99999999</v>
      </c>
      <c r="P210">
        <f>'[1]要求ﾃﾞｰﾀ、単価入力'!V98</f>
        <v>0</v>
      </c>
    </row>
    <row r="211" spans="1:18" ht="28.5" customHeight="1" x14ac:dyDescent="0.15">
      <c r="A211">
        <v>97</v>
      </c>
      <c r="B211" s="21" t="str">
        <f>VLOOKUP(A211,'[1]要求ﾃﾞｰﾀ、単価入力'!$A$2:$I$301,8,FALSE)</f>
        <v>6-16</v>
      </c>
      <c r="C211" s="22"/>
      <c r="D211" s="24" t="str">
        <f>'[1]要求ﾃﾞｰﾀ、単価入力'!M98</f>
        <v>水切りワイパー</v>
      </c>
      <c r="E211" s="56" t="str">
        <f>'[1]要求ﾃﾞｰﾀ、単価入力'!N98</f>
        <v>ＥＡ９２８ＡＥ－５Ａ</v>
      </c>
      <c r="F211" s="25"/>
      <c r="G211" s="26" t="str">
        <f>'[1]要求ﾃﾞｰﾀ、単価入力'!Q98</f>
        <v>個</v>
      </c>
      <c r="H211" s="27">
        <f>'[1]要求ﾃﾞｰﾀ、単価入力'!R98</f>
        <v>4</v>
      </c>
      <c r="I211" s="28"/>
      <c r="J211" s="29"/>
      <c r="K211" s="30"/>
      <c r="L211" s="18"/>
      <c r="M211" s="19">
        <f>'[1]要求ﾃﾞｰﾀ、単価入力'!S98</f>
        <v>1250</v>
      </c>
      <c r="N211" s="20">
        <f>'[1]要求ﾃﾞｰﾀ、単価入力'!Z98</f>
        <v>0.8</v>
      </c>
      <c r="O211" s="19">
        <f t="shared" si="8"/>
        <v>1000</v>
      </c>
      <c r="P211" t="str">
        <f>'[1]要求ﾃﾞｰﾀ、単価入力'!U98</f>
        <v>ESCO</v>
      </c>
      <c r="Q211" t="str">
        <f>'[1]要求ﾃﾞｰﾀ、単価入力'!P98</f>
        <v>可</v>
      </c>
      <c r="R211" t="str">
        <f>'[1]要求ﾃﾞｰﾀ、単価入力'!H98</f>
        <v>6-16</v>
      </c>
    </row>
    <row r="212" spans="1:18" ht="28.5" customHeight="1" x14ac:dyDescent="0.15">
      <c r="A212">
        <v>98</v>
      </c>
      <c r="B212" s="21"/>
      <c r="C212" s="31">
        <f>IF(H213=0,"",C210+1)</f>
        <v>98</v>
      </c>
      <c r="D212" s="57"/>
      <c r="E212" s="33">
        <f>'[1]要求ﾃﾞｰﾀ、単価入力'!O99</f>
        <v>0</v>
      </c>
      <c r="F212" s="34" t="str">
        <f>IF(Q213="可","*","")</f>
        <v>*</v>
      </c>
      <c r="G212" s="35"/>
      <c r="H212" s="36"/>
      <c r="I212" s="37"/>
      <c r="J212" s="37"/>
      <c r="K212" s="38"/>
      <c r="L212" s="18"/>
      <c r="M212" s="19">
        <f>'[1]要求ﾃﾞｰﾀ、単価入力'!T99</f>
        <v>0</v>
      </c>
      <c r="N212" s="20" t="str">
        <f>'[1]要求ﾃﾞｰﾀ、単価入力'!AA99</f>
        <v/>
      </c>
      <c r="O212" s="19">
        <f t="shared" si="8"/>
        <v>99999999</v>
      </c>
      <c r="P212">
        <f>'[1]要求ﾃﾞｰﾀ、単価入力'!V99</f>
        <v>0</v>
      </c>
    </row>
    <row r="213" spans="1:18" ht="28.5" customHeight="1" x14ac:dyDescent="0.15">
      <c r="A213">
        <v>98</v>
      </c>
      <c r="B213" s="21" t="str">
        <f>VLOOKUP(A213,'[1]要求ﾃﾞｰﾀ、単価入力'!$A$2:$I$301,8,FALSE)</f>
        <v>6-17</v>
      </c>
      <c r="C213" s="22"/>
      <c r="D213" s="24" t="str">
        <f>'[1]要求ﾃﾞｰﾀ、単価入力'!M99</f>
        <v>ピックアップクロー</v>
      </c>
      <c r="E213" s="56" t="str">
        <f>'[1]要求ﾃﾞｰﾀ、単価入力'!N99</f>
        <v>ＥＡ５９８ＢＫ－２</v>
      </c>
      <c r="F213" s="25"/>
      <c r="G213" s="26" t="str">
        <f>'[1]要求ﾃﾞｰﾀ、単価入力'!Q99</f>
        <v>本</v>
      </c>
      <c r="H213" s="27">
        <f>'[1]要求ﾃﾞｰﾀ、単価入力'!R99</f>
        <v>2</v>
      </c>
      <c r="I213" s="28"/>
      <c r="J213" s="29"/>
      <c r="K213" s="30"/>
      <c r="L213" s="18"/>
      <c r="M213" s="19">
        <f>'[1]要求ﾃﾞｰﾀ、単価入力'!S99</f>
        <v>1960</v>
      </c>
      <c r="N213" s="20">
        <f>'[1]要求ﾃﾞｰﾀ、単価入力'!Z99</f>
        <v>0.8</v>
      </c>
      <c r="O213" s="19">
        <f t="shared" si="8"/>
        <v>1568</v>
      </c>
      <c r="P213" t="str">
        <f>'[1]要求ﾃﾞｰﾀ、単価入力'!U99</f>
        <v>ESCO</v>
      </c>
      <c r="Q213" t="str">
        <f>'[1]要求ﾃﾞｰﾀ、単価入力'!P99</f>
        <v>可</v>
      </c>
      <c r="R213" t="str">
        <f>'[1]要求ﾃﾞｰﾀ、単価入力'!H99</f>
        <v>6-17</v>
      </c>
    </row>
    <row r="214" spans="1:18" ht="28.5" customHeight="1" x14ac:dyDescent="0.15">
      <c r="A214">
        <v>99</v>
      </c>
      <c r="B214" s="21"/>
      <c r="C214" s="31">
        <f>IF(H215=0,"",C212+1)</f>
        <v>99</v>
      </c>
      <c r="D214" s="57"/>
      <c r="E214" s="33">
        <f>'[1]要求ﾃﾞｰﾀ、単価入力'!O100</f>
        <v>0</v>
      </c>
      <c r="F214" s="34" t="str">
        <f>IF(Q215="可","*","")</f>
        <v>*</v>
      </c>
      <c r="G214" s="35"/>
      <c r="H214" s="36"/>
      <c r="I214" s="37"/>
      <c r="J214" s="37"/>
      <c r="K214" s="38"/>
      <c r="L214" s="18"/>
      <c r="M214" s="19">
        <f>'[1]要求ﾃﾞｰﾀ、単価入力'!T100</f>
        <v>0</v>
      </c>
      <c r="N214" s="20" t="str">
        <f>'[1]要求ﾃﾞｰﾀ、単価入力'!AA100</f>
        <v/>
      </c>
      <c r="O214" s="19">
        <f t="shared" si="8"/>
        <v>99999999</v>
      </c>
      <c r="P214">
        <f>'[1]要求ﾃﾞｰﾀ、単価入力'!V100</f>
        <v>0</v>
      </c>
    </row>
    <row r="215" spans="1:18" ht="28.5" customHeight="1" x14ac:dyDescent="0.15">
      <c r="A215">
        <v>99</v>
      </c>
      <c r="B215" s="21" t="str">
        <f>VLOOKUP(A215,'[1]要求ﾃﾞｰﾀ、単価入力'!$A$2:$I$301,8,FALSE)</f>
        <v>6-18</v>
      </c>
      <c r="C215" s="22"/>
      <c r="D215" s="24" t="str">
        <f>'[1]要求ﾃﾞｰﾀ、単価入力'!M100</f>
        <v>ニトリル背抜き手袋</v>
      </c>
      <c r="E215" s="56" t="str">
        <f>'[1]要求ﾃﾞｰﾀ、単価入力'!N100</f>
        <v>トーワ　５１２－Ｓ</v>
      </c>
      <c r="F215" s="25"/>
      <c r="G215" s="26" t="str">
        <f>'[1]要求ﾃﾞｰﾀ、単価入力'!Q100</f>
        <v>双</v>
      </c>
      <c r="H215" s="27">
        <f>'[1]要求ﾃﾞｰﾀ、単価入力'!R100</f>
        <v>10</v>
      </c>
      <c r="I215" s="28"/>
      <c r="J215" s="29"/>
      <c r="K215" s="30"/>
      <c r="L215" s="18"/>
      <c r="M215" s="19">
        <f>'[1]要求ﾃﾞｰﾀ、単価入力'!S100</f>
        <v>299</v>
      </c>
      <c r="N215" s="20">
        <f>'[1]要求ﾃﾞｰﾀ、単価入力'!Z100</f>
        <v>0.8</v>
      </c>
      <c r="O215" s="19">
        <f t="shared" si="8"/>
        <v>239</v>
      </c>
      <c r="P215" t="str">
        <f>'[1]要求ﾃﾞｰﾀ、単価入力'!U100</f>
        <v>ｵﾚﾝｼﾞﾌﾞｯｸ</v>
      </c>
      <c r="Q215" t="str">
        <f>'[1]要求ﾃﾞｰﾀ、単価入力'!P100</f>
        <v>可</v>
      </c>
      <c r="R215" t="str">
        <f>'[1]要求ﾃﾞｰﾀ、単価入力'!H100</f>
        <v>6-18</v>
      </c>
    </row>
    <row r="216" spans="1:18" ht="28.5" customHeight="1" x14ac:dyDescent="0.15">
      <c r="A216">
        <v>100</v>
      </c>
      <c r="B216" s="21"/>
      <c r="C216" s="31">
        <f>IF(H217=0,"",C214+1)</f>
        <v>100</v>
      </c>
      <c r="D216" s="57"/>
      <c r="E216" s="33">
        <f>'[1]要求ﾃﾞｰﾀ、単価入力'!O101</f>
        <v>0</v>
      </c>
      <c r="F216" s="34" t="str">
        <f>IF(Q217="可","*","")</f>
        <v>*</v>
      </c>
      <c r="G216" s="35"/>
      <c r="H216" s="36"/>
      <c r="I216" s="37"/>
      <c r="J216" s="37"/>
      <c r="K216" s="38"/>
      <c r="L216" s="18"/>
      <c r="M216" s="19">
        <f>'[1]要求ﾃﾞｰﾀ、単価入力'!T101</f>
        <v>0</v>
      </c>
      <c r="N216" s="20" t="str">
        <f>'[1]要求ﾃﾞｰﾀ、単価入力'!AA101</f>
        <v/>
      </c>
      <c r="O216" s="19">
        <f t="shared" si="8"/>
        <v>99999999</v>
      </c>
      <c r="P216">
        <f>'[1]要求ﾃﾞｰﾀ、単価入力'!V101</f>
        <v>0</v>
      </c>
    </row>
    <row r="217" spans="1:18" ht="28.5" customHeight="1" x14ac:dyDescent="0.15">
      <c r="A217">
        <v>100</v>
      </c>
      <c r="B217" s="21" t="str">
        <f>VLOOKUP(A217,'[1]要求ﾃﾞｰﾀ、単価入力'!$A$2:$I$301,8,FALSE)</f>
        <v>6-19</v>
      </c>
      <c r="C217" s="22"/>
      <c r="D217" s="24" t="str">
        <f>'[1]要求ﾃﾞｰﾀ、単価入力'!M101</f>
        <v>ニトリル背抜き手袋</v>
      </c>
      <c r="E217" s="56" t="str">
        <f>'[1]要求ﾃﾞｰﾀ、単価入力'!N101</f>
        <v>トーワ　５１２－Ｍ</v>
      </c>
      <c r="F217" s="25"/>
      <c r="G217" s="26" t="str">
        <f>'[1]要求ﾃﾞｰﾀ、単価入力'!Q101</f>
        <v>双</v>
      </c>
      <c r="H217" s="27">
        <f>'[1]要求ﾃﾞｰﾀ、単価入力'!R101</f>
        <v>20</v>
      </c>
      <c r="I217" s="28"/>
      <c r="J217" s="29"/>
      <c r="K217" s="30"/>
      <c r="L217" s="18"/>
      <c r="M217" s="19">
        <f>'[1]要求ﾃﾞｰﾀ、単価入力'!S101</f>
        <v>299</v>
      </c>
      <c r="N217" s="20">
        <f>'[1]要求ﾃﾞｰﾀ、単価入力'!Z101</f>
        <v>0.8</v>
      </c>
      <c r="O217" s="19">
        <f t="shared" si="8"/>
        <v>239</v>
      </c>
      <c r="P217" t="str">
        <f>'[1]要求ﾃﾞｰﾀ、単価入力'!U101</f>
        <v>ｵﾚﾝｼﾞﾌﾞｯｸ</v>
      </c>
      <c r="Q217" t="str">
        <f>'[1]要求ﾃﾞｰﾀ、単価入力'!P101</f>
        <v>可</v>
      </c>
      <c r="R217" t="str">
        <f>'[1]要求ﾃﾞｰﾀ、単価入力'!H101</f>
        <v>6-19</v>
      </c>
    </row>
    <row r="218" spans="1:18" ht="28.5" customHeight="1" x14ac:dyDescent="0.15">
      <c r="A218">
        <v>101</v>
      </c>
      <c r="B218" s="21"/>
      <c r="C218" s="31">
        <f>IF(H219=0,"",C216+1)</f>
        <v>101</v>
      </c>
      <c r="D218" s="57"/>
      <c r="E218" s="33">
        <f>'[1]要求ﾃﾞｰﾀ、単価入力'!O102</f>
        <v>0</v>
      </c>
      <c r="F218" s="34" t="str">
        <f>IF(Q219="可","*","")</f>
        <v>*</v>
      </c>
      <c r="G218" s="35"/>
      <c r="H218" s="36"/>
      <c r="I218" s="37"/>
      <c r="J218" s="37"/>
      <c r="K218" s="38"/>
      <c r="L218" s="18"/>
      <c r="M218" s="19">
        <f>'[1]要求ﾃﾞｰﾀ、単価入力'!T102</f>
        <v>0</v>
      </c>
      <c r="N218" s="20" t="str">
        <f>'[1]要求ﾃﾞｰﾀ、単価入力'!AA102</f>
        <v/>
      </c>
      <c r="O218" s="19">
        <f t="shared" si="8"/>
        <v>99999999</v>
      </c>
      <c r="P218">
        <f>'[1]要求ﾃﾞｰﾀ、単価入力'!V102</f>
        <v>0</v>
      </c>
    </row>
    <row r="219" spans="1:18" ht="28.5" customHeight="1" x14ac:dyDescent="0.15">
      <c r="A219">
        <v>101</v>
      </c>
      <c r="B219" s="21" t="str">
        <f>VLOOKUP(A219,'[1]要求ﾃﾞｰﾀ、単価入力'!$A$2:$I$301,8,FALSE)</f>
        <v>6-20</v>
      </c>
      <c r="C219" s="22"/>
      <c r="D219" s="24" t="str">
        <f>'[1]要求ﾃﾞｰﾀ、単価入力'!M102</f>
        <v>ニトリル背抜き手袋</v>
      </c>
      <c r="E219" s="56" t="str">
        <f>'[1]要求ﾃﾞｰﾀ、単価入力'!N102</f>
        <v>トーワ　５１２－Ｌ</v>
      </c>
      <c r="F219" s="25"/>
      <c r="G219" s="26" t="str">
        <f>'[1]要求ﾃﾞｰﾀ、単価入力'!Q102</f>
        <v>双</v>
      </c>
      <c r="H219" s="27">
        <f>'[1]要求ﾃﾞｰﾀ、単価入力'!R102</f>
        <v>20</v>
      </c>
      <c r="I219" s="28"/>
      <c r="J219" s="29"/>
      <c r="K219" s="39"/>
      <c r="L219" s="18"/>
      <c r="M219" s="19">
        <f>'[1]要求ﾃﾞｰﾀ、単価入力'!S102</f>
        <v>299</v>
      </c>
      <c r="N219" s="20">
        <f>'[1]要求ﾃﾞｰﾀ、単価入力'!Z102</f>
        <v>0.8</v>
      </c>
      <c r="O219" s="19">
        <f t="shared" si="8"/>
        <v>239</v>
      </c>
      <c r="P219" t="str">
        <f>'[1]要求ﾃﾞｰﾀ、単価入力'!U102</f>
        <v>ｵﾚﾝｼﾞﾌﾞｯｸ</v>
      </c>
      <c r="Q219" t="str">
        <f>'[1]要求ﾃﾞｰﾀ、単価入力'!P102</f>
        <v>可</v>
      </c>
      <c r="R219" t="str">
        <f>'[1]要求ﾃﾞｰﾀ、単価入力'!H102</f>
        <v>6-20</v>
      </c>
    </row>
    <row r="220" spans="1:18" ht="28.5" customHeight="1" x14ac:dyDescent="0.15">
      <c r="A220">
        <v>102</v>
      </c>
      <c r="B220" s="21"/>
      <c r="C220" s="31">
        <f>IF(H221=0,"",C218+1)</f>
        <v>102</v>
      </c>
      <c r="D220" s="57"/>
      <c r="E220" s="33">
        <f>'[1]要求ﾃﾞｰﾀ、単価入力'!O103</f>
        <v>0</v>
      </c>
      <c r="F220" s="34" t="str">
        <f>IF(Q221="可","*","")</f>
        <v>*</v>
      </c>
      <c r="G220" s="35"/>
      <c r="H220" s="36"/>
      <c r="I220" s="37"/>
      <c r="J220" s="37"/>
      <c r="K220" s="38"/>
      <c r="L220" s="18"/>
      <c r="M220" s="19">
        <f>'[1]要求ﾃﾞｰﾀ、単価入力'!T103</f>
        <v>0</v>
      </c>
      <c r="N220" s="20" t="str">
        <f>'[1]要求ﾃﾞｰﾀ、単価入力'!AA103</f>
        <v/>
      </c>
      <c r="O220" s="19">
        <f t="shared" si="8"/>
        <v>99999999</v>
      </c>
      <c r="P220">
        <f>'[1]要求ﾃﾞｰﾀ、単価入力'!V103</f>
        <v>0</v>
      </c>
    </row>
    <row r="221" spans="1:18" ht="28.5" customHeight="1" x14ac:dyDescent="0.15">
      <c r="A221">
        <v>102</v>
      </c>
      <c r="B221" s="21" t="str">
        <f>VLOOKUP(A221,'[1]要求ﾃﾞｰﾀ、単価入力'!$A$2:$I$301,8,FALSE)</f>
        <v>6-21</v>
      </c>
      <c r="C221" s="22"/>
      <c r="D221" s="24" t="str">
        <f>'[1]要求ﾃﾞｰﾀ、単価入力'!M103</f>
        <v>天然ゴム手袋</v>
      </c>
      <c r="E221" s="56" t="str">
        <f>'[1]要求ﾃﾞｰﾀ、単価入力'!N103</f>
        <v>ユニワールド　ＷＧ－３１８－Ｍ</v>
      </c>
      <c r="F221" s="25"/>
      <c r="G221" s="26" t="str">
        <f>'[1]要求ﾃﾞｰﾀ、単価入力'!Q103</f>
        <v>双</v>
      </c>
      <c r="H221" s="27">
        <f>'[1]要求ﾃﾞｰﾀ、単価入力'!R103</f>
        <v>15</v>
      </c>
      <c r="I221" s="28"/>
      <c r="J221" s="29"/>
      <c r="K221" s="30"/>
      <c r="L221" s="18"/>
      <c r="M221" s="19">
        <f>'[1]要求ﾃﾞｰﾀ、単価入力'!S103</f>
        <v>490</v>
      </c>
      <c r="N221" s="20">
        <f>'[1]要求ﾃﾞｰﾀ、単価入力'!Z103</f>
        <v>0.8</v>
      </c>
      <c r="O221" s="19">
        <f t="shared" si="8"/>
        <v>392</v>
      </c>
      <c r="P221" t="str">
        <f>'[1]要求ﾃﾞｰﾀ、単価入力'!U103</f>
        <v>ｵﾚﾝｼﾞﾌﾞｯｸ</v>
      </c>
      <c r="Q221" t="str">
        <f>'[1]要求ﾃﾞｰﾀ、単価入力'!P103</f>
        <v>可</v>
      </c>
      <c r="R221" t="str">
        <f>'[1]要求ﾃﾞｰﾀ、単価入力'!H103</f>
        <v>6-21</v>
      </c>
    </row>
    <row r="222" spans="1:18" ht="28.5" customHeight="1" x14ac:dyDescent="0.15">
      <c r="A222">
        <v>103</v>
      </c>
      <c r="B222" s="21"/>
      <c r="C222" s="31">
        <f>IF(H223=0,"",C220+1)</f>
        <v>103</v>
      </c>
      <c r="D222" s="57"/>
      <c r="E222" s="33">
        <f>'[1]要求ﾃﾞｰﾀ、単価入力'!O104</f>
        <v>0</v>
      </c>
      <c r="F222" s="34" t="str">
        <f>IF(Q223="可","*","")</f>
        <v>*</v>
      </c>
      <c r="G222" s="35"/>
      <c r="H222" s="36"/>
      <c r="I222" s="37"/>
      <c r="J222" s="37"/>
      <c r="K222" s="38"/>
      <c r="L222" s="18"/>
      <c r="M222" s="19">
        <f>'[1]要求ﾃﾞｰﾀ、単価入力'!T104</f>
        <v>0</v>
      </c>
      <c r="N222" s="20" t="str">
        <f>'[1]要求ﾃﾞｰﾀ、単価入力'!AA104</f>
        <v/>
      </c>
      <c r="O222" s="19">
        <f t="shared" si="8"/>
        <v>99999999</v>
      </c>
      <c r="P222">
        <f>'[1]要求ﾃﾞｰﾀ、単価入力'!V104</f>
        <v>0</v>
      </c>
    </row>
    <row r="223" spans="1:18" ht="28.5" customHeight="1" x14ac:dyDescent="0.15">
      <c r="A223">
        <v>103</v>
      </c>
      <c r="B223" s="21" t="str">
        <f>VLOOKUP(A223,'[1]要求ﾃﾞｰﾀ、単価入力'!$A$2:$I$301,8,FALSE)</f>
        <v>6-22</v>
      </c>
      <c r="C223" s="22"/>
      <c r="D223" s="24" t="str">
        <f>'[1]要求ﾃﾞｰﾀ、単価入力'!M104</f>
        <v>天然ゴム手袋</v>
      </c>
      <c r="E223" s="56" t="str">
        <f>'[1]要求ﾃﾞｰﾀ、単価入力'!N104</f>
        <v>ユニワールド　ＷＧ－３１８－Ｌ</v>
      </c>
      <c r="F223" s="25"/>
      <c r="G223" s="26" t="str">
        <f>'[1]要求ﾃﾞｰﾀ、単価入力'!Q104</f>
        <v>双</v>
      </c>
      <c r="H223" s="27">
        <f>'[1]要求ﾃﾞｰﾀ、単価入力'!R104</f>
        <v>15</v>
      </c>
      <c r="I223" s="28"/>
      <c r="J223" s="29"/>
      <c r="K223" s="30"/>
      <c r="L223" s="18"/>
      <c r="M223" s="19">
        <f>'[1]要求ﾃﾞｰﾀ、単価入力'!S104</f>
        <v>490</v>
      </c>
      <c r="N223" s="20">
        <f>'[1]要求ﾃﾞｰﾀ、単価入力'!Z104</f>
        <v>0.8</v>
      </c>
      <c r="O223" s="19">
        <f t="shared" si="8"/>
        <v>392</v>
      </c>
      <c r="P223" t="str">
        <f>'[1]要求ﾃﾞｰﾀ、単価入力'!U104</f>
        <v>ｵﾚﾝｼﾞﾌﾞｯｸ</v>
      </c>
      <c r="Q223" t="str">
        <f>'[1]要求ﾃﾞｰﾀ、単価入力'!P104</f>
        <v>可</v>
      </c>
      <c r="R223" t="str">
        <f>'[1]要求ﾃﾞｰﾀ、単価入力'!H104</f>
        <v>6-22</v>
      </c>
    </row>
    <row r="224" spans="1:18" ht="28.5" customHeight="1" x14ac:dyDescent="0.15">
      <c r="A224">
        <v>104</v>
      </c>
      <c r="B224" s="21"/>
      <c r="C224" s="31">
        <f>IF(H225=0,"",C222+1)</f>
        <v>104</v>
      </c>
      <c r="D224" s="57"/>
      <c r="E224" s="33">
        <f>'[1]要求ﾃﾞｰﾀ、単価入力'!O105</f>
        <v>0</v>
      </c>
      <c r="F224" s="34" t="str">
        <f>IF(Q225="可","*","")</f>
        <v>*</v>
      </c>
      <c r="G224" s="35"/>
      <c r="H224" s="36"/>
      <c r="I224" s="37"/>
      <c r="J224" s="37"/>
      <c r="K224" s="38"/>
      <c r="L224" s="18"/>
      <c r="M224" s="19">
        <f>'[1]要求ﾃﾞｰﾀ、単価入力'!T105</f>
        <v>0</v>
      </c>
      <c r="N224" s="20" t="str">
        <f>'[1]要求ﾃﾞｰﾀ、単価入力'!AA105</f>
        <v/>
      </c>
      <c r="O224" s="19">
        <f t="shared" si="8"/>
        <v>99999999</v>
      </c>
      <c r="P224">
        <f>'[1]要求ﾃﾞｰﾀ、単価入力'!V105</f>
        <v>0</v>
      </c>
    </row>
    <row r="225" spans="1:18" ht="28.5" customHeight="1" x14ac:dyDescent="0.15">
      <c r="A225">
        <v>104</v>
      </c>
      <c r="B225" s="21" t="str">
        <f>VLOOKUP(A225,'[1]要求ﾃﾞｰﾀ、単価入力'!$A$2:$I$301,8,FALSE)</f>
        <v>6-23</v>
      </c>
      <c r="C225" s="22"/>
      <c r="D225" s="24" t="str">
        <f>'[1]要求ﾃﾞｰﾀ、単価入力'!M105</f>
        <v>ドライバーホルダー</v>
      </c>
      <c r="E225" s="56" t="str">
        <f>'[1]要求ﾃﾞｰﾀ、単価入力'!N105</f>
        <v>デンサン　ＮＤ－９５２</v>
      </c>
      <c r="F225" s="25"/>
      <c r="G225" s="26" t="str">
        <f>'[1]要求ﾃﾞｰﾀ、単価入力'!Q105</f>
        <v>個</v>
      </c>
      <c r="H225" s="27">
        <f>'[1]要求ﾃﾞｰﾀ、単価入力'!R105</f>
        <v>20</v>
      </c>
      <c r="I225" s="28"/>
      <c r="J225" s="29"/>
      <c r="K225" s="30"/>
      <c r="L225" s="18"/>
      <c r="M225" s="19">
        <f>'[1]要求ﾃﾞｰﾀ、単価入力'!S105</f>
        <v>1629</v>
      </c>
      <c r="N225" s="20">
        <f>'[1]要求ﾃﾞｰﾀ、単価入力'!Z105</f>
        <v>0.8</v>
      </c>
      <c r="O225" s="19">
        <f t="shared" si="8"/>
        <v>1303</v>
      </c>
      <c r="P225" t="str">
        <f>'[1]要求ﾃﾞｰﾀ、単価入力'!U105</f>
        <v>ｵﾚﾝｼﾞﾌﾞｯｸ</v>
      </c>
      <c r="Q225" t="str">
        <f>'[1]要求ﾃﾞｰﾀ、単価入力'!P105</f>
        <v>可</v>
      </c>
      <c r="R225" t="str">
        <f>'[1]要求ﾃﾞｰﾀ、単価入力'!H105</f>
        <v>6-23</v>
      </c>
    </row>
    <row r="226" spans="1:18" ht="28.5" customHeight="1" x14ac:dyDescent="0.15">
      <c r="A226">
        <v>105</v>
      </c>
      <c r="B226" s="21"/>
      <c r="C226" s="31">
        <f>IF(H227=0,"",C224+1)</f>
        <v>105</v>
      </c>
      <c r="D226" s="57"/>
      <c r="E226" s="33">
        <f>'[1]要求ﾃﾞｰﾀ、単価入力'!O106</f>
        <v>0</v>
      </c>
      <c r="F226" s="34" t="str">
        <f>IF(Q227="可","*","")</f>
        <v>*</v>
      </c>
      <c r="G226" s="35"/>
      <c r="H226" s="36"/>
      <c r="I226" s="37"/>
      <c r="J226" s="37"/>
      <c r="K226" s="38"/>
      <c r="L226" s="18"/>
      <c r="M226" s="19">
        <f>'[1]要求ﾃﾞｰﾀ、単価入力'!T106</f>
        <v>0</v>
      </c>
      <c r="N226" s="20" t="str">
        <f>'[1]要求ﾃﾞｰﾀ、単価入力'!AA106</f>
        <v/>
      </c>
      <c r="O226" s="19">
        <f t="shared" si="8"/>
        <v>99999999</v>
      </c>
      <c r="P226">
        <f>'[1]要求ﾃﾞｰﾀ、単価入力'!V106</f>
        <v>0</v>
      </c>
    </row>
    <row r="227" spans="1:18" ht="28.5" customHeight="1" x14ac:dyDescent="0.15">
      <c r="A227">
        <v>105</v>
      </c>
      <c r="B227" s="21" t="str">
        <f>VLOOKUP(A227,'[1]要求ﾃﾞｰﾀ、単価入力'!$A$2:$I$301,8,FALSE)</f>
        <v>6-25</v>
      </c>
      <c r="C227" s="22"/>
      <c r="D227" s="24" t="str">
        <f>'[1]要求ﾃﾞｰﾀ、単価入力'!M106</f>
        <v>計量カップ</v>
      </c>
      <c r="E227" s="56" t="str">
        <f>'[1]要求ﾃﾞｰﾀ、単価入力'!N106</f>
        <v>ＥＡ９９１ＫＳ－０．４</v>
      </c>
      <c r="F227" s="25"/>
      <c r="G227" s="26" t="str">
        <f>'[1]要求ﾃﾞｰﾀ、単価入力'!Q106</f>
        <v>個</v>
      </c>
      <c r="H227" s="27">
        <f>'[1]要求ﾃﾞｰﾀ、単価入力'!R106</f>
        <v>1</v>
      </c>
      <c r="I227" s="28"/>
      <c r="J227" s="29"/>
      <c r="K227" s="30"/>
      <c r="L227" s="18"/>
      <c r="M227" s="19">
        <f>'[1]要求ﾃﾞｰﾀ、単価入力'!S106</f>
        <v>1870</v>
      </c>
      <c r="N227" s="20">
        <f>'[1]要求ﾃﾞｰﾀ、単価入力'!Z106</f>
        <v>0.8</v>
      </c>
      <c r="O227" s="19">
        <f t="shared" si="8"/>
        <v>1496</v>
      </c>
      <c r="P227" t="str">
        <f>'[1]要求ﾃﾞｰﾀ、単価入力'!U106</f>
        <v>ESCO</v>
      </c>
      <c r="Q227" t="str">
        <f>'[1]要求ﾃﾞｰﾀ、単価入力'!P106</f>
        <v>可</v>
      </c>
      <c r="R227" t="str">
        <f>'[1]要求ﾃﾞｰﾀ、単価入力'!H106</f>
        <v>6-25</v>
      </c>
    </row>
    <row r="228" spans="1:18" ht="28.5" customHeight="1" x14ac:dyDescent="0.15">
      <c r="A228">
        <v>106</v>
      </c>
      <c r="B228" s="21"/>
      <c r="C228" s="31">
        <f>IF(H229=0,"",C226+1)</f>
        <v>106</v>
      </c>
      <c r="D228" s="57"/>
      <c r="E228" s="33">
        <f>'[1]要求ﾃﾞｰﾀ、単価入力'!O107</f>
        <v>0</v>
      </c>
      <c r="F228" s="34" t="str">
        <f>IF(Q229="可","*","")</f>
        <v/>
      </c>
      <c r="G228" s="35"/>
      <c r="H228" s="36"/>
      <c r="I228" s="37"/>
      <c r="J228" s="37"/>
      <c r="K228" s="38"/>
      <c r="L228" s="18"/>
      <c r="M228" s="19">
        <f>'[1]要求ﾃﾞｰﾀ、単価入力'!T107</f>
        <v>0</v>
      </c>
      <c r="N228" s="20" t="str">
        <f>'[1]要求ﾃﾞｰﾀ、単価入力'!AA107</f>
        <v/>
      </c>
      <c r="O228" s="19">
        <f t="shared" si="8"/>
        <v>99999999</v>
      </c>
      <c r="P228">
        <f>'[1]要求ﾃﾞｰﾀ、単価入力'!V107</f>
        <v>0</v>
      </c>
    </row>
    <row r="229" spans="1:18" ht="28.5" customHeight="1" x14ac:dyDescent="0.15">
      <c r="A229">
        <v>106</v>
      </c>
      <c r="B229" s="21" t="str">
        <f>VLOOKUP(A229,'[1]要求ﾃﾞｰﾀ、単価入力'!$A$2:$I$301,8,FALSE)</f>
        <v>6-26</v>
      </c>
      <c r="C229" s="22"/>
      <c r="D229" s="24" t="str">
        <f>'[1]要求ﾃﾞｰﾀ、単価入力'!M107</f>
        <v>オプションブレーキ</v>
      </c>
      <c r="E229" s="56" t="str">
        <f>'[1]要求ﾃﾞｰﾀ、単価入力'!N107</f>
        <v>エヌケーキャリーキャスター　ＳＣー５０ＳＴ</v>
      </c>
      <c r="F229" s="25"/>
      <c r="G229" s="26" t="str">
        <f>'[1]要求ﾃﾞｰﾀ、単価入力'!Q107</f>
        <v>個</v>
      </c>
      <c r="H229" s="27">
        <f>'[1]要求ﾃﾞｰﾀ、単価入力'!R107</f>
        <v>2</v>
      </c>
      <c r="I229" s="28"/>
      <c r="J229" s="29"/>
      <c r="K229" s="30"/>
      <c r="L229" s="18"/>
      <c r="M229" s="19">
        <f>'[1]要求ﾃﾞｰﾀ、単価入力'!S107</f>
        <v>14560</v>
      </c>
      <c r="N229" s="20">
        <f>'[1]要求ﾃﾞｰﾀ、単価入力'!Z107</f>
        <v>0.8</v>
      </c>
      <c r="O229" s="19">
        <f t="shared" si="8"/>
        <v>11648</v>
      </c>
      <c r="P229" t="str">
        <f>'[1]要求ﾃﾞｰﾀ、単価入力'!U107</f>
        <v>ｵﾚﾝｼﾞﾌﾞｯｸ</v>
      </c>
      <c r="Q229" t="str">
        <f>'[1]要求ﾃﾞｰﾀ、単価入力'!P107</f>
        <v>不可</v>
      </c>
      <c r="R229" t="str">
        <f>'[1]要求ﾃﾞｰﾀ、単価入力'!H107</f>
        <v>6-26</v>
      </c>
    </row>
    <row r="230" spans="1:18" ht="28.5" customHeight="1" x14ac:dyDescent="0.15">
      <c r="A230">
        <v>107</v>
      </c>
      <c r="B230" s="21"/>
      <c r="C230" s="31">
        <f>IF(H231=0,"",C228+1)</f>
        <v>107</v>
      </c>
      <c r="D230" s="57"/>
      <c r="E230" s="33">
        <f>'[1]要求ﾃﾞｰﾀ、単価入力'!O108</f>
        <v>0</v>
      </c>
      <c r="F230" s="34" t="str">
        <f>IF(Q231="可","*","")</f>
        <v>*</v>
      </c>
      <c r="G230" s="35"/>
      <c r="H230" s="36"/>
      <c r="I230" s="37"/>
      <c r="J230" s="37"/>
      <c r="K230" s="38"/>
      <c r="L230" s="18"/>
      <c r="M230" s="19">
        <f>'[1]要求ﾃﾞｰﾀ、単価入力'!T108</f>
        <v>0</v>
      </c>
      <c r="N230" s="20" t="str">
        <f>'[1]要求ﾃﾞｰﾀ、単価入力'!AA108</f>
        <v/>
      </c>
      <c r="O230" s="19">
        <f t="shared" si="8"/>
        <v>99999999</v>
      </c>
      <c r="P230">
        <f>'[1]要求ﾃﾞｰﾀ、単価入力'!V108</f>
        <v>0</v>
      </c>
    </row>
    <row r="231" spans="1:18" ht="28.5" customHeight="1" x14ac:dyDescent="0.15">
      <c r="A231">
        <v>107</v>
      </c>
      <c r="B231" s="21" t="str">
        <f>VLOOKUP(A231,'[1]要求ﾃﾞｰﾀ、単価入力'!$A$2:$I$301,8,FALSE)</f>
        <v>6-27</v>
      </c>
      <c r="C231" s="22"/>
      <c r="D231" s="24" t="str">
        <f>'[1]要求ﾃﾞｰﾀ、単価入力'!M108</f>
        <v>ソケットアダプター</v>
      </c>
      <c r="E231" s="56" t="str">
        <f>'[1]要求ﾃﾞｰﾀ、単価入力'!N108</f>
        <v>ネプロス　ＮＢＡ２３</v>
      </c>
      <c r="F231" s="25"/>
      <c r="G231" s="26" t="str">
        <f>'[1]要求ﾃﾞｰﾀ、単価入力'!Q108</f>
        <v>個</v>
      </c>
      <c r="H231" s="27">
        <f>'[1]要求ﾃﾞｰﾀ、単価入力'!R108</f>
        <v>1</v>
      </c>
      <c r="I231" s="28"/>
      <c r="J231" s="29"/>
      <c r="K231" s="30"/>
      <c r="L231" s="18"/>
      <c r="M231" s="19">
        <f>'[1]要求ﾃﾞｰﾀ、単価入力'!S108</f>
        <v>1570</v>
      </c>
      <c r="N231" s="20">
        <f>'[1]要求ﾃﾞｰﾀ、単価入力'!Z108</f>
        <v>0.8</v>
      </c>
      <c r="O231" s="19">
        <f t="shared" si="8"/>
        <v>1256</v>
      </c>
      <c r="P231" t="str">
        <f>'[1]要求ﾃﾞｰﾀ、単価入力'!U108</f>
        <v>ｵﾚﾝｼﾞﾌﾞｯｸ</v>
      </c>
      <c r="Q231" t="str">
        <f>'[1]要求ﾃﾞｰﾀ、単価入力'!P108</f>
        <v>可</v>
      </c>
      <c r="R231" t="str">
        <f>'[1]要求ﾃﾞｰﾀ、単価入力'!H108</f>
        <v>6-27</v>
      </c>
    </row>
    <row r="232" spans="1:18" ht="28.5" customHeight="1" x14ac:dyDescent="0.15">
      <c r="A232">
        <v>108</v>
      </c>
      <c r="B232" s="21"/>
      <c r="C232" s="31">
        <f>IF(H233=0,"",C230+1)</f>
        <v>108</v>
      </c>
      <c r="D232" s="57"/>
      <c r="E232" s="33">
        <f>'[1]要求ﾃﾞｰﾀ、単価入力'!O109</f>
        <v>0</v>
      </c>
      <c r="F232" s="34" t="str">
        <f>IF(Q233="可","*","")</f>
        <v>*</v>
      </c>
      <c r="G232" s="35"/>
      <c r="H232" s="36"/>
      <c r="I232" s="37"/>
      <c r="J232" s="37"/>
      <c r="K232" s="38"/>
      <c r="L232" s="18"/>
      <c r="M232" s="19">
        <f>'[1]要求ﾃﾞｰﾀ、単価入力'!T109</f>
        <v>0</v>
      </c>
      <c r="N232" s="20" t="str">
        <f>'[1]要求ﾃﾞｰﾀ、単価入力'!AA109</f>
        <v/>
      </c>
      <c r="O232" s="19">
        <f t="shared" si="8"/>
        <v>99999999</v>
      </c>
      <c r="P232">
        <f>'[1]要求ﾃﾞｰﾀ、単価入力'!V109</f>
        <v>0</v>
      </c>
    </row>
    <row r="233" spans="1:18" ht="28.5" customHeight="1" x14ac:dyDescent="0.15">
      <c r="A233">
        <v>108</v>
      </c>
      <c r="B233" s="21" t="str">
        <f>VLOOKUP(A233,'[1]要求ﾃﾞｰﾀ、単価入力'!$A$2:$I$301,8,FALSE)</f>
        <v>6-28</v>
      </c>
      <c r="C233" s="22"/>
      <c r="D233" s="24" t="str">
        <f>'[1]要求ﾃﾞｰﾀ、単価入力'!M109</f>
        <v>耐水ＵＶシート</v>
      </c>
      <c r="E233" s="56" t="str">
        <f>'[1]要求ﾃﾞｰﾀ、単価入力'!N109</f>
        <v>トラスコ　ＴＷＰ７０００１８１８</v>
      </c>
      <c r="F233" s="25"/>
      <c r="G233" s="26" t="str">
        <f>'[1]要求ﾃﾞｰﾀ、単価入力'!Q109</f>
        <v>枚</v>
      </c>
      <c r="H233" s="27">
        <f>'[1]要求ﾃﾞｰﾀ、単価入力'!R109</f>
        <v>1</v>
      </c>
      <c r="I233" s="28"/>
      <c r="J233" s="29"/>
      <c r="K233" s="30"/>
      <c r="L233" s="18"/>
      <c r="M233" s="19">
        <f>'[1]要求ﾃﾞｰﾀ、単価入力'!S109</f>
        <v>5263</v>
      </c>
      <c r="N233" s="20">
        <f>'[1]要求ﾃﾞｰﾀ、単価入力'!Z109</f>
        <v>0.8</v>
      </c>
      <c r="O233" s="19">
        <f t="shared" si="8"/>
        <v>4210</v>
      </c>
      <c r="P233" t="str">
        <f>'[1]要求ﾃﾞｰﾀ、単価入力'!U109</f>
        <v>ｵﾚﾝｼﾞﾌﾞｯｸ</v>
      </c>
      <c r="Q233" t="str">
        <f>'[1]要求ﾃﾞｰﾀ、単価入力'!P109</f>
        <v>可</v>
      </c>
      <c r="R233" t="str">
        <f>'[1]要求ﾃﾞｰﾀ、単価入力'!H109</f>
        <v>6-28</v>
      </c>
    </row>
    <row r="234" spans="1:18" ht="28.5" customHeight="1" x14ac:dyDescent="0.15">
      <c r="C234" s="22"/>
      <c r="D234" s="33"/>
      <c r="E234" s="41"/>
      <c r="F234" s="58"/>
      <c r="G234" s="59"/>
      <c r="H234" s="60"/>
      <c r="I234" s="61" t="str">
        <f>IF($A$1&lt;109,"小計","")</f>
        <v/>
      </c>
      <c r="J234" s="62" t="str">
        <f>IF(I234="","",SUM(J210:J233))</f>
        <v/>
      </c>
      <c r="K234" s="72"/>
      <c r="L234" s="18"/>
      <c r="M234" s="19"/>
      <c r="N234" s="20"/>
      <c r="O234" s="19"/>
    </row>
    <row r="235" spans="1:18" ht="28.5" customHeight="1" x14ac:dyDescent="0.15">
      <c r="C235" s="46"/>
      <c r="D235" s="63"/>
      <c r="E235" s="64"/>
      <c r="F235" s="65"/>
      <c r="G235" s="66"/>
      <c r="H235" s="67"/>
      <c r="I235" s="68" t="str">
        <f>IF(I234="小計","計","小計")</f>
        <v>小計</v>
      </c>
      <c r="J235" s="69">
        <f>IF(I235="小計",SUM(J210:J233),IF(I235="計",SUM($L$2:L235)))</f>
        <v>0</v>
      </c>
      <c r="K235" s="70"/>
      <c r="L235" s="55">
        <f>SUM(J210:J233)</f>
        <v>0</v>
      </c>
      <c r="M235" s="19">
        <f>M209+J235</f>
        <v>6</v>
      </c>
      <c r="N235" s="20"/>
      <c r="O235" s="19">
        <f>ROUNDDOWN(M235*N235,0)</f>
        <v>0</v>
      </c>
    </row>
    <row r="236" spans="1:18" ht="28.5" customHeight="1" x14ac:dyDescent="0.15">
      <c r="A236">
        <v>109</v>
      </c>
      <c r="C236" s="10">
        <f>IF(H237=0,"",109)</f>
        <v>109</v>
      </c>
      <c r="D236" s="12"/>
      <c r="E236" s="12">
        <f>'[1]要求ﾃﾞｰﾀ、単価入力'!O110</f>
        <v>0</v>
      </c>
      <c r="F236" s="13" t="str">
        <f>IF(Q237="可","*","")</f>
        <v>*</v>
      </c>
      <c r="G236" s="14"/>
      <c r="H236" s="15"/>
      <c r="I236" s="16"/>
      <c r="J236" s="16"/>
      <c r="K236" s="17"/>
      <c r="L236" s="18"/>
      <c r="M236" s="19">
        <f>'[1]要求ﾃﾞｰﾀ、単価入力'!T110</f>
        <v>0</v>
      </c>
      <c r="N236" s="20" t="str">
        <f>'[1]要求ﾃﾞｰﾀ、単価入力'!AA110</f>
        <v/>
      </c>
      <c r="O236" s="19">
        <f t="shared" ref="O236:O259" si="9">IF(M236=0,M236+99999999,ROUNDDOWN(M236*N236,0))</f>
        <v>99999999</v>
      </c>
      <c r="P236">
        <f>'[1]要求ﾃﾞｰﾀ、単価入力'!V110</f>
        <v>0</v>
      </c>
    </row>
    <row r="237" spans="1:18" ht="28.5" customHeight="1" x14ac:dyDescent="0.15">
      <c r="A237">
        <v>109</v>
      </c>
      <c r="B237" s="21" t="str">
        <f>VLOOKUP(A237,'[1]要求ﾃﾞｰﾀ、単価入力'!$A$2:$I$301,8,FALSE)</f>
        <v>6-29</v>
      </c>
      <c r="C237" s="22"/>
      <c r="D237" s="24" t="str">
        <f>'[1]要求ﾃﾞｰﾀ、単価入力'!M110</f>
        <v>ケガキ針</v>
      </c>
      <c r="E237" s="56" t="str">
        <f>'[1]要求ﾃﾞｰﾀ、単価入力'!N110</f>
        <v>グローズ　ＭＳ／７－ＡＬ</v>
      </c>
      <c r="F237" s="25"/>
      <c r="G237" s="26" t="str">
        <f>'[1]要求ﾃﾞｰﾀ、単価入力'!Q110</f>
        <v>本</v>
      </c>
      <c r="H237" s="27">
        <f>'[1]要求ﾃﾞｰﾀ、単価入力'!R110</f>
        <v>2</v>
      </c>
      <c r="I237" s="28"/>
      <c r="J237" s="29"/>
      <c r="K237" s="30"/>
      <c r="L237" s="18"/>
      <c r="M237" s="19">
        <f>'[1]要求ﾃﾞｰﾀ、単価入力'!S110</f>
        <v>920</v>
      </c>
      <c r="N237" s="20">
        <f>'[1]要求ﾃﾞｰﾀ、単価入力'!Z110</f>
        <v>0.8</v>
      </c>
      <c r="O237" s="19">
        <f t="shared" si="9"/>
        <v>736</v>
      </c>
      <c r="P237" t="str">
        <f>'[1]要求ﾃﾞｰﾀ、単価入力'!U110</f>
        <v>ｵﾚﾝｼﾞﾌﾞｯｸ</v>
      </c>
      <c r="Q237" t="str">
        <f>'[1]要求ﾃﾞｰﾀ、単価入力'!P110</f>
        <v>可</v>
      </c>
      <c r="R237" t="str">
        <f>'[1]要求ﾃﾞｰﾀ、単価入力'!H110</f>
        <v>6-29</v>
      </c>
    </row>
    <row r="238" spans="1:18" ht="28.5" customHeight="1" x14ac:dyDescent="0.15">
      <c r="A238">
        <v>110</v>
      </c>
      <c r="B238" s="21"/>
      <c r="C238" s="31">
        <f>IF(H239=0,"",C236+1)</f>
        <v>110</v>
      </c>
      <c r="D238" s="57"/>
      <c r="E238" s="33">
        <f>'[1]要求ﾃﾞｰﾀ、単価入力'!O111</f>
        <v>0</v>
      </c>
      <c r="F238" s="34" t="str">
        <f>IF(Q239="可","*","")</f>
        <v>*</v>
      </c>
      <c r="G238" s="35"/>
      <c r="H238" s="36"/>
      <c r="I238" s="37"/>
      <c r="J238" s="37"/>
      <c r="K238" s="38"/>
      <c r="L238" s="18"/>
      <c r="M238" s="19">
        <f>'[1]要求ﾃﾞｰﾀ、単価入力'!T111</f>
        <v>0</v>
      </c>
      <c r="N238" s="20" t="str">
        <f>'[1]要求ﾃﾞｰﾀ、単価入力'!AA111</f>
        <v/>
      </c>
      <c r="O238" s="19">
        <f t="shared" si="9"/>
        <v>99999999</v>
      </c>
      <c r="P238">
        <f>'[1]要求ﾃﾞｰﾀ、単価入力'!V111</f>
        <v>0</v>
      </c>
    </row>
    <row r="239" spans="1:18" ht="28.5" customHeight="1" x14ac:dyDescent="0.15">
      <c r="A239">
        <v>110</v>
      </c>
      <c r="B239" s="21" t="str">
        <f>VLOOKUP(A239,'[1]要求ﾃﾞｰﾀ、単価入力'!$A$2:$I$301,8,FALSE)</f>
        <v>6-30</v>
      </c>
      <c r="C239" s="22"/>
      <c r="D239" s="24" t="str">
        <f>'[1]要求ﾃﾞｰﾀ、単価入力'!M111</f>
        <v>ライト付き点検鏡</v>
      </c>
      <c r="E239" s="56" t="str">
        <f>'[1]要求ﾃﾞｰﾀ、単価入力'!N111</f>
        <v>シンワ測定　７４１５５</v>
      </c>
      <c r="F239" s="25"/>
      <c r="G239" s="26" t="str">
        <f>'[1]要求ﾃﾞｰﾀ、単価入力'!Q111</f>
        <v>本</v>
      </c>
      <c r="H239" s="27">
        <f>'[1]要求ﾃﾞｰﾀ、単価入力'!R111</f>
        <v>2</v>
      </c>
      <c r="I239" s="28"/>
      <c r="J239" s="29"/>
      <c r="K239" s="30"/>
      <c r="L239" s="18"/>
      <c r="M239" s="19">
        <f>'[1]要求ﾃﾞｰﾀ、単価入力'!S111</f>
        <v>1807</v>
      </c>
      <c r="N239" s="20">
        <f>'[1]要求ﾃﾞｰﾀ、単価入力'!Z111</f>
        <v>0.8</v>
      </c>
      <c r="O239" s="19">
        <f t="shared" si="9"/>
        <v>1445</v>
      </c>
      <c r="P239" t="str">
        <f>'[1]要求ﾃﾞｰﾀ、単価入力'!U111</f>
        <v>ｵﾚﾝｼﾞﾌﾞｯｸ</v>
      </c>
      <c r="Q239" t="str">
        <f>'[1]要求ﾃﾞｰﾀ、単価入力'!P111</f>
        <v>可</v>
      </c>
      <c r="R239" t="str">
        <f>'[1]要求ﾃﾞｰﾀ、単価入力'!H111</f>
        <v>6-30</v>
      </c>
    </row>
    <row r="240" spans="1:18" ht="28.5" customHeight="1" x14ac:dyDescent="0.15">
      <c r="A240">
        <v>111</v>
      </c>
      <c r="B240" s="21"/>
      <c r="C240" s="31">
        <f>IF(H241=0,"",C238+1)</f>
        <v>111</v>
      </c>
      <c r="D240" s="57"/>
      <c r="E240" s="33">
        <f>'[1]要求ﾃﾞｰﾀ、単価入力'!O112</f>
        <v>0</v>
      </c>
      <c r="F240" s="34" t="str">
        <f>IF(Q241="可","*","")</f>
        <v>*</v>
      </c>
      <c r="G240" s="35"/>
      <c r="H240" s="36"/>
      <c r="I240" s="37"/>
      <c r="J240" s="37"/>
      <c r="K240" s="38"/>
      <c r="L240" s="18"/>
      <c r="M240" s="19">
        <f>'[1]要求ﾃﾞｰﾀ、単価入力'!T112</f>
        <v>0</v>
      </c>
      <c r="N240" s="20" t="str">
        <f>'[1]要求ﾃﾞｰﾀ、単価入力'!AA112</f>
        <v/>
      </c>
      <c r="O240" s="19">
        <f t="shared" si="9"/>
        <v>99999999</v>
      </c>
      <c r="P240">
        <f>'[1]要求ﾃﾞｰﾀ、単価入力'!V112</f>
        <v>0</v>
      </c>
    </row>
    <row r="241" spans="1:18" ht="28.5" customHeight="1" x14ac:dyDescent="0.15">
      <c r="A241">
        <v>111</v>
      </c>
      <c r="B241" s="21" t="str">
        <f>VLOOKUP(A241,'[1]要求ﾃﾞｰﾀ、単価入力'!$A$2:$I$301,8,FALSE)</f>
        <v>6-31</v>
      </c>
      <c r="C241" s="22"/>
      <c r="D241" s="24" t="str">
        <f>'[1]要求ﾃﾞｰﾀ、単価入力'!M112</f>
        <v>ブリキジョウゴ</v>
      </c>
      <c r="E241" s="56" t="str">
        <f>'[1]要求ﾃﾞｰﾀ、単価入力'!N112</f>
        <v>マト　３３６１６２４</v>
      </c>
      <c r="F241" s="25"/>
      <c r="G241" s="26" t="str">
        <f>'[1]要求ﾃﾞｰﾀ、単価入力'!Q112</f>
        <v>個</v>
      </c>
      <c r="H241" s="27">
        <f>'[1]要求ﾃﾞｰﾀ、単価入力'!R112</f>
        <v>1</v>
      </c>
      <c r="I241" s="28"/>
      <c r="J241" s="29"/>
      <c r="K241" s="30"/>
      <c r="L241" s="18"/>
      <c r="M241" s="19">
        <f>'[1]要求ﾃﾞｰﾀ、単価入力'!S112</f>
        <v>6184</v>
      </c>
      <c r="N241" s="20">
        <f>'[1]要求ﾃﾞｰﾀ、単価入力'!Z112</f>
        <v>0.8</v>
      </c>
      <c r="O241" s="19">
        <f t="shared" si="9"/>
        <v>4947</v>
      </c>
      <c r="P241" t="str">
        <f>'[1]要求ﾃﾞｰﾀ、単価入力'!U112</f>
        <v>ｵﾚﾝｼﾞﾌﾞｯｸ</v>
      </c>
      <c r="Q241" t="str">
        <f>'[1]要求ﾃﾞｰﾀ、単価入力'!P112</f>
        <v>可</v>
      </c>
      <c r="R241" t="str">
        <f>'[1]要求ﾃﾞｰﾀ、単価入力'!H112</f>
        <v>6-31</v>
      </c>
    </row>
    <row r="242" spans="1:18" ht="28.5" customHeight="1" x14ac:dyDescent="0.15">
      <c r="A242">
        <v>112</v>
      </c>
      <c r="B242" s="21"/>
      <c r="C242" s="31">
        <f>IF(H243=0,"",C240+1)</f>
        <v>112</v>
      </c>
      <c r="D242" s="57"/>
      <c r="E242" s="33">
        <f>'[1]要求ﾃﾞｰﾀ、単価入力'!O113</f>
        <v>0</v>
      </c>
      <c r="F242" s="34" t="str">
        <f>IF(Q243="可","*","")</f>
        <v>*</v>
      </c>
      <c r="G242" s="35"/>
      <c r="H242" s="36"/>
      <c r="I242" s="37"/>
      <c r="J242" s="37"/>
      <c r="K242" s="38"/>
      <c r="L242" s="18"/>
      <c r="M242" s="19">
        <f>'[1]要求ﾃﾞｰﾀ、単価入力'!T113</f>
        <v>0</v>
      </c>
      <c r="N242" s="20" t="str">
        <f>'[1]要求ﾃﾞｰﾀ、単価入力'!AA113</f>
        <v/>
      </c>
      <c r="O242" s="19">
        <f t="shared" si="9"/>
        <v>99999999</v>
      </c>
      <c r="P242">
        <f>'[1]要求ﾃﾞｰﾀ、単価入力'!V113</f>
        <v>0</v>
      </c>
    </row>
    <row r="243" spans="1:18" ht="28.5" customHeight="1" x14ac:dyDescent="0.15">
      <c r="A243">
        <v>112</v>
      </c>
      <c r="B243" s="21" t="str">
        <f>VLOOKUP(A243,'[1]要求ﾃﾞｰﾀ、単価入力'!$A$2:$I$301,8,FALSE)</f>
        <v>6-32</v>
      </c>
      <c r="C243" s="22"/>
      <c r="D243" s="24" t="str">
        <f>'[1]要求ﾃﾞｰﾀ、単価入力'!M113</f>
        <v>金具付キャスター</v>
      </c>
      <c r="E243" s="56" t="str">
        <f>'[1]要求ﾃﾞｰﾀ、単価入力'!N113</f>
        <v>ＥＡ９８６ＰＮ－４２</v>
      </c>
      <c r="F243" s="25"/>
      <c r="G243" s="26" t="str">
        <f>'[1]要求ﾃﾞｰﾀ、単価入力'!Q113</f>
        <v>個</v>
      </c>
      <c r="H243" s="27">
        <f>'[1]要求ﾃﾞｰﾀ、単価入力'!R113</f>
        <v>14</v>
      </c>
      <c r="I243" s="28"/>
      <c r="J243" s="29"/>
      <c r="K243" s="30"/>
      <c r="L243" s="18"/>
      <c r="M243" s="19">
        <f>'[1]要求ﾃﾞｰﾀ、単価入力'!S113</f>
        <v>4000</v>
      </c>
      <c r="N243" s="20">
        <f>'[1]要求ﾃﾞｰﾀ、単価入力'!Z113</f>
        <v>0.8</v>
      </c>
      <c r="O243" s="19">
        <f t="shared" si="9"/>
        <v>3200</v>
      </c>
      <c r="P243" t="str">
        <f>'[1]要求ﾃﾞｰﾀ、単価入力'!U113</f>
        <v>ESCO</v>
      </c>
      <c r="Q243" t="str">
        <f>'[1]要求ﾃﾞｰﾀ、単価入力'!P113</f>
        <v>可</v>
      </c>
      <c r="R243" t="str">
        <f>'[1]要求ﾃﾞｰﾀ、単価入力'!H113</f>
        <v>6-32</v>
      </c>
    </row>
    <row r="244" spans="1:18" ht="28.5" customHeight="1" x14ac:dyDescent="0.15">
      <c r="A244">
        <v>113</v>
      </c>
      <c r="B244" s="21"/>
      <c r="C244" s="31">
        <f>IF(H245=0,"",C242+1)</f>
        <v>113</v>
      </c>
      <c r="D244" s="57"/>
      <c r="E244" s="33">
        <f>'[1]要求ﾃﾞｰﾀ、単価入力'!O114</f>
        <v>0</v>
      </c>
      <c r="F244" s="34" t="str">
        <f>IF(Q245="可","*","")</f>
        <v>*</v>
      </c>
      <c r="G244" s="35"/>
      <c r="H244" s="36"/>
      <c r="I244" s="37"/>
      <c r="J244" s="37"/>
      <c r="K244" s="38"/>
      <c r="L244" s="18"/>
      <c r="M244" s="19">
        <f>'[1]要求ﾃﾞｰﾀ、単価入力'!T114</f>
        <v>0</v>
      </c>
      <c r="N244" s="20" t="str">
        <f>'[1]要求ﾃﾞｰﾀ、単価入力'!AA114</f>
        <v/>
      </c>
      <c r="O244" s="19">
        <f t="shared" si="9"/>
        <v>99999999</v>
      </c>
      <c r="P244">
        <f>'[1]要求ﾃﾞｰﾀ、単価入力'!V114</f>
        <v>0</v>
      </c>
    </row>
    <row r="245" spans="1:18" ht="28.5" customHeight="1" x14ac:dyDescent="0.15">
      <c r="A245">
        <v>113</v>
      </c>
      <c r="B245" s="21" t="str">
        <f>VLOOKUP(A245,'[1]要求ﾃﾞｰﾀ、単価入力'!$A$2:$I$301,8,FALSE)</f>
        <v>6-33</v>
      </c>
      <c r="C245" s="22"/>
      <c r="D245" s="24" t="str">
        <f>'[1]要求ﾃﾞｰﾀ、単価入力'!M114</f>
        <v>銅板</v>
      </c>
      <c r="E245" s="56" t="str">
        <f>'[1]要求ﾃﾞｰﾀ、単価入力'!N114</f>
        <v>ヒカリ　ＨＣ０５２６</v>
      </c>
      <c r="F245" s="25"/>
      <c r="G245" s="26" t="str">
        <f>'[1]要求ﾃﾞｰﾀ、単価入力'!Q114</f>
        <v>枚</v>
      </c>
      <c r="H245" s="27">
        <f>'[1]要求ﾃﾞｰﾀ、単価入力'!R114</f>
        <v>1</v>
      </c>
      <c r="I245" s="28"/>
      <c r="J245" s="29"/>
      <c r="K245" s="39"/>
      <c r="L245" s="18"/>
      <c r="M245" s="19">
        <f>'[1]要求ﾃﾞｰﾀ、単価入力'!S114</f>
        <v>2086</v>
      </c>
      <c r="N245" s="20">
        <f>'[1]要求ﾃﾞｰﾀ、単価入力'!Z114</f>
        <v>0.8</v>
      </c>
      <c r="O245" s="19">
        <f t="shared" si="9"/>
        <v>1668</v>
      </c>
      <c r="P245" t="str">
        <f>'[1]要求ﾃﾞｰﾀ、単価入力'!U114</f>
        <v>ｵﾚﾝｼﾞﾌﾞｯｸ</v>
      </c>
      <c r="Q245" t="str">
        <f>'[1]要求ﾃﾞｰﾀ、単価入力'!P114</f>
        <v>可</v>
      </c>
      <c r="R245" t="str">
        <f>'[1]要求ﾃﾞｰﾀ、単価入力'!H114</f>
        <v>6-33</v>
      </c>
    </row>
    <row r="246" spans="1:18" ht="28.5" customHeight="1" x14ac:dyDescent="0.15">
      <c r="A246">
        <v>114</v>
      </c>
      <c r="B246" s="21"/>
      <c r="C246" s="31">
        <f>IF(H247=0,"",C244+1)</f>
        <v>114</v>
      </c>
      <c r="D246" s="57"/>
      <c r="E246" s="33">
        <f>'[1]要求ﾃﾞｰﾀ、単価入力'!O115</f>
        <v>0</v>
      </c>
      <c r="F246" s="34" t="str">
        <f>IF(Q247="可","*","")</f>
        <v>*</v>
      </c>
      <c r="G246" s="35"/>
      <c r="H246" s="36"/>
      <c r="I246" s="37"/>
      <c r="J246" s="37"/>
      <c r="K246" s="38"/>
      <c r="L246" s="18"/>
      <c r="M246" s="19">
        <f>'[1]要求ﾃﾞｰﾀ、単価入力'!T115</f>
        <v>0</v>
      </c>
      <c r="N246" s="20" t="str">
        <f>'[1]要求ﾃﾞｰﾀ、単価入力'!AA115</f>
        <v/>
      </c>
      <c r="O246" s="19">
        <f t="shared" si="9"/>
        <v>99999999</v>
      </c>
      <c r="P246">
        <f>'[1]要求ﾃﾞｰﾀ、単価入力'!V115</f>
        <v>0</v>
      </c>
    </row>
    <row r="247" spans="1:18" ht="28.5" customHeight="1" x14ac:dyDescent="0.15">
      <c r="A247">
        <v>114</v>
      </c>
      <c r="B247" s="21" t="str">
        <f>VLOOKUP(A247,'[1]要求ﾃﾞｰﾀ、単価入力'!$A$2:$I$301,8,FALSE)</f>
        <v>6-34</v>
      </c>
      <c r="C247" s="22"/>
      <c r="D247" s="24" t="str">
        <f>'[1]要求ﾃﾞｰﾀ、単価入力'!M115</f>
        <v>ビーカー</v>
      </c>
      <c r="E247" s="56" t="str">
        <f>'[1]要求ﾃﾞｰﾀ、単価入力'!N115</f>
        <v>トラスコ　ＨＰＢ－１００</v>
      </c>
      <c r="F247" s="25"/>
      <c r="G247" s="26" t="str">
        <f>'[1]要求ﾃﾞｰﾀ、単価入力'!Q115</f>
        <v>個</v>
      </c>
      <c r="H247" s="27">
        <f>'[1]要求ﾃﾞｰﾀ、単価入力'!R115</f>
        <v>2</v>
      </c>
      <c r="I247" s="28"/>
      <c r="J247" s="29"/>
      <c r="K247" s="30"/>
      <c r="L247" s="18"/>
      <c r="M247" s="19">
        <f>'[1]要求ﾃﾞｰﾀ、単価入力'!S115</f>
        <v>353</v>
      </c>
      <c r="N247" s="20">
        <f>'[1]要求ﾃﾞｰﾀ、単価入力'!Z115</f>
        <v>0.8</v>
      </c>
      <c r="O247" s="19">
        <f t="shared" si="9"/>
        <v>282</v>
      </c>
      <c r="P247" t="str">
        <f>'[1]要求ﾃﾞｰﾀ、単価入力'!U115</f>
        <v>ｵﾚﾝｼﾞﾌﾞｯｸ</v>
      </c>
      <c r="Q247" t="str">
        <f>'[1]要求ﾃﾞｰﾀ、単価入力'!P115</f>
        <v>可</v>
      </c>
      <c r="R247" t="str">
        <f>'[1]要求ﾃﾞｰﾀ、単価入力'!H115</f>
        <v>6-34</v>
      </c>
    </row>
    <row r="248" spans="1:18" ht="28.5" customHeight="1" x14ac:dyDescent="0.15">
      <c r="A248">
        <v>115</v>
      </c>
      <c r="B248" s="21"/>
      <c r="C248" s="31">
        <f>IF(H249=0,"",C246+1)</f>
        <v>115</v>
      </c>
      <c r="D248" s="57"/>
      <c r="E248" s="33">
        <f>'[1]要求ﾃﾞｰﾀ、単価入力'!O116</f>
        <v>0</v>
      </c>
      <c r="F248" s="34" t="str">
        <f>IF(Q249="可","*","")</f>
        <v>*</v>
      </c>
      <c r="G248" s="35"/>
      <c r="H248" s="36"/>
      <c r="I248" s="37"/>
      <c r="J248" s="37"/>
      <c r="K248" s="38"/>
      <c r="L248" s="18"/>
      <c r="M248" s="19">
        <f>'[1]要求ﾃﾞｰﾀ、単価入力'!T116</f>
        <v>0</v>
      </c>
      <c r="N248" s="20" t="str">
        <f>'[1]要求ﾃﾞｰﾀ、単価入力'!AA116</f>
        <v/>
      </c>
      <c r="O248" s="19">
        <f t="shared" si="9"/>
        <v>99999999</v>
      </c>
      <c r="P248">
        <f>'[1]要求ﾃﾞｰﾀ、単価入力'!V116</f>
        <v>0</v>
      </c>
    </row>
    <row r="249" spans="1:18" ht="28.5" customHeight="1" x14ac:dyDescent="0.15">
      <c r="A249">
        <v>115</v>
      </c>
      <c r="B249" s="21" t="str">
        <f>VLOOKUP(A249,'[1]要求ﾃﾞｰﾀ、単価入力'!$A$2:$I$301,8,FALSE)</f>
        <v>6-35</v>
      </c>
      <c r="C249" s="22"/>
      <c r="D249" s="24" t="str">
        <f>'[1]要求ﾃﾞｰﾀ、単価入力'!M116</f>
        <v>プラスチックピンセット</v>
      </c>
      <c r="E249" s="56" t="str">
        <f>'[1]要求ﾃﾞｰﾀ、単価入力'!N116</f>
        <v>クニペックス　９２６９－８４</v>
      </c>
      <c r="F249" s="25"/>
      <c r="G249" s="26" t="str">
        <f>'[1]要求ﾃﾞｰﾀ、単価入力'!Q116</f>
        <v>本</v>
      </c>
      <c r="H249" s="27">
        <f>'[1]要求ﾃﾞｰﾀ、単価入力'!R116</f>
        <v>2</v>
      </c>
      <c r="I249" s="28"/>
      <c r="J249" s="29"/>
      <c r="K249" s="30"/>
      <c r="L249" s="18"/>
      <c r="M249" s="19">
        <f>'[1]要求ﾃﾞｰﾀ、単価入力'!S116</f>
        <v>633</v>
      </c>
      <c r="N249" s="20">
        <f>'[1]要求ﾃﾞｰﾀ、単価入力'!Z116</f>
        <v>0.8</v>
      </c>
      <c r="O249" s="19">
        <f t="shared" si="9"/>
        <v>506</v>
      </c>
      <c r="P249" t="str">
        <f>'[1]要求ﾃﾞｰﾀ、単価入力'!U116</f>
        <v>ｵﾚﾝｼﾞﾌﾞｯｸ</v>
      </c>
      <c r="Q249" t="str">
        <f>'[1]要求ﾃﾞｰﾀ、単価入力'!P116</f>
        <v>可</v>
      </c>
      <c r="R249" t="str">
        <f>'[1]要求ﾃﾞｰﾀ、単価入力'!H116</f>
        <v>6-35</v>
      </c>
    </row>
    <row r="250" spans="1:18" ht="28.5" customHeight="1" x14ac:dyDescent="0.15">
      <c r="A250">
        <v>116</v>
      </c>
      <c r="B250" s="21"/>
      <c r="C250" s="31">
        <f>IF(H251=0,"",C248+1)</f>
        <v>116</v>
      </c>
      <c r="D250" s="57"/>
      <c r="E250" s="33">
        <f>'[1]要求ﾃﾞｰﾀ、単価入力'!O117</f>
        <v>0</v>
      </c>
      <c r="F250" s="34" t="str">
        <f>IF(Q251="可","*","")</f>
        <v>*</v>
      </c>
      <c r="G250" s="35"/>
      <c r="H250" s="36"/>
      <c r="I250" s="37"/>
      <c r="J250" s="37"/>
      <c r="K250" s="38"/>
      <c r="L250" s="18"/>
      <c r="M250" s="19">
        <f>'[1]要求ﾃﾞｰﾀ、単価入力'!T117</f>
        <v>0</v>
      </c>
      <c r="N250" s="20" t="str">
        <f>'[1]要求ﾃﾞｰﾀ、単価入力'!AA117</f>
        <v/>
      </c>
      <c r="O250" s="19">
        <f t="shared" si="9"/>
        <v>99999999</v>
      </c>
      <c r="P250">
        <f>'[1]要求ﾃﾞｰﾀ、単価入力'!V117</f>
        <v>0</v>
      </c>
    </row>
    <row r="251" spans="1:18" ht="28.5" customHeight="1" x14ac:dyDescent="0.15">
      <c r="A251">
        <v>116</v>
      </c>
      <c r="B251" s="21" t="str">
        <f>VLOOKUP(A251,'[1]要求ﾃﾞｰﾀ、単価入力'!$A$2:$I$301,8,FALSE)</f>
        <v>6-36</v>
      </c>
      <c r="C251" s="22"/>
      <c r="D251" s="24" t="str">
        <f>'[1]要求ﾃﾞｰﾀ、単価入力'!M117</f>
        <v>ケーブルタイ</v>
      </c>
      <c r="E251" s="56" t="str">
        <f>'[1]要求ﾃﾞｰﾀ、単価入力'!N117</f>
        <v>トラスコ　ＴＲＣＶ－１００</v>
      </c>
      <c r="F251" s="25"/>
      <c r="G251" s="26" t="str">
        <f>'[1]要求ﾃﾞｰﾀ、単価入力'!Q117</f>
        <v>袋</v>
      </c>
      <c r="H251" s="27">
        <f>'[1]要求ﾃﾞｰﾀ、単価入力'!R117</f>
        <v>3</v>
      </c>
      <c r="I251" s="28"/>
      <c r="J251" s="29"/>
      <c r="K251" s="30"/>
      <c r="L251" s="18"/>
      <c r="M251" s="19">
        <f>'[1]要求ﾃﾞｰﾀ、単価入力'!S117</f>
        <v>180</v>
      </c>
      <c r="N251" s="20">
        <f>'[1]要求ﾃﾞｰﾀ、単価入力'!Z117</f>
        <v>0.8</v>
      </c>
      <c r="O251" s="19">
        <f t="shared" si="9"/>
        <v>144</v>
      </c>
      <c r="P251" t="str">
        <f>'[1]要求ﾃﾞｰﾀ、単価入力'!U117</f>
        <v>ｵﾚﾝｼﾞﾌﾞｯｸ</v>
      </c>
      <c r="Q251" t="str">
        <f>'[1]要求ﾃﾞｰﾀ、単価入力'!P117</f>
        <v>可</v>
      </c>
      <c r="R251" t="str">
        <f>'[1]要求ﾃﾞｰﾀ、単価入力'!H117</f>
        <v>6-36</v>
      </c>
    </row>
    <row r="252" spans="1:18" ht="28.5" customHeight="1" x14ac:dyDescent="0.15">
      <c r="A252">
        <v>117</v>
      </c>
      <c r="B252" s="21"/>
      <c r="C252" s="31">
        <f>IF(H253=0,"",C250+1)</f>
        <v>117</v>
      </c>
      <c r="D252" s="57"/>
      <c r="E252" s="33">
        <f>'[1]要求ﾃﾞｰﾀ、単価入力'!O118</f>
        <v>0</v>
      </c>
      <c r="F252" s="34" t="str">
        <f>IF(Q253="可","*","")</f>
        <v>*</v>
      </c>
      <c r="G252" s="35"/>
      <c r="H252" s="36"/>
      <c r="I252" s="37"/>
      <c r="J252" s="37"/>
      <c r="K252" s="38"/>
      <c r="L252" s="18"/>
      <c r="M252" s="19">
        <f>'[1]要求ﾃﾞｰﾀ、単価入力'!T118</f>
        <v>0</v>
      </c>
      <c r="N252" s="20" t="str">
        <f>'[1]要求ﾃﾞｰﾀ、単価入力'!AA118</f>
        <v/>
      </c>
      <c r="O252" s="19">
        <f t="shared" si="9"/>
        <v>99999999</v>
      </c>
      <c r="P252">
        <f>'[1]要求ﾃﾞｰﾀ、単価入力'!V118</f>
        <v>0</v>
      </c>
    </row>
    <row r="253" spans="1:18" ht="28.5" customHeight="1" x14ac:dyDescent="0.15">
      <c r="A253">
        <v>117</v>
      </c>
      <c r="B253" s="21" t="str">
        <f>VLOOKUP(A253,'[1]要求ﾃﾞｰﾀ、単価入力'!$A$2:$I$301,8,FALSE)</f>
        <v>6-37</v>
      </c>
      <c r="C253" s="22"/>
      <c r="D253" s="24" t="str">
        <f>'[1]要求ﾃﾞｰﾀ、単価入力'!M118</f>
        <v>ケーブルタイ</v>
      </c>
      <c r="E253" s="56" t="str">
        <f>'[1]要求ﾃﾞｰﾀ、単価入力'!N118</f>
        <v>トラスコ　ＴＲＣＶ－２００</v>
      </c>
      <c r="F253" s="25"/>
      <c r="G253" s="26" t="str">
        <f>'[1]要求ﾃﾞｰﾀ、単価入力'!Q118</f>
        <v>袋</v>
      </c>
      <c r="H253" s="27">
        <f>'[1]要求ﾃﾞｰﾀ、単価入力'!R118</f>
        <v>3</v>
      </c>
      <c r="I253" s="28"/>
      <c r="J253" s="29"/>
      <c r="K253" s="30"/>
      <c r="L253" s="18"/>
      <c r="M253" s="19">
        <f>'[1]要求ﾃﾞｰﾀ、単価入力'!S118</f>
        <v>634</v>
      </c>
      <c r="N253" s="20">
        <f>'[1]要求ﾃﾞｰﾀ、単価入力'!Z118</f>
        <v>0.8</v>
      </c>
      <c r="O253" s="19">
        <f t="shared" si="9"/>
        <v>507</v>
      </c>
      <c r="P253" t="str">
        <f>'[1]要求ﾃﾞｰﾀ、単価入力'!U118</f>
        <v>ｵﾚﾝｼﾞﾌﾞｯｸ</v>
      </c>
      <c r="Q253" t="str">
        <f>'[1]要求ﾃﾞｰﾀ、単価入力'!P118</f>
        <v>可</v>
      </c>
      <c r="R253" t="str">
        <f>'[1]要求ﾃﾞｰﾀ、単価入力'!H118</f>
        <v>6-37</v>
      </c>
    </row>
    <row r="254" spans="1:18" ht="28.5" customHeight="1" x14ac:dyDescent="0.15">
      <c r="A254">
        <v>118</v>
      </c>
      <c r="B254" s="21"/>
      <c r="C254" s="31">
        <f>IF(H255=0,"",C252+1)</f>
        <v>118</v>
      </c>
      <c r="D254" s="57"/>
      <c r="E254" s="33">
        <f>'[1]要求ﾃﾞｰﾀ、単価入力'!O119</f>
        <v>0</v>
      </c>
      <c r="F254" s="34" t="str">
        <f>IF(Q255="可","*","")</f>
        <v>*</v>
      </c>
      <c r="G254" s="35"/>
      <c r="H254" s="36"/>
      <c r="I254" s="37"/>
      <c r="J254" s="37"/>
      <c r="K254" s="38"/>
      <c r="L254" s="18"/>
      <c r="M254" s="19">
        <f>'[1]要求ﾃﾞｰﾀ、単価入力'!T119</f>
        <v>0</v>
      </c>
      <c r="N254" s="20" t="str">
        <f>'[1]要求ﾃﾞｰﾀ、単価入力'!AA119</f>
        <v/>
      </c>
      <c r="O254" s="19">
        <f t="shared" si="9"/>
        <v>99999999</v>
      </c>
      <c r="P254">
        <f>'[1]要求ﾃﾞｰﾀ、単価入力'!V119</f>
        <v>0</v>
      </c>
    </row>
    <row r="255" spans="1:18" ht="28.5" customHeight="1" x14ac:dyDescent="0.15">
      <c r="A255">
        <v>118</v>
      </c>
      <c r="B255" s="21" t="str">
        <f>VLOOKUP(A255,'[1]要求ﾃﾞｰﾀ、単価入力'!$A$2:$I$301,8,FALSE)</f>
        <v>6-38</v>
      </c>
      <c r="C255" s="22"/>
      <c r="D255" s="24" t="str">
        <f>'[1]要求ﾃﾞｰﾀ、単価入力'!M119</f>
        <v>ケーブルタイ</v>
      </c>
      <c r="E255" s="56" t="str">
        <f>'[1]要求ﾃﾞｰﾀ、単価入力'!N119</f>
        <v>トラスコ　ＴＲＣＶ－２３０ＸＬ－１０</v>
      </c>
      <c r="F255" s="25"/>
      <c r="G255" s="26" t="str">
        <f>'[1]要求ﾃﾞｰﾀ、単価入力'!Q119</f>
        <v>袋</v>
      </c>
      <c r="H255" s="27">
        <f>'[1]要求ﾃﾞｰﾀ、単価入力'!R119</f>
        <v>3</v>
      </c>
      <c r="I255" s="28"/>
      <c r="J255" s="29"/>
      <c r="K255" s="30"/>
      <c r="L255" s="18"/>
      <c r="M255" s="19">
        <f>'[1]要求ﾃﾞｰﾀ、単価入力'!S119</f>
        <v>531</v>
      </c>
      <c r="N255" s="20">
        <f>'[1]要求ﾃﾞｰﾀ、単価入力'!Z119</f>
        <v>0.8</v>
      </c>
      <c r="O255" s="19">
        <f t="shared" si="9"/>
        <v>424</v>
      </c>
      <c r="P255" t="str">
        <f>'[1]要求ﾃﾞｰﾀ、単価入力'!U119</f>
        <v>ｵﾚﾝｼﾞﾌﾞｯｸ</v>
      </c>
      <c r="Q255" t="str">
        <f>'[1]要求ﾃﾞｰﾀ、単価入力'!P119</f>
        <v>可</v>
      </c>
      <c r="R255" t="str">
        <f>'[1]要求ﾃﾞｰﾀ、単価入力'!H119</f>
        <v>6-38</v>
      </c>
    </row>
    <row r="256" spans="1:18" ht="28.5" customHeight="1" x14ac:dyDescent="0.15">
      <c r="A256">
        <v>119</v>
      </c>
      <c r="B256" s="21"/>
      <c r="C256" s="31">
        <f>IF(H257=0,"",C254+1)</f>
        <v>119</v>
      </c>
      <c r="D256" s="57"/>
      <c r="E256" s="33">
        <f>'[1]要求ﾃﾞｰﾀ、単価入力'!O120</f>
        <v>0</v>
      </c>
      <c r="F256" s="34" t="str">
        <f>IF(Q257="可","*","")</f>
        <v>*</v>
      </c>
      <c r="G256" s="35"/>
      <c r="H256" s="36"/>
      <c r="I256" s="37"/>
      <c r="J256" s="37"/>
      <c r="K256" s="38"/>
      <c r="L256" s="18"/>
      <c r="M256" s="19">
        <f>'[1]要求ﾃﾞｰﾀ、単価入力'!T120</f>
        <v>0</v>
      </c>
      <c r="N256" s="20" t="str">
        <f>'[1]要求ﾃﾞｰﾀ、単価入力'!AA120</f>
        <v/>
      </c>
      <c r="O256" s="19">
        <f t="shared" si="9"/>
        <v>99999999</v>
      </c>
      <c r="P256">
        <f>'[1]要求ﾃﾞｰﾀ、単価入力'!V120</f>
        <v>0</v>
      </c>
    </row>
    <row r="257" spans="1:18" ht="28.5" customHeight="1" x14ac:dyDescent="0.15">
      <c r="A257">
        <v>119</v>
      </c>
      <c r="B257" s="21" t="str">
        <f>VLOOKUP(A257,'[1]要求ﾃﾞｰﾀ、単価入力'!$A$2:$I$301,8,FALSE)</f>
        <v>6-39</v>
      </c>
      <c r="C257" s="22"/>
      <c r="D257" s="24" t="str">
        <f>'[1]要求ﾃﾞｰﾀ、単価入力'!M120</f>
        <v>ＰＥボトル</v>
      </c>
      <c r="E257" s="56" t="str">
        <f>'[1]要求ﾃﾞｰﾀ、単価入力'!N120</f>
        <v>トラスコ　ＴＢ－２５０Ｌ</v>
      </c>
      <c r="F257" s="25"/>
      <c r="G257" s="26" t="str">
        <f>'[1]要求ﾃﾞｰﾀ、単価入力'!Q120</f>
        <v>個</v>
      </c>
      <c r="H257" s="27">
        <f>'[1]要求ﾃﾞｰﾀ、単価入力'!R120</f>
        <v>3</v>
      </c>
      <c r="I257" s="28"/>
      <c r="J257" s="29"/>
      <c r="K257" s="30"/>
      <c r="L257" s="18"/>
      <c r="M257" s="19">
        <f>'[1]要求ﾃﾞｰﾀ、単価入力'!S120</f>
        <v>105</v>
      </c>
      <c r="N257" s="20">
        <f>'[1]要求ﾃﾞｰﾀ、単価入力'!Z120</f>
        <v>0.8</v>
      </c>
      <c r="O257" s="19">
        <f t="shared" si="9"/>
        <v>84</v>
      </c>
      <c r="P257" t="str">
        <f>'[1]要求ﾃﾞｰﾀ、単価入力'!U120</f>
        <v>ｵﾚﾝｼﾞﾌﾞｯｸ</v>
      </c>
      <c r="Q257" t="str">
        <f>'[1]要求ﾃﾞｰﾀ、単価入力'!P120</f>
        <v>可</v>
      </c>
      <c r="R257" t="str">
        <f>'[1]要求ﾃﾞｰﾀ、単価入力'!H120</f>
        <v>6-39</v>
      </c>
    </row>
    <row r="258" spans="1:18" ht="28.5" customHeight="1" x14ac:dyDescent="0.15">
      <c r="A258">
        <v>120</v>
      </c>
      <c r="B258" s="21"/>
      <c r="C258" s="31">
        <f>IF(H259=0,"",C256+1)</f>
        <v>120</v>
      </c>
      <c r="D258" s="57"/>
      <c r="E258" s="33">
        <f>'[1]要求ﾃﾞｰﾀ、単価入力'!O121</f>
        <v>0</v>
      </c>
      <c r="F258" s="34" t="str">
        <f>IF(Q259="可","*","")</f>
        <v>*</v>
      </c>
      <c r="G258" s="35"/>
      <c r="H258" s="36"/>
      <c r="I258" s="37"/>
      <c r="J258" s="37"/>
      <c r="K258" s="38"/>
      <c r="L258" s="18"/>
      <c r="M258" s="19">
        <f>'[1]要求ﾃﾞｰﾀ、単価入力'!T121</f>
        <v>0</v>
      </c>
      <c r="N258" s="20" t="str">
        <f>'[1]要求ﾃﾞｰﾀ、単価入力'!AA121</f>
        <v/>
      </c>
      <c r="O258" s="19">
        <f t="shared" si="9"/>
        <v>99999999</v>
      </c>
      <c r="P258">
        <f>'[1]要求ﾃﾞｰﾀ、単価入力'!V121</f>
        <v>0</v>
      </c>
    </row>
    <row r="259" spans="1:18" ht="28.5" customHeight="1" x14ac:dyDescent="0.15">
      <c r="A259">
        <v>120</v>
      </c>
      <c r="B259" s="21" t="str">
        <f>VLOOKUP(A259,'[1]要求ﾃﾞｰﾀ、単価入力'!$A$2:$I$301,8,FALSE)</f>
        <v>6-40</v>
      </c>
      <c r="C259" s="22"/>
      <c r="D259" s="24" t="str">
        <f>'[1]要求ﾃﾞｰﾀ、単価入力'!M121</f>
        <v>ＬＥＤライト</v>
      </c>
      <c r="E259" s="56" t="str">
        <f>'[1]要求ﾃﾞｰﾀ、単価入力'!N121</f>
        <v>ＥＡ７５８Ｎ－２４</v>
      </c>
      <c r="F259" s="25"/>
      <c r="G259" s="26" t="str">
        <f>'[1]要求ﾃﾞｰﾀ、単価入力'!Q121</f>
        <v>個</v>
      </c>
      <c r="H259" s="27">
        <f>'[1]要求ﾃﾞｰﾀ、単価入力'!R121</f>
        <v>10</v>
      </c>
      <c r="I259" s="28"/>
      <c r="J259" s="29"/>
      <c r="K259" s="30"/>
      <c r="L259" s="18"/>
      <c r="M259" s="19">
        <f>'[1]要求ﾃﾞｰﾀ、単価入力'!S121</f>
        <v>9620</v>
      </c>
      <c r="N259" s="20">
        <f>'[1]要求ﾃﾞｰﾀ、単価入力'!Z121</f>
        <v>0.8</v>
      </c>
      <c r="O259" s="19">
        <f t="shared" si="9"/>
        <v>7696</v>
      </c>
      <c r="P259" t="str">
        <f>'[1]要求ﾃﾞｰﾀ、単価入力'!U121</f>
        <v>ESCO</v>
      </c>
      <c r="Q259" t="str">
        <f>'[1]要求ﾃﾞｰﾀ、単価入力'!P121</f>
        <v>可</v>
      </c>
      <c r="R259" t="str">
        <f>'[1]要求ﾃﾞｰﾀ、単価入力'!H121</f>
        <v>6-40</v>
      </c>
    </row>
    <row r="260" spans="1:18" ht="28.5" customHeight="1" x14ac:dyDescent="0.15">
      <c r="C260" s="22"/>
      <c r="D260" s="33"/>
      <c r="E260" s="41"/>
      <c r="F260" s="58"/>
      <c r="G260" s="59"/>
      <c r="H260" s="60"/>
      <c r="I260" s="61" t="str">
        <f>IF($A$1&lt;121,"小計","")</f>
        <v/>
      </c>
      <c r="J260" s="62" t="str">
        <f>IF(I260="","",SUM(J236:J259))</f>
        <v/>
      </c>
      <c r="K260" s="45"/>
      <c r="L260" s="18"/>
      <c r="M260" s="19"/>
      <c r="N260" s="20"/>
      <c r="O260" s="19"/>
    </row>
    <row r="261" spans="1:18" ht="28.5" customHeight="1" x14ac:dyDescent="0.15">
      <c r="C261" s="46"/>
      <c r="D261" s="63"/>
      <c r="E261" s="64"/>
      <c r="F261" s="65"/>
      <c r="G261" s="66"/>
      <c r="H261" s="67"/>
      <c r="I261" s="68" t="str">
        <f>IF(I260="小計","計","小計")</f>
        <v>小計</v>
      </c>
      <c r="J261" s="69">
        <f>IF(I261="小計",SUM(J236:J259),IF(I261="計",SUM($L$2:L261)))</f>
        <v>0</v>
      </c>
      <c r="K261" s="70"/>
      <c r="L261" s="55">
        <f>SUM(J236:J259)</f>
        <v>0</v>
      </c>
      <c r="M261" s="19">
        <f>M235+J261</f>
        <v>6</v>
      </c>
      <c r="N261" s="20"/>
      <c r="O261" s="19">
        <f>ROUNDDOWN(M261*N261,0)</f>
        <v>0</v>
      </c>
    </row>
    <row r="262" spans="1:18" ht="28.5" customHeight="1" x14ac:dyDescent="0.15">
      <c r="A262">
        <v>121</v>
      </c>
      <c r="C262" s="10">
        <f>IF(H263=0,"",121)</f>
        <v>121</v>
      </c>
      <c r="D262" s="12"/>
      <c r="E262" s="12">
        <f>'[1]要求ﾃﾞｰﾀ、単価入力'!O122</f>
        <v>0</v>
      </c>
      <c r="F262" s="13" t="str">
        <f>IF(Q263="可","*","")</f>
        <v>*</v>
      </c>
      <c r="G262" s="14"/>
      <c r="H262" s="15"/>
      <c r="I262" s="16"/>
      <c r="J262" s="16"/>
      <c r="K262" s="17"/>
      <c r="L262" s="18"/>
      <c r="M262" s="19">
        <f>'[1]要求ﾃﾞｰﾀ、単価入力'!T122</f>
        <v>0</v>
      </c>
      <c r="N262" s="20" t="str">
        <f>'[1]要求ﾃﾞｰﾀ、単価入力'!AA122</f>
        <v/>
      </c>
      <c r="O262" s="19">
        <f t="shared" ref="O262:O285" si="10">IF(M262=0,M262+99999999,ROUNDDOWN(M262*N262,0))</f>
        <v>99999999</v>
      </c>
      <c r="P262">
        <f>'[1]要求ﾃﾞｰﾀ、単価入力'!V122</f>
        <v>0</v>
      </c>
    </row>
    <row r="263" spans="1:18" ht="28.5" customHeight="1" x14ac:dyDescent="0.15">
      <c r="A263">
        <v>121</v>
      </c>
      <c r="B263" s="21" t="str">
        <f>VLOOKUP(A263,'[1]要求ﾃﾞｰﾀ、単価入力'!$A$2:$I$301,8,FALSE)</f>
        <v>6-42</v>
      </c>
      <c r="C263" s="22"/>
      <c r="D263" s="24" t="str">
        <f>'[1]要求ﾃﾞｰﾀ、単価入力'!M122</f>
        <v>メガホン</v>
      </c>
      <c r="E263" s="56" t="str">
        <f>'[1]要求ﾃﾞｰﾀ、単価入力'!N122</f>
        <v>ノボル　ＴＳ－７１３Ｐ</v>
      </c>
      <c r="F263" s="25"/>
      <c r="G263" s="26" t="str">
        <f>'[1]要求ﾃﾞｰﾀ、単価入力'!Q122</f>
        <v>台</v>
      </c>
      <c r="H263" s="27">
        <f>'[1]要求ﾃﾞｰﾀ、単価入力'!R122</f>
        <v>1</v>
      </c>
      <c r="I263" s="28"/>
      <c r="J263" s="29"/>
      <c r="K263" s="30"/>
      <c r="L263" s="18"/>
      <c r="M263" s="19">
        <f>'[1]要求ﾃﾞｰﾀ、単価入力'!S122</f>
        <v>20313</v>
      </c>
      <c r="N263" s="20">
        <f>'[1]要求ﾃﾞｰﾀ、単価入力'!Z122</f>
        <v>0.8</v>
      </c>
      <c r="O263" s="19">
        <f t="shared" si="10"/>
        <v>16250</v>
      </c>
      <c r="P263" t="str">
        <f>'[1]要求ﾃﾞｰﾀ、単価入力'!U122</f>
        <v>ｵﾚﾝｼﾞﾌﾞｯｸ</v>
      </c>
      <c r="Q263" t="str">
        <f>'[1]要求ﾃﾞｰﾀ、単価入力'!P122</f>
        <v>可</v>
      </c>
      <c r="R263" t="str">
        <f>'[1]要求ﾃﾞｰﾀ、単価入力'!H122</f>
        <v>6-42</v>
      </c>
    </row>
    <row r="264" spans="1:18" ht="28.5" customHeight="1" x14ac:dyDescent="0.15">
      <c r="A264">
        <v>122</v>
      </c>
      <c r="B264" s="21"/>
      <c r="C264" s="31">
        <f>IF(H265=0,"",C262+1)</f>
        <v>122</v>
      </c>
      <c r="D264" s="57"/>
      <c r="E264" s="33">
        <f>'[1]要求ﾃﾞｰﾀ、単価入力'!O123</f>
        <v>0</v>
      </c>
      <c r="F264" s="34" t="str">
        <f>IF(Q265="可","*","")</f>
        <v>*</v>
      </c>
      <c r="G264" s="35"/>
      <c r="H264" s="36"/>
      <c r="I264" s="37"/>
      <c r="J264" s="37"/>
      <c r="K264" s="38"/>
      <c r="L264" s="18"/>
      <c r="M264" s="19">
        <f>'[1]要求ﾃﾞｰﾀ、単価入力'!T123</f>
        <v>0</v>
      </c>
      <c r="N264" s="20" t="str">
        <f>'[1]要求ﾃﾞｰﾀ、単価入力'!AA123</f>
        <v/>
      </c>
      <c r="O264" s="19">
        <f t="shared" si="10"/>
        <v>99999999</v>
      </c>
      <c r="P264">
        <f>'[1]要求ﾃﾞｰﾀ、単価入力'!V123</f>
        <v>0</v>
      </c>
    </row>
    <row r="265" spans="1:18" ht="28.5" customHeight="1" x14ac:dyDescent="0.15">
      <c r="A265">
        <v>122</v>
      </c>
      <c r="B265" s="21" t="str">
        <f>VLOOKUP(A265,'[1]要求ﾃﾞｰﾀ、単価入力'!$A$2:$I$301,8,FALSE)</f>
        <v>6-47</v>
      </c>
      <c r="C265" s="22"/>
      <c r="D265" s="24" t="str">
        <f>'[1]要求ﾃﾞｰﾀ、単価入力'!M123</f>
        <v>ケガキ針</v>
      </c>
      <c r="E265" s="56" t="str">
        <f>'[1]要求ﾃﾞｰﾀ、単価入力'!N123</f>
        <v>ＥＡ６５２ＡＣ－２１</v>
      </c>
      <c r="F265" s="25"/>
      <c r="G265" s="26" t="str">
        <f>'[1]要求ﾃﾞｰﾀ、単価入力'!Q123</f>
        <v>本</v>
      </c>
      <c r="H265" s="27">
        <f>'[1]要求ﾃﾞｰﾀ、単価入力'!R123</f>
        <v>2</v>
      </c>
      <c r="I265" s="28"/>
      <c r="J265" s="29"/>
      <c r="K265" s="30"/>
      <c r="L265" s="18"/>
      <c r="M265" s="19">
        <f>'[1]要求ﾃﾞｰﾀ、単価入力'!S123</f>
        <v>805</v>
      </c>
      <c r="N265" s="20">
        <f>'[1]要求ﾃﾞｰﾀ、単価入力'!Z123</f>
        <v>0.8</v>
      </c>
      <c r="O265" s="19">
        <f t="shared" si="10"/>
        <v>644</v>
      </c>
      <c r="P265" t="str">
        <f>'[1]要求ﾃﾞｰﾀ、単価入力'!U123</f>
        <v>ESCO</v>
      </c>
      <c r="Q265" t="str">
        <f>'[1]要求ﾃﾞｰﾀ、単価入力'!P123</f>
        <v>可</v>
      </c>
      <c r="R265" t="str">
        <f>'[1]要求ﾃﾞｰﾀ、単価入力'!H123</f>
        <v>6-47</v>
      </c>
    </row>
    <row r="266" spans="1:18" ht="28.5" customHeight="1" x14ac:dyDescent="0.15">
      <c r="A266">
        <v>123</v>
      </c>
      <c r="B266" s="21"/>
      <c r="C266" s="31">
        <f>IF(H267=0,"",C264+1)</f>
        <v>123</v>
      </c>
      <c r="D266" s="57"/>
      <c r="E266" s="33">
        <f>'[1]要求ﾃﾞｰﾀ、単価入力'!O124</f>
        <v>0</v>
      </c>
      <c r="F266" s="34" t="str">
        <f>IF(Q267="可","*","")</f>
        <v>*</v>
      </c>
      <c r="G266" s="35"/>
      <c r="H266" s="36"/>
      <c r="I266" s="37"/>
      <c r="J266" s="37"/>
      <c r="K266" s="38"/>
      <c r="L266" s="18"/>
      <c r="M266" s="19">
        <f>'[1]要求ﾃﾞｰﾀ、単価入力'!T124</f>
        <v>0</v>
      </c>
      <c r="N266" s="20" t="str">
        <f>'[1]要求ﾃﾞｰﾀ、単価入力'!AA124</f>
        <v/>
      </c>
      <c r="O266" s="19">
        <f t="shared" si="10"/>
        <v>99999999</v>
      </c>
      <c r="P266">
        <f>'[1]要求ﾃﾞｰﾀ、単価入力'!V124</f>
        <v>0</v>
      </c>
    </row>
    <row r="267" spans="1:18" ht="28.5" customHeight="1" x14ac:dyDescent="0.15">
      <c r="A267">
        <v>123</v>
      </c>
      <c r="B267" s="21" t="str">
        <f>VLOOKUP(A267,'[1]要求ﾃﾞｰﾀ、単価入力'!$A$2:$I$301,8,FALSE)</f>
        <v>6-48</v>
      </c>
      <c r="C267" s="22"/>
      <c r="D267" s="24" t="str">
        <f>'[1]要求ﾃﾞｰﾀ、単価入力'!M124</f>
        <v>丸ダイス（ＵＮＦ）</v>
      </c>
      <c r="E267" s="56" t="str">
        <f>'[1]要求ﾃﾞｰﾀ、単価入力'!N124</f>
        <v>ＥＡ８２９ＪＴ－１</v>
      </c>
      <c r="F267" s="25"/>
      <c r="G267" s="26" t="str">
        <f>'[1]要求ﾃﾞｰﾀ、単価入力'!Q124</f>
        <v>個</v>
      </c>
      <c r="H267" s="27">
        <f>'[1]要求ﾃﾞｰﾀ、単価入力'!R124</f>
        <v>2</v>
      </c>
      <c r="I267" s="28"/>
      <c r="J267" s="29"/>
      <c r="K267" s="30"/>
      <c r="L267" s="18"/>
      <c r="M267" s="19">
        <f>'[1]要求ﾃﾞｰﾀ、単価入力'!S124</f>
        <v>2620</v>
      </c>
      <c r="N267" s="20">
        <f>'[1]要求ﾃﾞｰﾀ、単価入力'!Z124</f>
        <v>0.8</v>
      </c>
      <c r="O267" s="19">
        <f t="shared" si="10"/>
        <v>2096</v>
      </c>
      <c r="P267" t="str">
        <f>'[1]要求ﾃﾞｰﾀ、単価入力'!U124</f>
        <v>ESCO</v>
      </c>
      <c r="Q267" t="str">
        <f>'[1]要求ﾃﾞｰﾀ、単価入力'!P124</f>
        <v>可</v>
      </c>
      <c r="R267" t="str">
        <f>'[1]要求ﾃﾞｰﾀ、単価入力'!H124</f>
        <v>6-48</v>
      </c>
    </row>
    <row r="268" spans="1:18" ht="28.5" customHeight="1" x14ac:dyDescent="0.15">
      <c r="A268">
        <v>124</v>
      </c>
      <c r="B268" s="21"/>
      <c r="C268" s="31">
        <f>IF(H269=0,"",C266+1)</f>
        <v>124</v>
      </c>
      <c r="D268" s="57"/>
      <c r="E268" s="33">
        <f>'[1]要求ﾃﾞｰﾀ、単価入力'!O125</f>
        <v>0</v>
      </c>
      <c r="F268" s="34" t="str">
        <f>IF(Q269="可","*","")</f>
        <v>*</v>
      </c>
      <c r="G268" s="35"/>
      <c r="H268" s="36"/>
      <c r="I268" s="37"/>
      <c r="J268" s="37"/>
      <c r="K268" s="38"/>
      <c r="L268" s="18"/>
      <c r="M268" s="19">
        <f>'[1]要求ﾃﾞｰﾀ、単価入力'!T125</f>
        <v>0</v>
      </c>
      <c r="N268" s="20" t="str">
        <f>'[1]要求ﾃﾞｰﾀ、単価入力'!AA125</f>
        <v/>
      </c>
      <c r="O268" s="19">
        <f t="shared" si="10"/>
        <v>99999999</v>
      </c>
      <c r="P268">
        <f>'[1]要求ﾃﾞｰﾀ、単価入力'!V125</f>
        <v>0</v>
      </c>
    </row>
    <row r="269" spans="1:18" ht="28.5" customHeight="1" x14ac:dyDescent="0.15">
      <c r="A269">
        <v>124</v>
      </c>
      <c r="B269" s="21" t="str">
        <f>VLOOKUP(A269,'[1]要求ﾃﾞｰﾀ、単価入力'!$A$2:$I$301,8,FALSE)</f>
        <v>6-49</v>
      </c>
      <c r="C269" s="22"/>
      <c r="D269" s="24" t="str">
        <f>'[1]要求ﾃﾞｰﾀ、単価入力'!M125</f>
        <v>養生テープ</v>
      </c>
      <c r="E269" s="56" t="str">
        <f>'[1]要求ﾃﾞｰﾀ、単価入力'!N125</f>
        <v>ＥＡ９４４ＭＬ－８</v>
      </c>
      <c r="F269" s="25"/>
      <c r="G269" s="26" t="str">
        <f>'[1]要求ﾃﾞｰﾀ、単価入力'!Q125</f>
        <v>巻</v>
      </c>
      <c r="H269" s="27">
        <f>'[1]要求ﾃﾞｰﾀ、単価入力'!R125</f>
        <v>50</v>
      </c>
      <c r="I269" s="28"/>
      <c r="J269" s="29"/>
      <c r="K269" s="30"/>
      <c r="L269" s="18"/>
      <c r="M269" s="19">
        <f>'[1]要求ﾃﾞｰﾀ、単価入力'!S125</f>
        <v>1160</v>
      </c>
      <c r="N269" s="20">
        <f>'[1]要求ﾃﾞｰﾀ、単価入力'!Z125</f>
        <v>0.8</v>
      </c>
      <c r="O269" s="19">
        <f t="shared" si="10"/>
        <v>928</v>
      </c>
      <c r="P269" t="str">
        <f>'[1]要求ﾃﾞｰﾀ、単価入力'!U125</f>
        <v>ESCO</v>
      </c>
      <c r="Q269" t="str">
        <f>'[1]要求ﾃﾞｰﾀ、単価入力'!P125</f>
        <v>可</v>
      </c>
      <c r="R269" t="str">
        <f>'[1]要求ﾃﾞｰﾀ、単価入力'!H125</f>
        <v>6-49</v>
      </c>
    </row>
    <row r="270" spans="1:18" ht="28.5" customHeight="1" x14ac:dyDescent="0.15">
      <c r="A270">
        <v>125</v>
      </c>
      <c r="B270" s="21"/>
      <c r="C270" s="31">
        <f>IF(H271=0,"",C268+1)</f>
        <v>125</v>
      </c>
      <c r="D270" s="57"/>
      <c r="E270" s="33">
        <f>'[1]要求ﾃﾞｰﾀ、単価入力'!O126</f>
        <v>0</v>
      </c>
      <c r="F270" s="34" t="str">
        <f>IF(Q271="可","*","")</f>
        <v>*</v>
      </c>
      <c r="G270" s="35"/>
      <c r="H270" s="36"/>
      <c r="I270" s="37"/>
      <c r="J270" s="37"/>
      <c r="K270" s="38"/>
      <c r="L270" s="18"/>
      <c r="M270" s="19">
        <f>'[1]要求ﾃﾞｰﾀ、単価入力'!T126</f>
        <v>0</v>
      </c>
      <c r="N270" s="20" t="str">
        <f>'[1]要求ﾃﾞｰﾀ、単価入力'!AA126</f>
        <v/>
      </c>
      <c r="O270" s="19">
        <f t="shared" si="10"/>
        <v>99999999</v>
      </c>
      <c r="P270">
        <f>'[1]要求ﾃﾞｰﾀ、単価入力'!V126</f>
        <v>0</v>
      </c>
    </row>
    <row r="271" spans="1:18" ht="28.5" customHeight="1" x14ac:dyDescent="0.15">
      <c r="A271">
        <v>125</v>
      </c>
      <c r="B271" s="21" t="str">
        <f>VLOOKUP(A271,'[1]要求ﾃﾞｰﾀ、単価入力'!$A$2:$I$301,8,FALSE)</f>
        <v>6-50</v>
      </c>
      <c r="C271" s="22"/>
      <c r="D271" s="24" t="str">
        <f>'[1]要求ﾃﾞｰﾀ、単価入力'!M126</f>
        <v>チャック付きポリ袋</v>
      </c>
      <c r="E271" s="56" t="str">
        <f>'[1]要求ﾃﾞｰﾀ、単価入力'!N126</f>
        <v>ＥＡ９４４ＣＢ－７０Ａ</v>
      </c>
      <c r="F271" s="25"/>
      <c r="G271" s="26" t="str">
        <f>'[1]要求ﾃﾞｰﾀ、単価入力'!Q126</f>
        <v>袋</v>
      </c>
      <c r="H271" s="27">
        <f>'[1]要求ﾃﾞｰﾀ、単価入力'!R126</f>
        <v>5</v>
      </c>
      <c r="I271" s="28"/>
      <c r="J271" s="29"/>
      <c r="K271" s="39"/>
      <c r="L271" s="18"/>
      <c r="M271" s="19">
        <f>'[1]要求ﾃﾞｰﾀ、単価入力'!S126</f>
        <v>510</v>
      </c>
      <c r="N271" s="20">
        <f>'[1]要求ﾃﾞｰﾀ、単価入力'!Z126</f>
        <v>0.8</v>
      </c>
      <c r="O271" s="19">
        <f t="shared" si="10"/>
        <v>408</v>
      </c>
      <c r="P271" t="str">
        <f>'[1]要求ﾃﾞｰﾀ、単価入力'!U126</f>
        <v>ESCO</v>
      </c>
      <c r="Q271" t="str">
        <f>'[1]要求ﾃﾞｰﾀ、単価入力'!P126</f>
        <v>可</v>
      </c>
      <c r="R271" t="str">
        <f>'[1]要求ﾃﾞｰﾀ、単価入力'!H126</f>
        <v>6-50</v>
      </c>
    </row>
    <row r="272" spans="1:18" ht="28.5" customHeight="1" x14ac:dyDescent="0.15">
      <c r="A272">
        <v>126</v>
      </c>
      <c r="B272" s="21"/>
      <c r="C272" s="31">
        <f>IF(H273=0,"",C270+1)</f>
        <v>126</v>
      </c>
      <c r="D272" s="57"/>
      <c r="E272" s="33">
        <f>'[1]要求ﾃﾞｰﾀ、単価入力'!O127</f>
        <v>0</v>
      </c>
      <c r="F272" s="34" t="str">
        <f>IF(Q273="可","*","")</f>
        <v>*</v>
      </c>
      <c r="G272" s="35"/>
      <c r="H272" s="36"/>
      <c r="I272" s="37"/>
      <c r="J272" s="37"/>
      <c r="K272" s="38"/>
      <c r="L272" s="18"/>
      <c r="M272" s="19">
        <f>'[1]要求ﾃﾞｰﾀ、単価入力'!T127</f>
        <v>0</v>
      </c>
      <c r="N272" s="20" t="str">
        <f>'[1]要求ﾃﾞｰﾀ、単価入力'!AA127</f>
        <v/>
      </c>
      <c r="O272" s="19">
        <f t="shared" si="10"/>
        <v>99999999</v>
      </c>
      <c r="P272">
        <f>'[1]要求ﾃﾞｰﾀ、単価入力'!V127</f>
        <v>0</v>
      </c>
    </row>
    <row r="273" spans="1:18" ht="28.5" customHeight="1" x14ac:dyDescent="0.15">
      <c r="A273">
        <v>126</v>
      </c>
      <c r="B273" s="21" t="str">
        <f>VLOOKUP(A273,'[1]要求ﾃﾞｰﾀ、単価入力'!$A$2:$I$301,8,FALSE)</f>
        <v>6-51</v>
      </c>
      <c r="C273" s="22"/>
      <c r="D273" s="24" t="str">
        <f>'[1]要求ﾃﾞｰﾀ、単価入力'!M127</f>
        <v>チャック付きポリ袋</v>
      </c>
      <c r="E273" s="56" t="str">
        <f>'[1]要求ﾃﾞｰﾀ、単価入力'!N127</f>
        <v>ＥＡ９４４ＣＢ－１４０Ａ</v>
      </c>
      <c r="F273" s="25"/>
      <c r="G273" s="26" t="str">
        <f>'[1]要求ﾃﾞｰﾀ、単価入力'!Q127</f>
        <v>袋</v>
      </c>
      <c r="H273" s="27">
        <f>'[1]要求ﾃﾞｰﾀ、単価入力'!R127</f>
        <v>5</v>
      </c>
      <c r="I273" s="28"/>
      <c r="J273" s="29"/>
      <c r="K273" s="30"/>
      <c r="L273" s="18"/>
      <c r="M273" s="19">
        <f>'[1]要求ﾃﾞｰﾀ、単価入力'!S127</f>
        <v>985</v>
      </c>
      <c r="N273" s="20">
        <f>'[1]要求ﾃﾞｰﾀ、単価入力'!Z127</f>
        <v>0.8</v>
      </c>
      <c r="O273" s="19">
        <f t="shared" si="10"/>
        <v>788</v>
      </c>
      <c r="P273" t="str">
        <f>'[1]要求ﾃﾞｰﾀ、単価入力'!U127</f>
        <v>ESCO</v>
      </c>
      <c r="Q273" t="str">
        <f>'[1]要求ﾃﾞｰﾀ、単価入力'!P127</f>
        <v>可</v>
      </c>
      <c r="R273" t="str">
        <f>'[1]要求ﾃﾞｰﾀ、単価入力'!H127</f>
        <v>6-51</v>
      </c>
    </row>
    <row r="274" spans="1:18" ht="28.5" customHeight="1" x14ac:dyDescent="0.15">
      <c r="A274">
        <v>127</v>
      </c>
      <c r="B274" s="21"/>
      <c r="C274" s="31">
        <f>IF(H275=0,"",C272+1)</f>
        <v>127</v>
      </c>
      <c r="D274" s="57"/>
      <c r="E274" s="33">
        <f>'[1]要求ﾃﾞｰﾀ、単価入力'!O128</f>
        <v>0</v>
      </c>
      <c r="F274" s="34" t="str">
        <f>IF(Q275="可","*","")</f>
        <v>*</v>
      </c>
      <c r="G274" s="35"/>
      <c r="H274" s="36"/>
      <c r="I274" s="37"/>
      <c r="J274" s="37"/>
      <c r="K274" s="38"/>
      <c r="L274" s="18"/>
      <c r="M274" s="19">
        <f>'[1]要求ﾃﾞｰﾀ、単価入力'!T128</f>
        <v>0</v>
      </c>
      <c r="N274" s="20" t="str">
        <f>'[1]要求ﾃﾞｰﾀ、単価入力'!AA128</f>
        <v/>
      </c>
      <c r="O274" s="19">
        <f t="shared" si="10"/>
        <v>99999999</v>
      </c>
      <c r="P274">
        <f>'[1]要求ﾃﾞｰﾀ、単価入力'!V128</f>
        <v>0</v>
      </c>
    </row>
    <row r="275" spans="1:18" ht="28.5" customHeight="1" x14ac:dyDescent="0.15">
      <c r="A275">
        <v>127</v>
      </c>
      <c r="B275" s="21" t="str">
        <f>VLOOKUP(A275,'[1]要求ﾃﾞｰﾀ、単価入力'!$A$2:$I$301,8,FALSE)</f>
        <v>6-52</v>
      </c>
      <c r="C275" s="22"/>
      <c r="D275" s="24" t="str">
        <f>'[1]要求ﾃﾞｰﾀ、単価入力'!M128</f>
        <v>チャック付きポリ袋</v>
      </c>
      <c r="E275" s="56" t="str">
        <f>'[1]要求ﾃﾞｰﾀ、単価入力'!N128</f>
        <v>ＥＡ９４４ＣＢ－３４０</v>
      </c>
      <c r="F275" s="25"/>
      <c r="G275" s="26" t="str">
        <f>'[1]要求ﾃﾞｰﾀ、単価入力'!Q128</f>
        <v>袋</v>
      </c>
      <c r="H275" s="27">
        <f>'[1]要求ﾃﾞｰﾀ、単価入力'!R128</f>
        <v>2</v>
      </c>
      <c r="I275" s="28"/>
      <c r="J275" s="29"/>
      <c r="K275" s="30"/>
      <c r="L275" s="18"/>
      <c r="M275" s="19">
        <f>'[1]要求ﾃﾞｰﾀ、単価入力'!S128</f>
        <v>3390</v>
      </c>
      <c r="N275" s="20">
        <f>'[1]要求ﾃﾞｰﾀ、単価入力'!Z128</f>
        <v>0.8</v>
      </c>
      <c r="O275" s="19">
        <f t="shared" si="10"/>
        <v>2712</v>
      </c>
      <c r="P275" t="str">
        <f>'[1]要求ﾃﾞｰﾀ、単価入力'!U128</f>
        <v>ESCO</v>
      </c>
      <c r="Q275" t="str">
        <f>'[1]要求ﾃﾞｰﾀ、単価入力'!P128</f>
        <v>可</v>
      </c>
      <c r="R275" t="str">
        <f>'[1]要求ﾃﾞｰﾀ、単価入力'!H128</f>
        <v>6-52</v>
      </c>
    </row>
    <row r="276" spans="1:18" ht="28.5" customHeight="1" x14ac:dyDescent="0.15">
      <c r="A276">
        <v>128</v>
      </c>
      <c r="B276" s="21"/>
      <c r="C276" s="31">
        <f>IF(H277=0,"",C274+1)</f>
        <v>128</v>
      </c>
      <c r="D276" s="57"/>
      <c r="E276" s="33">
        <f>'[1]要求ﾃﾞｰﾀ、単価入力'!O129</f>
        <v>0</v>
      </c>
      <c r="F276" s="34" t="str">
        <f>IF(Q277="可","*","")</f>
        <v>*</v>
      </c>
      <c r="G276" s="35"/>
      <c r="H276" s="36"/>
      <c r="I276" s="37"/>
      <c r="J276" s="37"/>
      <c r="K276" s="38"/>
      <c r="L276" s="18"/>
      <c r="M276" s="19">
        <f>'[1]要求ﾃﾞｰﾀ、単価入力'!T129</f>
        <v>0</v>
      </c>
      <c r="N276" s="20" t="str">
        <f>'[1]要求ﾃﾞｰﾀ、単価入力'!AA129</f>
        <v/>
      </c>
      <c r="O276" s="19">
        <f t="shared" si="10"/>
        <v>99999999</v>
      </c>
      <c r="P276">
        <f>'[1]要求ﾃﾞｰﾀ、単価入力'!V129</f>
        <v>0</v>
      </c>
    </row>
    <row r="277" spans="1:18" ht="28.5" customHeight="1" x14ac:dyDescent="0.15">
      <c r="A277">
        <v>128</v>
      </c>
      <c r="B277" s="21" t="str">
        <f>VLOOKUP(A277,'[1]要求ﾃﾞｰﾀ、単価入力'!$A$2:$I$301,8,FALSE)</f>
        <v>6-53</v>
      </c>
      <c r="C277" s="22"/>
      <c r="D277" s="24" t="str">
        <f>'[1]要求ﾃﾞｰﾀ、単価入力'!M129</f>
        <v>リチウム乾電池</v>
      </c>
      <c r="E277" s="56" t="str">
        <f>'[1]要求ﾃﾞｰﾀ、単価入力'!N129</f>
        <v>ＥＡ７５８ＹＣ－２２Ａ</v>
      </c>
      <c r="F277" s="25"/>
      <c r="G277" s="26" t="str">
        <f>'[1]要求ﾃﾞｰﾀ、単価入力'!Q129</f>
        <v>組</v>
      </c>
      <c r="H277" s="27">
        <f>'[1]要求ﾃﾞｰﾀ、単価入力'!R129</f>
        <v>25</v>
      </c>
      <c r="I277" s="28"/>
      <c r="J277" s="29"/>
      <c r="K277" s="30"/>
      <c r="L277" s="18"/>
      <c r="M277" s="19">
        <f>'[1]要求ﾃﾞｰﾀ、単価入力'!S129</f>
        <v>2850</v>
      </c>
      <c r="N277" s="20">
        <f>'[1]要求ﾃﾞｰﾀ、単価入力'!Z129</f>
        <v>0.8</v>
      </c>
      <c r="O277" s="19">
        <f t="shared" si="10"/>
        <v>2280</v>
      </c>
      <c r="P277" t="str">
        <f>'[1]要求ﾃﾞｰﾀ、単価入力'!U129</f>
        <v>ESCO</v>
      </c>
      <c r="Q277" t="str">
        <f>'[1]要求ﾃﾞｰﾀ、単価入力'!P129</f>
        <v>可</v>
      </c>
      <c r="R277" t="str">
        <f>'[1]要求ﾃﾞｰﾀ、単価入力'!H129</f>
        <v>6-53</v>
      </c>
    </row>
    <row r="278" spans="1:18" ht="28.5" customHeight="1" x14ac:dyDescent="0.15">
      <c r="A278">
        <v>129</v>
      </c>
      <c r="B278" s="21"/>
      <c r="C278" s="31">
        <f>IF(H279=0,"",C276+1)</f>
        <v>129</v>
      </c>
      <c r="D278" s="57"/>
      <c r="E278" s="33">
        <f>'[1]要求ﾃﾞｰﾀ、単価入力'!O130</f>
        <v>0</v>
      </c>
      <c r="F278" s="34" t="str">
        <f>IF(Q279="可","*","")</f>
        <v>*</v>
      </c>
      <c r="G278" s="35"/>
      <c r="H278" s="36"/>
      <c r="I278" s="37"/>
      <c r="J278" s="37"/>
      <c r="K278" s="38"/>
      <c r="L278" s="18"/>
      <c r="M278" s="19">
        <f>'[1]要求ﾃﾞｰﾀ、単価入力'!T130</f>
        <v>0</v>
      </c>
      <c r="N278" s="20" t="str">
        <f>'[1]要求ﾃﾞｰﾀ、単価入力'!AA130</f>
        <v/>
      </c>
      <c r="O278" s="19">
        <f t="shared" si="10"/>
        <v>99999999</v>
      </c>
      <c r="P278">
        <f>'[1]要求ﾃﾞｰﾀ、単価入力'!V130</f>
        <v>0</v>
      </c>
    </row>
    <row r="279" spans="1:18" ht="28.5" customHeight="1" x14ac:dyDescent="0.15">
      <c r="A279">
        <v>129</v>
      </c>
      <c r="B279" s="21" t="str">
        <f>VLOOKUP(A279,'[1]要求ﾃﾞｰﾀ、単価入力'!$A$2:$I$301,8,FALSE)</f>
        <v>6-54</v>
      </c>
      <c r="C279" s="22"/>
      <c r="D279" s="24" t="str">
        <f>'[1]要求ﾃﾞｰﾀ、単価入力'!M130</f>
        <v>保護服</v>
      </c>
      <c r="E279" s="56" t="str">
        <f>'[1]要求ﾃﾞｰﾀ、単価入力'!N130</f>
        <v>エイブル山内　２５５０－Ｌ</v>
      </c>
      <c r="F279" s="25"/>
      <c r="G279" s="26" t="str">
        <f>'[1]要求ﾃﾞｰﾀ、単価入力'!Q130</f>
        <v>着</v>
      </c>
      <c r="H279" s="27">
        <f>'[1]要求ﾃﾞｰﾀ、単価入力'!R130</f>
        <v>10</v>
      </c>
      <c r="I279" s="28"/>
      <c r="J279" s="29"/>
      <c r="K279" s="30"/>
      <c r="L279" s="18"/>
      <c r="M279" s="19">
        <f>'[1]要求ﾃﾞｰﾀ、単価入力'!S130</f>
        <v>1559</v>
      </c>
      <c r="N279" s="20">
        <f>'[1]要求ﾃﾞｰﾀ、単価入力'!Z130</f>
        <v>0.8</v>
      </c>
      <c r="O279" s="19">
        <f t="shared" si="10"/>
        <v>1247</v>
      </c>
      <c r="P279" t="str">
        <f>'[1]要求ﾃﾞｰﾀ、単価入力'!U130</f>
        <v>ｵﾚﾝｼﾞﾌﾞｯｸ</v>
      </c>
      <c r="Q279" t="str">
        <f>'[1]要求ﾃﾞｰﾀ、単価入力'!P130</f>
        <v>可</v>
      </c>
      <c r="R279" t="str">
        <f>'[1]要求ﾃﾞｰﾀ、単価入力'!H130</f>
        <v>6-54</v>
      </c>
    </row>
    <row r="280" spans="1:18" ht="28.5" customHeight="1" x14ac:dyDescent="0.15">
      <c r="A280">
        <v>130</v>
      </c>
      <c r="B280" s="21"/>
      <c r="C280" s="31">
        <f>IF(H281=0,"",C278+1)</f>
        <v>130</v>
      </c>
      <c r="D280" s="57"/>
      <c r="E280" s="33">
        <f>'[1]要求ﾃﾞｰﾀ、単価入力'!O131</f>
        <v>0</v>
      </c>
      <c r="F280" s="34" t="str">
        <f>IF(Q281="可","*","")</f>
        <v>*</v>
      </c>
      <c r="G280" s="35"/>
      <c r="H280" s="36"/>
      <c r="I280" s="37"/>
      <c r="J280" s="37"/>
      <c r="K280" s="38"/>
      <c r="L280" s="18"/>
      <c r="M280" s="19">
        <f>'[1]要求ﾃﾞｰﾀ、単価入力'!T131</f>
        <v>0</v>
      </c>
      <c r="N280" s="20" t="str">
        <f>'[1]要求ﾃﾞｰﾀ、単価入力'!AA131</f>
        <v/>
      </c>
      <c r="O280" s="19">
        <f t="shared" si="10"/>
        <v>99999999</v>
      </c>
      <c r="P280">
        <f>'[1]要求ﾃﾞｰﾀ、単価入力'!V131</f>
        <v>0</v>
      </c>
    </row>
    <row r="281" spans="1:18" ht="28.5" customHeight="1" x14ac:dyDescent="0.15">
      <c r="A281">
        <v>130</v>
      </c>
      <c r="B281" s="21" t="str">
        <f>VLOOKUP(A281,'[1]要求ﾃﾞｰﾀ、単価入力'!$A$2:$I$301,8,FALSE)</f>
        <v>6-55</v>
      </c>
      <c r="C281" s="22"/>
      <c r="D281" s="24" t="str">
        <f>'[1]要求ﾃﾞｰﾀ、単価入力'!M131</f>
        <v>保護服（ズボン）</v>
      </c>
      <c r="E281" s="56" t="str">
        <f>'[1]要求ﾃﾞｰﾀ、単価入力'!N131</f>
        <v>トラスコ　ＴＰＣ－Ｚ－Ｓ</v>
      </c>
      <c r="F281" s="25"/>
      <c r="G281" s="26" t="str">
        <f>'[1]要求ﾃﾞｰﾀ、単価入力'!Q131</f>
        <v>着</v>
      </c>
      <c r="H281" s="27">
        <f>'[1]要求ﾃﾞｰﾀ、単価入力'!R131</f>
        <v>5</v>
      </c>
      <c r="I281" s="28"/>
      <c r="J281" s="29"/>
      <c r="K281" s="30"/>
      <c r="L281" s="18"/>
      <c r="M281" s="19">
        <f>'[1]要求ﾃﾞｰﾀ、単価入力'!S131</f>
        <v>480</v>
      </c>
      <c r="N281" s="20">
        <f>'[1]要求ﾃﾞｰﾀ、単価入力'!Z131</f>
        <v>0.8</v>
      </c>
      <c r="O281" s="19">
        <f t="shared" si="10"/>
        <v>384</v>
      </c>
      <c r="P281" t="str">
        <f>'[1]要求ﾃﾞｰﾀ、単価入力'!U131</f>
        <v>ｵﾚﾝｼﾞﾌﾞｯｸ</v>
      </c>
      <c r="Q281" t="str">
        <f>'[1]要求ﾃﾞｰﾀ、単価入力'!P131</f>
        <v>可</v>
      </c>
      <c r="R281" t="str">
        <f>'[1]要求ﾃﾞｰﾀ、単価入力'!H131</f>
        <v>6-55</v>
      </c>
    </row>
    <row r="282" spans="1:18" ht="28.5" customHeight="1" x14ac:dyDescent="0.15">
      <c r="A282">
        <v>131</v>
      </c>
      <c r="B282" s="21"/>
      <c r="C282" s="31">
        <f>IF(H283=0,"",C280+1)</f>
        <v>131</v>
      </c>
      <c r="D282" s="57"/>
      <c r="E282" s="33">
        <f>'[1]要求ﾃﾞｰﾀ、単価入力'!O132</f>
        <v>0</v>
      </c>
      <c r="F282" s="34" t="str">
        <f>IF(Q283="可","*","")</f>
        <v>*</v>
      </c>
      <c r="G282" s="35"/>
      <c r="H282" s="36"/>
      <c r="I282" s="37"/>
      <c r="J282" s="37"/>
      <c r="K282" s="38"/>
      <c r="L282" s="18"/>
      <c r="M282" s="19">
        <f>'[1]要求ﾃﾞｰﾀ、単価入力'!T132</f>
        <v>0</v>
      </c>
      <c r="N282" s="20" t="str">
        <f>'[1]要求ﾃﾞｰﾀ、単価入力'!AA132</f>
        <v/>
      </c>
      <c r="O282" s="19">
        <f t="shared" si="10"/>
        <v>99999999</v>
      </c>
      <c r="P282">
        <f>'[1]要求ﾃﾞｰﾀ、単価入力'!V132</f>
        <v>0</v>
      </c>
    </row>
    <row r="283" spans="1:18" ht="28.5" customHeight="1" x14ac:dyDescent="0.15">
      <c r="A283">
        <v>131</v>
      </c>
      <c r="B283" s="21" t="str">
        <f>VLOOKUP(A283,'[1]要求ﾃﾞｰﾀ、単価入力'!$A$2:$I$301,8,FALSE)</f>
        <v>6-56</v>
      </c>
      <c r="C283" s="22"/>
      <c r="D283" s="24" t="str">
        <f>'[1]要求ﾃﾞｰﾀ、単価入力'!M132</f>
        <v>保護服（ズボン）</v>
      </c>
      <c r="E283" s="56" t="str">
        <f>'[1]要求ﾃﾞｰﾀ、単価入力'!N132</f>
        <v>トラスコ　ＴＰＣ－Ｚ－Ｍ</v>
      </c>
      <c r="F283" s="25"/>
      <c r="G283" s="26" t="str">
        <f>'[1]要求ﾃﾞｰﾀ、単価入力'!Q132</f>
        <v>着</v>
      </c>
      <c r="H283" s="27">
        <f>'[1]要求ﾃﾞｰﾀ、単価入力'!R132</f>
        <v>10</v>
      </c>
      <c r="I283" s="28"/>
      <c r="J283" s="29"/>
      <c r="K283" s="30"/>
      <c r="L283" s="18"/>
      <c r="M283" s="19">
        <f>'[1]要求ﾃﾞｰﾀ、単価入力'!S132</f>
        <v>480</v>
      </c>
      <c r="N283" s="20">
        <f>'[1]要求ﾃﾞｰﾀ、単価入力'!Z132</f>
        <v>0.8</v>
      </c>
      <c r="O283" s="19">
        <f t="shared" si="10"/>
        <v>384</v>
      </c>
      <c r="P283" t="str">
        <f>'[1]要求ﾃﾞｰﾀ、単価入力'!U132</f>
        <v>ｵﾚﾝｼﾞﾌﾞｯｸ</v>
      </c>
      <c r="Q283" t="str">
        <f>'[1]要求ﾃﾞｰﾀ、単価入力'!P132</f>
        <v>可</v>
      </c>
      <c r="R283" t="str">
        <f>'[1]要求ﾃﾞｰﾀ、単価入力'!H132</f>
        <v>6-56</v>
      </c>
    </row>
    <row r="284" spans="1:18" ht="28.5" customHeight="1" x14ac:dyDescent="0.15">
      <c r="A284">
        <v>132</v>
      </c>
      <c r="B284" s="21"/>
      <c r="C284" s="31">
        <f>IF(H285=0,"",C282+1)</f>
        <v>132</v>
      </c>
      <c r="D284" s="57"/>
      <c r="E284" s="33">
        <f>'[1]要求ﾃﾞｰﾀ、単価入力'!O133</f>
        <v>0</v>
      </c>
      <c r="F284" s="34" t="str">
        <f>IF(Q285="可","*","")</f>
        <v>*</v>
      </c>
      <c r="G284" s="35"/>
      <c r="H284" s="36"/>
      <c r="I284" s="37"/>
      <c r="J284" s="37"/>
      <c r="K284" s="38"/>
      <c r="L284" s="18"/>
      <c r="M284" s="19">
        <f>'[1]要求ﾃﾞｰﾀ、単価入力'!T133</f>
        <v>0</v>
      </c>
      <c r="N284" s="20" t="str">
        <f>'[1]要求ﾃﾞｰﾀ、単価入力'!AA133</f>
        <v/>
      </c>
      <c r="O284" s="19">
        <f t="shared" si="10"/>
        <v>99999999</v>
      </c>
      <c r="P284">
        <f>'[1]要求ﾃﾞｰﾀ、単価入力'!V133</f>
        <v>0</v>
      </c>
    </row>
    <row r="285" spans="1:18" ht="28.5" customHeight="1" x14ac:dyDescent="0.15">
      <c r="A285">
        <v>132</v>
      </c>
      <c r="B285" s="21" t="str">
        <f>VLOOKUP(A285,'[1]要求ﾃﾞｰﾀ、単価入力'!$A$2:$I$301,8,FALSE)</f>
        <v>6-57</v>
      </c>
      <c r="C285" s="22"/>
      <c r="D285" s="24" t="str">
        <f>'[1]要求ﾃﾞｰﾀ、単価入力'!M133</f>
        <v>保護服（ズボン）</v>
      </c>
      <c r="E285" s="56" t="str">
        <f>'[1]要求ﾃﾞｰﾀ、単価入力'!N133</f>
        <v>トラスコ　ＴＰＣ－Ｚ－Ｌ</v>
      </c>
      <c r="F285" s="25"/>
      <c r="G285" s="26" t="str">
        <f>'[1]要求ﾃﾞｰﾀ、単価入力'!Q133</f>
        <v>着</v>
      </c>
      <c r="H285" s="27">
        <f>'[1]要求ﾃﾞｰﾀ、単価入力'!R133</f>
        <v>15</v>
      </c>
      <c r="I285" s="28"/>
      <c r="J285" s="29"/>
      <c r="K285" s="30"/>
      <c r="L285" s="18"/>
      <c r="M285" s="19">
        <f>'[1]要求ﾃﾞｰﾀ、単価入力'!S133</f>
        <v>480</v>
      </c>
      <c r="N285" s="20">
        <f>'[1]要求ﾃﾞｰﾀ、単価入力'!Z133</f>
        <v>0.8</v>
      </c>
      <c r="O285" s="19">
        <f t="shared" si="10"/>
        <v>384</v>
      </c>
      <c r="P285" t="str">
        <f>'[1]要求ﾃﾞｰﾀ、単価入力'!U133</f>
        <v>ｵﾚﾝｼﾞﾌﾞｯｸ</v>
      </c>
      <c r="Q285" t="str">
        <f>'[1]要求ﾃﾞｰﾀ、単価入力'!P133</f>
        <v>可</v>
      </c>
      <c r="R285" t="str">
        <f>'[1]要求ﾃﾞｰﾀ、単価入力'!H133</f>
        <v>6-57</v>
      </c>
    </row>
    <row r="286" spans="1:18" ht="28.5" customHeight="1" x14ac:dyDescent="0.15">
      <c r="C286" s="22"/>
      <c r="D286" s="33"/>
      <c r="E286" s="41"/>
      <c r="F286" s="58"/>
      <c r="G286" s="59"/>
      <c r="H286" s="60"/>
      <c r="I286" s="61" t="str">
        <f>IF($A$1&lt;133,"小計","")</f>
        <v/>
      </c>
      <c r="J286" s="62" t="str">
        <f>IF(I286="","",SUM(J262:J285))</f>
        <v/>
      </c>
      <c r="K286" s="45"/>
      <c r="L286" s="18"/>
      <c r="M286" s="19"/>
      <c r="N286" s="20"/>
      <c r="O286" s="19"/>
    </row>
    <row r="287" spans="1:18" ht="28.5" customHeight="1" x14ac:dyDescent="0.15">
      <c r="C287" s="46"/>
      <c r="D287" s="63"/>
      <c r="E287" s="64"/>
      <c r="F287" s="65"/>
      <c r="G287" s="66"/>
      <c r="H287" s="67"/>
      <c r="I287" s="68" t="str">
        <f>IF(I286="小計","計","小計")</f>
        <v>小計</v>
      </c>
      <c r="J287" s="69">
        <f>IF(I287="小計",SUM(J262:J285),IF(I287="計",SUM($L$2:L287)))</f>
        <v>0</v>
      </c>
      <c r="K287" s="70"/>
      <c r="L287" s="55">
        <f>SUM(J262:J285)</f>
        <v>0</v>
      </c>
      <c r="M287" s="19">
        <f>M261+J287</f>
        <v>6</v>
      </c>
      <c r="N287" s="20"/>
      <c r="O287" s="19">
        <f>ROUNDDOWN(M287*N287,0)</f>
        <v>0</v>
      </c>
    </row>
    <row r="288" spans="1:18" ht="28.5" customHeight="1" x14ac:dyDescent="0.15">
      <c r="A288">
        <v>133</v>
      </c>
      <c r="C288" s="10">
        <f>IF(H289=0,"",133)</f>
        <v>133</v>
      </c>
      <c r="D288" s="12"/>
      <c r="E288" s="12">
        <f>'[1]要求ﾃﾞｰﾀ、単価入力'!O134</f>
        <v>0</v>
      </c>
      <c r="F288" s="13" t="str">
        <f>IF(Q289="可","*","")</f>
        <v>*</v>
      </c>
      <c r="G288" s="14"/>
      <c r="H288" s="15"/>
      <c r="I288" s="16"/>
      <c r="J288" s="16"/>
      <c r="K288" s="17"/>
      <c r="L288" s="18"/>
      <c r="M288" s="19">
        <f>'[1]要求ﾃﾞｰﾀ、単価入力'!T134</f>
        <v>0</v>
      </c>
      <c r="N288" s="20" t="str">
        <f>'[1]要求ﾃﾞｰﾀ、単価入力'!AA134</f>
        <v/>
      </c>
      <c r="O288" s="19">
        <f t="shared" ref="O288:O311" si="11">IF(M288=0,M288+99999999,ROUNDDOWN(M288*N288,0))</f>
        <v>99999999</v>
      </c>
      <c r="P288">
        <f>'[1]要求ﾃﾞｰﾀ、単価入力'!V134</f>
        <v>0</v>
      </c>
    </row>
    <row r="289" spans="1:18" ht="28.5" customHeight="1" x14ac:dyDescent="0.15">
      <c r="A289">
        <v>133</v>
      </c>
      <c r="B289" s="21" t="str">
        <f>VLOOKUP(A289,'[1]要求ﾃﾞｰﾀ、単価入力'!$A$2:$I$301,8,FALSE)</f>
        <v>6-58</v>
      </c>
      <c r="C289" s="22"/>
      <c r="D289" s="24" t="str">
        <f>'[1]要求ﾃﾞｰﾀ、単価入力'!M134</f>
        <v>保護服（ズボン）</v>
      </c>
      <c r="E289" s="56" t="str">
        <f>'[1]要求ﾃﾞｰﾀ、単価入力'!N134</f>
        <v>トラスコ　ＴＰＣ－Ｚ－ＬＬ</v>
      </c>
      <c r="F289" s="25"/>
      <c r="G289" s="26" t="str">
        <f>'[1]要求ﾃﾞｰﾀ、単価入力'!Q134</f>
        <v>着</v>
      </c>
      <c r="H289" s="27">
        <f>'[1]要求ﾃﾞｰﾀ、単価入力'!R134</f>
        <v>10</v>
      </c>
      <c r="I289" s="28"/>
      <c r="J289" s="29"/>
      <c r="K289" s="30"/>
      <c r="L289" s="18"/>
      <c r="M289" s="19">
        <f>'[1]要求ﾃﾞｰﾀ、単価入力'!S134</f>
        <v>480</v>
      </c>
      <c r="N289" s="20">
        <f>'[1]要求ﾃﾞｰﾀ、単価入力'!Z134</f>
        <v>0.8</v>
      </c>
      <c r="O289" s="19">
        <f t="shared" si="11"/>
        <v>384</v>
      </c>
      <c r="P289" t="str">
        <f>'[1]要求ﾃﾞｰﾀ、単価入力'!U134</f>
        <v>ｵﾚﾝｼﾞﾌﾞｯｸ</v>
      </c>
      <c r="Q289" t="str">
        <f>'[1]要求ﾃﾞｰﾀ、単価入力'!P134</f>
        <v>可</v>
      </c>
      <c r="R289" t="str">
        <f>'[1]要求ﾃﾞｰﾀ、単価入力'!H134</f>
        <v>6-58</v>
      </c>
    </row>
    <row r="290" spans="1:18" ht="28.5" customHeight="1" x14ac:dyDescent="0.15">
      <c r="A290">
        <v>134</v>
      </c>
      <c r="B290" s="21"/>
      <c r="C290" s="31">
        <f>IF(H291=0,"",C288+1)</f>
        <v>134</v>
      </c>
      <c r="D290" s="57"/>
      <c r="E290" s="33">
        <f>'[1]要求ﾃﾞｰﾀ、単価入力'!O135</f>
        <v>0</v>
      </c>
      <c r="F290" s="34" t="str">
        <f>IF(Q291="可","*","")</f>
        <v>*</v>
      </c>
      <c r="G290" s="35"/>
      <c r="H290" s="36"/>
      <c r="I290" s="37"/>
      <c r="J290" s="37"/>
      <c r="K290" s="38"/>
      <c r="L290" s="18"/>
      <c r="M290" s="19">
        <f>'[1]要求ﾃﾞｰﾀ、単価入力'!T135</f>
        <v>0</v>
      </c>
      <c r="N290" s="20" t="str">
        <f>'[1]要求ﾃﾞｰﾀ、単価入力'!AA135</f>
        <v/>
      </c>
      <c r="O290" s="19">
        <f t="shared" si="11"/>
        <v>99999999</v>
      </c>
      <c r="P290">
        <f>'[1]要求ﾃﾞｰﾀ、単価入力'!V135</f>
        <v>0</v>
      </c>
    </row>
    <row r="291" spans="1:18" ht="28.5" customHeight="1" x14ac:dyDescent="0.15">
      <c r="A291">
        <v>134</v>
      </c>
      <c r="B291" s="21" t="str">
        <f>VLOOKUP(A291,'[1]要求ﾃﾞｰﾀ、単価入力'!$A$2:$I$301,8,FALSE)</f>
        <v>6-59</v>
      </c>
      <c r="C291" s="22"/>
      <c r="D291" s="24" t="str">
        <f>'[1]要求ﾃﾞｰﾀ、単価入力'!M135</f>
        <v>反射ベスト</v>
      </c>
      <c r="E291" s="56" t="str">
        <f>'[1]要求ﾃﾞｰﾀ、単価入力'!N135</f>
        <v>ＥＡ９８３Ｒ－２２</v>
      </c>
      <c r="F291" s="25"/>
      <c r="G291" s="26" t="str">
        <f>'[1]要求ﾃﾞｰﾀ、単価入力'!Q135</f>
        <v>着</v>
      </c>
      <c r="H291" s="27">
        <f>'[1]要求ﾃﾞｰﾀ、単価入力'!R135</f>
        <v>40</v>
      </c>
      <c r="I291" s="28"/>
      <c r="J291" s="29"/>
      <c r="K291" s="30"/>
      <c r="L291" s="18"/>
      <c r="M291" s="19">
        <f>'[1]要求ﾃﾞｰﾀ、単価入力'!S135</f>
        <v>1870</v>
      </c>
      <c r="N291" s="20">
        <f>'[1]要求ﾃﾞｰﾀ、単価入力'!Z135</f>
        <v>0.8</v>
      </c>
      <c r="O291" s="19">
        <f t="shared" si="11"/>
        <v>1496</v>
      </c>
      <c r="P291" t="str">
        <f>'[1]要求ﾃﾞｰﾀ、単価入力'!U135</f>
        <v>ESCO</v>
      </c>
      <c r="Q291" t="str">
        <f>'[1]要求ﾃﾞｰﾀ、単価入力'!P135</f>
        <v>可</v>
      </c>
      <c r="R291" t="str">
        <f>'[1]要求ﾃﾞｰﾀ、単価入力'!H135</f>
        <v>6-59</v>
      </c>
    </row>
    <row r="292" spans="1:18" ht="28.5" customHeight="1" x14ac:dyDescent="0.15">
      <c r="A292">
        <v>135</v>
      </c>
      <c r="B292" s="21"/>
      <c r="C292" s="31">
        <f>IF(H293=0,"",C290+1)</f>
        <v>135</v>
      </c>
      <c r="D292" s="57"/>
      <c r="E292" s="33">
        <f>'[1]要求ﾃﾞｰﾀ、単価入力'!O136</f>
        <v>0</v>
      </c>
      <c r="F292" s="34" t="str">
        <f>IF(Q293="可","*","")</f>
        <v>*</v>
      </c>
      <c r="G292" s="35"/>
      <c r="H292" s="36"/>
      <c r="I292" s="37"/>
      <c r="J292" s="37"/>
      <c r="K292" s="38"/>
      <c r="L292" s="18"/>
      <c r="M292" s="19">
        <f>'[1]要求ﾃﾞｰﾀ、単価入力'!T136</f>
        <v>0</v>
      </c>
      <c r="N292" s="20" t="str">
        <f>'[1]要求ﾃﾞｰﾀ、単価入力'!AA136</f>
        <v/>
      </c>
      <c r="O292" s="19">
        <f t="shared" si="11"/>
        <v>99999999</v>
      </c>
      <c r="P292">
        <f>'[1]要求ﾃﾞｰﾀ、単価入力'!V136</f>
        <v>0</v>
      </c>
    </row>
    <row r="293" spans="1:18" ht="28.5" customHeight="1" x14ac:dyDescent="0.15">
      <c r="A293">
        <v>135</v>
      </c>
      <c r="B293" s="21" t="str">
        <f>VLOOKUP(A293,'[1]要求ﾃﾞｰﾀ、単価入力'!$A$2:$I$301,8,FALSE)</f>
        <v>6-60</v>
      </c>
      <c r="C293" s="22"/>
      <c r="D293" s="24" t="str">
        <f>'[1]要求ﾃﾞｰﾀ、単価入力'!M136</f>
        <v>ニトリル手袋</v>
      </c>
      <c r="E293" s="56" t="str">
        <f>'[1]要求ﾃﾞｰﾀ、単価入力'!N136</f>
        <v>ショーワグローブ　ＮＯ８８３－Ｓ</v>
      </c>
      <c r="F293" s="25"/>
      <c r="G293" s="26" t="str">
        <f>'[1]要求ﾃﾞｰﾀ、単価入力'!Q136</f>
        <v>箱</v>
      </c>
      <c r="H293" s="27">
        <f>'[1]要求ﾃﾞｰﾀ、単価入力'!R136</f>
        <v>40</v>
      </c>
      <c r="I293" s="28"/>
      <c r="J293" s="29"/>
      <c r="K293" s="30"/>
      <c r="L293" s="18"/>
      <c r="M293" s="19">
        <f>'[1]要求ﾃﾞｰﾀ、単価入力'!S136</f>
        <v>1926</v>
      </c>
      <c r="N293" s="20">
        <f>'[1]要求ﾃﾞｰﾀ、単価入力'!Z136</f>
        <v>0.8</v>
      </c>
      <c r="O293" s="19">
        <f t="shared" si="11"/>
        <v>1540</v>
      </c>
      <c r="P293" t="str">
        <f>'[1]要求ﾃﾞｰﾀ、単価入力'!U136</f>
        <v>ｵﾚﾝｼﾞﾌﾞｯｸ</v>
      </c>
      <c r="Q293" t="str">
        <f>'[1]要求ﾃﾞｰﾀ、単価入力'!P136</f>
        <v>可</v>
      </c>
      <c r="R293" t="str">
        <f>'[1]要求ﾃﾞｰﾀ、単価入力'!H136</f>
        <v>6-60</v>
      </c>
    </row>
    <row r="294" spans="1:18" ht="28.5" customHeight="1" x14ac:dyDescent="0.15">
      <c r="A294">
        <v>136</v>
      </c>
      <c r="B294" s="21"/>
      <c r="C294" s="31">
        <f>IF(H295=0,"",C292+1)</f>
        <v>136</v>
      </c>
      <c r="D294" s="57"/>
      <c r="E294" s="33">
        <f>'[1]要求ﾃﾞｰﾀ、単価入力'!O137</f>
        <v>0</v>
      </c>
      <c r="F294" s="34" t="str">
        <f>IF(Q295="可","*","")</f>
        <v>*</v>
      </c>
      <c r="G294" s="35"/>
      <c r="H294" s="36"/>
      <c r="I294" s="37"/>
      <c r="J294" s="37"/>
      <c r="K294" s="38"/>
      <c r="L294" s="18"/>
      <c r="M294" s="19">
        <f>'[1]要求ﾃﾞｰﾀ、単価入力'!T137</f>
        <v>0</v>
      </c>
      <c r="N294" s="20" t="str">
        <f>'[1]要求ﾃﾞｰﾀ、単価入力'!AA137</f>
        <v/>
      </c>
      <c r="O294" s="19">
        <f t="shared" si="11"/>
        <v>99999999</v>
      </c>
      <c r="P294">
        <f>'[1]要求ﾃﾞｰﾀ、単価入力'!V137</f>
        <v>0</v>
      </c>
    </row>
    <row r="295" spans="1:18" ht="28.5" customHeight="1" x14ac:dyDescent="0.15">
      <c r="A295">
        <v>136</v>
      </c>
      <c r="B295" s="21" t="str">
        <f>VLOOKUP(A295,'[1]要求ﾃﾞｰﾀ、単価入力'!$A$2:$I$301,8,FALSE)</f>
        <v>6-61</v>
      </c>
      <c r="C295" s="22"/>
      <c r="D295" s="24" t="str">
        <f>'[1]要求ﾃﾞｰﾀ、単価入力'!M137</f>
        <v>ニトリル手袋</v>
      </c>
      <c r="E295" s="56" t="str">
        <f>'[1]要求ﾃﾞｰﾀ、単価入力'!N137</f>
        <v>ショーワグローブ　ＮＯ８８３－Ｍ</v>
      </c>
      <c r="F295" s="25"/>
      <c r="G295" s="26" t="str">
        <f>'[1]要求ﾃﾞｰﾀ、単価入力'!Q137</f>
        <v>箱</v>
      </c>
      <c r="H295" s="27">
        <f>'[1]要求ﾃﾞｰﾀ、単価入力'!R137</f>
        <v>20</v>
      </c>
      <c r="I295" s="28"/>
      <c r="J295" s="29"/>
      <c r="K295" s="30"/>
      <c r="L295" s="18"/>
      <c r="M295" s="19">
        <f>'[1]要求ﾃﾞｰﾀ、単価入力'!S137</f>
        <v>1926</v>
      </c>
      <c r="N295" s="20">
        <f>'[1]要求ﾃﾞｰﾀ、単価入力'!Z137</f>
        <v>0.8</v>
      </c>
      <c r="O295" s="19">
        <f t="shared" si="11"/>
        <v>1540</v>
      </c>
      <c r="P295" t="str">
        <f>'[1]要求ﾃﾞｰﾀ、単価入力'!U137</f>
        <v>ｵﾚﾝｼﾞﾌﾞｯｸ</v>
      </c>
      <c r="Q295" t="str">
        <f>'[1]要求ﾃﾞｰﾀ、単価入力'!P137</f>
        <v>可</v>
      </c>
      <c r="R295" t="str">
        <f>'[1]要求ﾃﾞｰﾀ、単価入力'!H137</f>
        <v>6-61</v>
      </c>
    </row>
    <row r="296" spans="1:18" ht="28.5" customHeight="1" x14ac:dyDescent="0.15">
      <c r="A296">
        <v>137</v>
      </c>
      <c r="B296" s="21"/>
      <c r="C296" s="31">
        <f>IF(H297=0,"",C294+1)</f>
        <v>137</v>
      </c>
      <c r="D296" s="57"/>
      <c r="E296" s="33">
        <f>'[1]要求ﾃﾞｰﾀ、単価入力'!O138</f>
        <v>0</v>
      </c>
      <c r="F296" s="34" t="str">
        <f>IF(Q297="可","*","")</f>
        <v>*</v>
      </c>
      <c r="G296" s="35"/>
      <c r="H296" s="36"/>
      <c r="I296" s="37"/>
      <c r="J296" s="37"/>
      <c r="K296" s="38"/>
      <c r="L296" s="18"/>
      <c r="M296" s="19">
        <f>'[1]要求ﾃﾞｰﾀ、単価入力'!T138</f>
        <v>0</v>
      </c>
      <c r="N296" s="20" t="str">
        <f>'[1]要求ﾃﾞｰﾀ、単価入力'!AA138</f>
        <v/>
      </c>
      <c r="O296" s="19">
        <f t="shared" si="11"/>
        <v>99999999</v>
      </c>
      <c r="P296">
        <f>'[1]要求ﾃﾞｰﾀ、単価入力'!V138</f>
        <v>0</v>
      </c>
    </row>
    <row r="297" spans="1:18" ht="28.5" customHeight="1" x14ac:dyDescent="0.15">
      <c r="A297">
        <v>137</v>
      </c>
      <c r="B297" s="21" t="str">
        <f>VLOOKUP(A297,'[1]要求ﾃﾞｰﾀ、単価入力'!$A$2:$I$301,8,FALSE)</f>
        <v>6-62</v>
      </c>
      <c r="C297" s="22"/>
      <c r="D297" s="24" t="str">
        <f>'[1]要求ﾃﾞｰﾀ、単価入力'!M138</f>
        <v>ニトリル手袋</v>
      </c>
      <c r="E297" s="56" t="str">
        <f>'[1]要求ﾃﾞｰﾀ、単価入力'!N138</f>
        <v>ショーワグローブ　ＮＯ８８２－Ｌ</v>
      </c>
      <c r="F297" s="25"/>
      <c r="G297" s="26" t="str">
        <f>'[1]要求ﾃﾞｰﾀ、単価入力'!Q138</f>
        <v>箱</v>
      </c>
      <c r="H297" s="27">
        <f>'[1]要求ﾃﾞｰﾀ、単価入力'!R138</f>
        <v>40</v>
      </c>
      <c r="I297" s="28"/>
      <c r="J297" s="29"/>
      <c r="K297" s="39"/>
      <c r="L297" s="18"/>
      <c r="M297" s="19">
        <f>'[1]要求ﾃﾞｰﾀ、単価入力'!S138</f>
        <v>1926</v>
      </c>
      <c r="N297" s="20">
        <f>'[1]要求ﾃﾞｰﾀ、単価入力'!Z138</f>
        <v>0.8</v>
      </c>
      <c r="O297" s="19">
        <f t="shared" si="11"/>
        <v>1540</v>
      </c>
      <c r="P297" t="str">
        <f>'[1]要求ﾃﾞｰﾀ、単価入力'!U138</f>
        <v>ｵﾚﾝｼﾞﾌﾞｯｸ</v>
      </c>
      <c r="Q297" t="str">
        <f>'[1]要求ﾃﾞｰﾀ、単価入力'!P138</f>
        <v>可</v>
      </c>
      <c r="R297" t="str">
        <f>'[1]要求ﾃﾞｰﾀ、単価入力'!H138</f>
        <v>6-62</v>
      </c>
    </row>
    <row r="298" spans="1:18" ht="28.5" customHeight="1" x14ac:dyDescent="0.15">
      <c r="A298">
        <v>138</v>
      </c>
      <c r="B298" s="21"/>
      <c r="C298" s="31">
        <f>IF(H299=0,"",C296+1)</f>
        <v>138</v>
      </c>
      <c r="D298" s="57"/>
      <c r="E298" s="33">
        <f>'[1]要求ﾃﾞｰﾀ、単価入力'!O139</f>
        <v>0</v>
      </c>
      <c r="F298" s="34" t="str">
        <f>IF(Q299="可","*","")</f>
        <v>*</v>
      </c>
      <c r="G298" s="35"/>
      <c r="H298" s="36"/>
      <c r="I298" s="37"/>
      <c r="J298" s="37"/>
      <c r="K298" s="38"/>
      <c r="L298" s="18"/>
      <c r="M298" s="19">
        <f>'[1]要求ﾃﾞｰﾀ、単価入力'!T139</f>
        <v>0</v>
      </c>
      <c r="N298" s="20" t="str">
        <f>'[1]要求ﾃﾞｰﾀ、単価入力'!AA139</f>
        <v/>
      </c>
      <c r="O298" s="19">
        <f t="shared" si="11"/>
        <v>99999999</v>
      </c>
      <c r="P298">
        <f>'[1]要求ﾃﾞｰﾀ、単価入力'!V139</f>
        <v>0</v>
      </c>
    </row>
    <row r="299" spans="1:18" ht="28.5" customHeight="1" x14ac:dyDescent="0.15">
      <c r="A299">
        <v>138</v>
      </c>
      <c r="B299" s="21" t="str">
        <f>VLOOKUP(A299,'[1]要求ﾃﾞｰﾀ、単価入力'!$A$2:$I$301,8,FALSE)</f>
        <v>6-63</v>
      </c>
      <c r="C299" s="22"/>
      <c r="D299" s="24" t="str">
        <f>'[1]要求ﾃﾞｰﾀ、単価入力'!M139</f>
        <v>ニトリル手袋</v>
      </c>
      <c r="E299" s="56" t="str">
        <f>'[1]要求ﾃﾞｰﾀ、単価入力'!N139</f>
        <v>ショーワグローブ　ＮＯ８８３－ＬＬ</v>
      </c>
      <c r="F299" s="25"/>
      <c r="G299" s="26" t="str">
        <f>'[1]要求ﾃﾞｰﾀ、単価入力'!Q139</f>
        <v>箱</v>
      </c>
      <c r="H299" s="27">
        <f>'[1]要求ﾃﾞｰﾀ、単価入力'!R139</f>
        <v>20</v>
      </c>
      <c r="I299" s="28"/>
      <c r="J299" s="29"/>
      <c r="K299" s="30"/>
      <c r="L299" s="18"/>
      <c r="M299" s="19">
        <f>'[1]要求ﾃﾞｰﾀ、単価入力'!S139</f>
        <v>1926</v>
      </c>
      <c r="N299" s="20">
        <f>'[1]要求ﾃﾞｰﾀ、単価入力'!Z139</f>
        <v>0.8</v>
      </c>
      <c r="O299" s="19">
        <f t="shared" si="11"/>
        <v>1540</v>
      </c>
      <c r="P299" t="str">
        <f>'[1]要求ﾃﾞｰﾀ、単価入力'!U139</f>
        <v>ｵﾚﾝｼﾞﾌﾞｯｸ</v>
      </c>
      <c r="Q299" t="str">
        <f>'[1]要求ﾃﾞｰﾀ、単価入力'!P139</f>
        <v>可</v>
      </c>
      <c r="R299" t="str">
        <f>'[1]要求ﾃﾞｰﾀ、単価入力'!H139</f>
        <v>6-63</v>
      </c>
    </row>
    <row r="300" spans="1:18" ht="28.5" customHeight="1" x14ac:dyDescent="0.15">
      <c r="A300">
        <v>139</v>
      </c>
      <c r="B300" s="21"/>
      <c r="C300" s="31">
        <f>IF(H301=0,"",C298+1)</f>
        <v>139</v>
      </c>
      <c r="D300" s="57"/>
      <c r="E300" s="33">
        <f>'[1]要求ﾃﾞｰﾀ、単価入力'!O140</f>
        <v>0</v>
      </c>
      <c r="F300" s="34" t="str">
        <f>IF(Q301="可","*","")</f>
        <v>*</v>
      </c>
      <c r="G300" s="35"/>
      <c r="H300" s="36"/>
      <c r="I300" s="37"/>
      <c r="J300" s="37"/>
      <c r="K300" s="38"/>
      <c r="L300" s="18"/>
      <c r="M300" s="19">
        <f>'[1]要求ﾃﾞｰﾀ、単価入力'!T140</f>
        <v>0</v>
      </c>
      <c r="N300" s="20" t="str">
        <f>'[1]要求ﾃﾞｰﾀ、単価入力'!AA140</f>
        <v/>
      </c>
      <c r="O300" s="19">
        <f t="shared" si="11"/>
        <v>99999999</v>
      </c>
      <c r="P300">
        <f>'[1]要求ﾃﾞｰﾀ、単価入力'!V140</f>
        <v>0</v>
      </c>
    </row>
    <row r="301" spans="1:18" ht="28.5" customHeight="1" x14ac:dyDescent="0.15">
      <c r="A301">
        <v>139</v>
      </c>
      <c r="B301" s="21" t="str">
        <f>VLOOKUP(A301,'[1]要求ﾃﾞｰﾀ、単価入力'!$A$2:$I$301,8,FALSE)</f>
        <v>10-1</v>
      </c>
      <c r="C301" s="22"/>
      <c r="D301" s="24" t="str">
        <f>'[1]要求ﾃﾞｰﾀ、単価入力'!M140</f>
        <v>スポンジ研磨材</v>
      </c>
      <c r="E301" s="56" t="str">
        <f>'[1]要求ﾃﾞｰﾀ、単価入力'!N140</f>
        <v>ＥＡ３６６ＭＪ－１１</v>
      </c>
      <c r="F301" s="25"/>
      <c r="G301" s="26" t="str">
        <f>'[1]要求ﾃﾞｰﾀ、単価入力'!Q140</f>
        <v>箱</v>
      </c>
      <c r="H301" s="27">
        <f>'[1]要求ﾃﾞｰﾀ、単価入力'!R140</f>
        <v>1</v>
      </c>
      <c r="I301" s="28"/>
      <c r="J301" s="29"/>
      <c r="K301" s="30"/>
      <c r="L301" s="18"/>
      <c r="M301" s="19">
        <f>'[1]要求ﾃﾞｰﾀ、単価入力'!S140</f>
        <v>2980</v>
      </c>
      <c r="N301" s="20">
        <f>'[1]要求ﾃﾞｰﾀ、単価入力'!Z140</f>
        <v>0.8</v>
      </c>
      <c r="O301" s="19">
        <f t="shared" si="11"/>
        <v>2384</v>
      </c>
      <c r="P301" t="str">
        <f>'[1]要求ﾃﾞｰﾀ、単価入力'!U140</f>
        <v>ESCO</v>
      </c>
      <c r="Q301" t="str">
        <f>'[1]要求ﾃﾞｰﾀ、単価入力'!P140</f>
        <v>可</v>
      </c>
      <c r="R301" t="str">
        <f>'[1]要求ﾃﾞｰﾀ、単価入力'!H140</f>
        <v>10-1</v>
      </c>
    </row>
    <row r="302" spans="1:18" ht="28.5" customHeight="1" x14ac:dyDescent="0.15">
      <c r="A302">
        <v>140</v>
      </c>
      <c r="B302" s="21"/>
      <c r="C302" s="31">
        <f>IF(H303=0,"",C300+1)</f>
        <v>140</v>
      </c>
      <c r="D302" s="57"/>
      <c r="E302" s="33">
        <f>'[1]要求ﾃﾞｰﾀ、単価入力'!O141</f>
        <v>0</v>
      </c>
      <c r="F302" s="34" t="str">
        <f>IF(Q303="可","*","")</f>
        <v>*</v>
      </c>
      <c r="G302" s="35"/>
      <c r="H302" s="36"/>
      <c r="I302" s="37"/>
      <c r="J302" s="37"/>
      <c r="K302" s="38"/>
      <c r="L302" s="18"/>
      <c r="M302" s="19">
        <f>'[1]要求ﾃﾞｰﾀ、単価入力'!T141</f>
        <v>0</v>
      </c>
      <c r="N302" s="20" t="str">
        <f>'[1]要求ﾃﾞｰﾀ、単価入力'!AA141</f>
        <v/>
      </c>
      <c r="O302" s="19">
        <f t="shared" si="11"/>
        <v>99999999</v>
      </c>
      <c r="P302">
        <f>'[1]要求ﾃﾞｰﾀ、単価入力'!V141</f>
        <v>0</v>
      </c>
    </row>
    <row r="303" spans="1:18" ht="28.5" customHeight="1" x14ac:dyDescent="0.15">
      <c r="A303">
        <v>140</v>
      </c>
      <c r="B303" s="21" t="str">
        <f>VLOOKUP(A303,'[1]要求ﾃﾞｰﾀ、単価入力'!$A$2:$I$301,8,FALSE)</f>
        <v>10-2</v>
      </c>
      <c r="C303" s="22"/>
      <c r="D303" s="24" t="str">
        <f>'[1]要求ﾃﾞｰﾀ、単価入力'!M141</f>
        <v>スポンジ研磨材</v>
      </c>
      <c r="E303" s="56" t="str">
        <f>'[1]要求ﾃﾞｰﾀ、単価入力'!N141</f>
        <v>ＥＡ３６６ＭＪ－１２</v>
      </c>
      <c r="F303" s="25"/>
      <c r="G303" s="26" t="str">
        <f>'[1]要求ﾃﾞｰﾀ、単価入力'!Q141</f>
        <v>箱</v>
      </c>
      <c r="H303" s="27">
        <f>'[1]要求ﾃﾞｰﾀ、単価入力'!R141</f>
        <v>1</v>
      </c>
      <c r="I303" s="28"/>
      <c r="J303" s="29"/>
      <c r="K303" s="30"/>
      <c r="L303" s="18"/>
      <c r="M303" s="19">
        <f>'[1]要求ﾃﾞｰﾀ、単価入力'!S141</f>
        <v>2980</v>
      </c>
      <c r="N303" s="20">
        <f>'[1]要求ﾃﾞｰﾀ、単価入力'!Z141</f>
        <v>0.8</v>
      </c>
      <c r="O303" s="19">
        <f t="shared" si="11"/>
        <v>2384</v>
      </c>
      <c r="P303" t="str">
        <f>'[1]要求ﾃﾞｰﾀ、単価入力'!U141</f>
        <v>ESCO</v>
      </c>
      <c r="Q303" t="str">
        <f>'[1]要求ﾃﾞｰﾀ、単価入力'!P141</f>
        <v>可</v>
      </c>
      <c r="R303" t="str">
        <f>'[1]要求ﾃﾞｰﾀ、単価入力'!H141</f>
        <v>10-2</v>
      </c>
    </row>
    <row r="304" spans="1:18" ht="28.5" customHeight="1" x14ac:dyDescent="0.15">
      <c r="A304">
        <v>141</v>
      </c>
      <c r="B304" s="21"/>
      <c r="C304" s="31">
        <f>IF(H305=0,"",C302+1)</f>
        <v>141</v>
      </c>
      <c r="D304" s="57"/>
      <c r="E304" s="33">
        <f>'[1]要求ﾃﾞｰﾀ、単価入力'!O142</f>
        <v>0</v>
      </c>
      <c r="F304" s="34" t="str">
        <f>IF(Q305="可","*","")</f>
        <v>*</v>
      </c>
      <c r="G304" s="35"/>
      <c r="H304" s="36"/>
      <c r="I304" s="37"/>
      <c r="J304" s="37"/>
      <c r="K304" s="38"/>
      <c r="L304" s="18"/>
      <c r="M304" s="19">
        <f>'[1]要求ﾃﾞｰﾀ、単価入力'!T142</f>
        <v>0</v>
      </c>
      <c r="N304" s="20" t="str">
        <f>'[1]要求ﾃﾞｰﾀ、単価入力'!AA142</f>
        <v/>
      </c>
      <c r="O304" s="19">
        <f t="shared" si="11"/>
        <v>99999999</v>
      </c>
      <c r="P304">
        <f>'[1]要求ﾃﾞｰﾀ、単価入力'!V142</f>
        <v>0</v>
      </c>
    </row>
    <row r="305" spans="1:18" ht="28.5" customHeight="1" x14ac:dyDescent="0.15">
      <c r="A305">
        <v>141</v>
      </c>
      <c r="B305" s="21" t="str">
        <f>VLOOKUP(A305,'[1]要求ﾃﾞｰﾀ、単価入力'!$A$2:$I$301,8,FALSE)</f>
        <v>10-3</v>
      </c>
      <c r="C305" s="22"/>
      <c r="D305" s="24" t="str">
        <f>'[1]要求ﾃﾞｰﾀ、単価入力'!M142</f>
        <v>スポンジ研磨材</v>
      </c>
      <c r="E305" s="56" t="str">
        <f>'[1]要求ﾃﾞｰﾀ、単価入力'!N142</f>
        <v>ＥＡ３６６ＭＪ－１３</v>
      </c>
      <c r="F305" s="25"/>
      <c r="G305" s="26" t="str">
        <f>'[1]要求ﾃﾞｰﾀ、単価入力'!Q142</f>
        <v>箱</v>
      </c>
      <c r="H305" s="27">
        <f>'[1]要求ﾃﾞｰﾀ、単価入力'!R142</f>
        <v>1</v>
      </c>
      <c r="I305" s="28"/>
      <c r="J305" s="29"/>
      <c r="K305" s="30"/>
      <c r="L305" s="18"/>
      <c r="M305" s="19">
        <f>'[1]要求ﾃﾞｰﾀ、単価入力'!S142</f>
        <v>2980</v>
      </c>
      <c r="N305" s="20">
        <f>'[1]要求ﾃﾞｰﾀ、単価入力'!Z142</f>
        <v>0.8</v>
      </c>
      <c r="O305" s="19">
        <f t="shared" si="11"/>
        <v>2384</v>
      </c>
      <c r="P305" t="str">
        <f>'[1]要求ﾃﾞｰﾀ、単価入力'!U142</f>
        <v>ESCO</v>
      </c>
      <c r="Q305" t="str">
        <f>'[1]要求ﾃﾞｰﾀ、単価入力'!P142</f>
        <v>可</v>
      </c>
      <c r="R305" t="str">
        <f>'[1]要求ﾃﾞｰﾀ、単価入力'!H142</f>
        <v>10-3</v>
      </c>
    </row>
    <row r="306" spans="1:18" ht="28.5" customHeight="1" x14ac:dyDescent="0.15">
      <c r="A306">
        <v>142</v>
      </c>
      <c r="B306" s="21"/>
      <c r="C306" s="31">
        <f>IF(H307=0,"",C304+1)</f>
        <v>142</v>
      </c>
      <c r="D306" s="57"/>
      <c r="E306" s="33">
        <f>'[1]要求ﾃﾞｰﾀ、単価入力'!O143</f>
        <v>0</v>
      </c>
      <c r="F306" s="34" t="str">
        <f>IF(Q307="可","*","")</f>
        <v>*</v>
      </c>
      <c r="G306" s="35"/>
      <c r="H306" s="36"/>
      <c r="I306" s="37"/>
      <c r="J306" s="37"/>
      <c r="K306" s="38"/>
      <c r="L306" s="18"/>
      <c r="M306" s="19">
        <f>'[1]要求ﾃﾞｰﾀ、単価入力'!T143</f>
        <v>0</v>
      </c>
      <c r="N306" s="20" t="str">
        <f>'[1]要求ﾃﾞｰﾀ、単価入力'!AA143</f>
        <v/>
      </c>
      <c r="O306" s="19">
        <f t="shared" si="11"/>
        <v>99999999</v>
      </c>
      <c r="P306">
        <f>'[1]要求ﾃﾞｰﾀ、単価入力'!V143</f>
        <v>0</v>
      </c>
    </row>
    <row r="307" spans="1:18" ht="28.5" customHeight="1" x14ac:dyDescent="0.15">
      <c r="A307">
        <v>142</v>
      </c>
      <c r="B307" s="21" t="str">
        <f>VLOOKUP(A307,'[1]要求ﾃﾞｰﾀ、単価入力'!$A$2:$I$301,8,FALSE)</f>
        <v>10-4</v>
      </c>
      <c r="C307" s="22"/>
      <c r="D307" s="24" t="str">
        <f>'[1]要求ﾃﾞｰﾀ、単価入力'!M143</f>
        <v>スポンジ研磨材</v>
      </c>
      <c r="E307" s="56" t="str">
        <f>'[1]要求ﾃﾞｰﾀ、単価入力'!N143</f>
        <v>ＥＡ３６６ＭＪ－１４</v>
      </c>
      <c r="F307" s="25"/>
      <c r="G307" s="26" t="str">
        <f>'[1]要求ﾃﾞｰﾀ、単価入力'!Q143</f>
        <v>箱</v>
      </c>
      <c r="H307" s="27">
        <f>'[1]要求ﾃﾞｰﾀ、単価入力'!R143</f>
        <v>1</v>
      </c>
      <c r="I307" s="28"/>
      <c r="J307" s="29"/>
      <c r="K307" s="30"/>
      <c r="L307" s="18"/>
      <c r="M307" s="19">
        <f>'[1]要求ﾃﾞｰﾀ、単価入力'!S143</f>
        <v>2980</v>
      </c>
      <c r="N307" s="20">
        <f>'[1]要求ﾃﾞｰﾀ、単価入力'!Z143</f>
        <v>0.8</v>
      </c>
      <c r="O307" s="19">
        <f t="shared" si="11"/>
        <v>2384</v>
      </c>
      <c r="P307" t="str">
        <f>'[1]要求ﾃﾞｰﾀ、単価入力'!U143</f>
        <v>ESCO</v>
      </c>
      <c r="Q307" t="str">
        <f>'[1]要求ﾃﾞｰﾀ、単価入力'!P143</f>
        <v>可</v>
      </c>
      <c r="R307" t="str">
        <f>'[1]要求ﾃﾞｰﾀ、単価入力'!H143</f>
        <v>10-4</v>
      </c>
    </row>
    <row r="308" spans="1:18" ht="28.5" customHeight="1" x14ac:dyDescent="0.15">
      <c r="A308">
        <v>143</v>
      </c>
      <c r="B308" s="21"/>
      <c r="C308" s="31">
        <f>IF(H309=0,"",C306+1)</f>
        <v>143</v>
      </c>
      <c r="D308" s="57"/>
      <c r="E308" s="33">
        <f>'[1]要求ﾃﾞｰﾀ、単価入力'!O144</f>
        <v>0</v>
      </c>
      <c r="F308" s="34" t="str">
        <f>IF(Q309="可","*","")</f>
        <v>*</v>
      </c>
      <c r="G308" s="35"/>
      <c r="H308" s="36"/>
      <c r="I308" s="37"/>
      <c r="J308" s="37"/>
      <c r="K308" s="38"/>
      <c r="L308" s="18"/>
      <c r="M308" s="19">
        <f>'[1]要求ﾃﾞｰﾀ、単価入力'!T144</f>
        <v>0</v>
      </c>
      <c r="N308" s="20" t="str">
        <f>'[1]要求ﾃﾞｰﾀ、単価入力'!AA144</f>
        <v/>
      </c>
      <c r="O308" s="19">
        <f t="shared" si="11"/>
        <v>99999999</v>
      </c>
      <c r="P308">
        <f>'[1]要求ﾃﾞｰﾀ、単価入力'!V144</f>
        <v>0</v>
      </c>
    </row>
    <row r="309" spans="1:18" ht="28.5" customHeight="1" x14ac:dyDescent="0.15">
      <c r="A309">
        <v>143</v>
      </c>
      <c r="B309" s="21" t="str">
        <f>VLOOKUP(A309,'[1]要求ﾃﾞｰﾀ、単価入力'!$A$2:$I$301,8,FALSE)</f>
        <v>10-5</v>
      </c>
      <c r="C309" s="22"/>
      <c r="D309" s="24" t="str">
        <f>'[1]要求ﾃﾞｰﾀ、単価入力'!M144</f>
        <v>スポンジ研磨剤</v>
      </c>
      <c r="E309" s="56" t="str">
        <f>'[1]要求ﾃﾞｰﾀ、単価入力'!N144</f>
        <v>ＥＡ３６６ＭＪ－１５</v>
      </c>
      <c r="F309" s="25"/>
      <c r="G309" s="26" t="str">
        <f>'[1]要求ﾃﾞｰﾀ、単価入力'!Q144</f>
        <v>箱</v>
      </c>
      <c r="H309" s="27">
        <f>'[1]要求ﾃﾞｰﾀ、単価入力'!R144</f>
        <v>1</v>
      </c>
      <c r="I309" s="28"/>
      <c r="J309" s="29"/>
      <c r="K309" s="30"/>
      <c r="L309" s="18"/>
      <c r="M309" s="19">
        <f>'[1]要求ﾃﾞｰﾀ、単価入力'!S144</f>
        <v>2980</v>
      </c>
      <c r="N309" s="20">
        <f>'[1]要求ﾃﾞｰﾀ、単価入力'!Z144</f>
        <v>0.8</v>
      </c>
      <c r="O309" s="19">
        <f t="shared" si="11"/>
        <v>2384</v>
      </c>
      <c r="P309" t="str">
        <f>'[1]要求ﾃﾞｰﾀ、単価入力'!U144</f>
        <v>ESCO</v>
      </c>
      <c r="Q309" t="str">
        <f>'[1]要求ﾃﾞｰﾀ、単価入力'!P144</f>
        <v>可</v>
      </c>
      <c r="R309" t="str">
        <f>'[1]要求ﾃﾞｰﾀ、単価入力'!H144</f>
        <v>10-5</v>
      </c>
    </row>
    <row r="310" spans="1:18" ht="28.5" customHeight="1" x14ac:dyDescent="0.15">
      <c r="A310">
        <v>144</v>
      </c>
      <c r="B310" s="21"/>
      <c r="C310" s="31">
        <f>IF(H311=0,"",C308+1)</f>
        <v>144</v>
      </c>
      <c r="D310" s="57"/>
      <c r="E310" s="33">
        <f>'[1]要求ﾃﾞｰﾀ、単価入力'!O145</f>
        <v>0</v>
      </c>
      <c r="F310" s="34" t="str">
        <f>IF(Q311="可","*","")</f>
        <v>*</v>
      </c>
      <c r="G310" s="35"/>
      <c r="H310" s="36"/>
      <c r="I310" s="37"/>
      <c r="J310" s="37"/>
      <c r="K310" s="38"/>
      <c r="L310" s="18"/>
      <c r="M310" s="19">
        <f>'[1]要求ﾃﾞｰﾀ、単価入力'!T145</f>
        <v>0</v>
      </c>
      <c r="N310" s="20" t="str">
        <f>'[1]要求ﾃﾞｰﾀ、単価入力'!AA145</f>
        <v/>
      </c>
      <c r="O310" s="19">
        <f t="shared" si="11"/>
        <v>99999999</v>
      </c>
      <c r="P310">
        <f>'[1]要求ﾃﾞｰﾀ、単価入力'!V145</f>
        <v>0</v>
      </c>
    </row>
    <row r="311" spans="1:18" ht="28.5" customHeight="1" x14ac:dyDescent="0.15">
      <c r="A311">
        <v>144</v>
      </c>
      <c r="B311" s="21" t="str">
        <f>VLOOKUP(A311,'[1]要求ﾃﾞｰﾀ、単価入力'!$A$2:$I$301,8,FALSE)</f>
        <v>10-6</v>
      </c>
      <c r="C311" s="22"/>
      <c r="D311" s="24" t="str">
        <f>'[1]要求ﾃﾞｰﾀ、単価入力'!M145</f>
        <v>ニトリルゴム手袋</v>
      </c>
      <c r="E311" s="56" t="str">
        <f>'[1]要求ﾃﾞｰﾀ、単価入力'!N145</f>
        <v>ＥＡ３５４ＢＥ－１０</v>
      </c>
      <c r="F311" s="25"/>
      <c r="G311" s="26" t="str">
        <f>'[1]要求ﾃﾞｰﾀ、単価入力'!Q145</f>
        <v>箱</v>
      </c>
      <c r="H311" s="27">
        <f>'[1]要求ﾃﾞｰﾀ、単価入力'!R145</f>
        <v>2</v>
      </c>
      <c r="I311" s="28"/>
      <c r="J311" s="29"/>
      <c r="K311" s="30"/>
      <c r="L311" s="18"/>
      <c r="M311" s="19">
        <f>'[1]要求ﾃﾞｰﾀ、単価入力'!S145</f>
        <v>1590</v>
      </c>
      <c r="N311" s="20">
        <f>'[1]要求ﾃﾞｰﾀ、単価入力'!Z145</f>
        <v>0.8</v>
      </c>
      <c r="O311" s="19">
        <f t="shared" si="11"/>
        <v>1272</v>
      </c>
      <c r="P311" t="str">
        <f>'[1]要求ﾃﾞｰﾀ、単価入力'!U145</f>
        <v>ESCO</v>
      </c>
      <c r="Q311" t="str">
        <f>'[1]要求ﾃﾞｰﾀ、単価入力'!P145</f>
        <v>可</v>
      </c>
      <c r="R311" t="str">
        <f>'[1]要求ﾃﾞｰﾀ、単価入力'!H145</f>
        <v>10-6</v>
      </c>
    </row>
    <row r="312" spans="1:18" ht="28.5" customHeight="1" x14ac:dyDescent="0.15">
      <c r="C312" s="22"/>
      <c r="D312" s="33"/>
      <c r="E312" s="41"/>
      <c r="F312" s="58"/>
      <c r="G312" s="59"/>
      <c r="H312" s="60"/>
      <c r="I312" s="61" t="str">
        <f>IF($A$1&lt;145,"小計","")</f>
        <v/>
      </c>
      <c r="J312" s="62" t="str">
        <f>IF(I312="","",SUM(J288:J311))</f>
        <v/>
      </c>
      <c r="K312" s="45"/>
      <c r="L312" s="18"/>
      <c r="M312" s="19"/>
      <c r="N312" s="20"/>
      <c r="O312" s="19"/>
    </row>
    <row r="313" spans="1:18" ht="28.5" customHeight="1" x14ac:dyDescent="0.15">
      <c r="C313" s="46"/>
      <c r="D313" s="63"/>
      <c r="E313" s="64"/>
      <c r="F313" s="65"/>
      <c r="G313" s="66"/>
      <c r="H313" s="67"/>
      <c r="I313" s="68" t="str">
        <f>IF(I312="小計","計","小計")</f>
        <v>小計</v>
      </c>
      <c r="J313" s="69">
        <f>IF(I313="小計",SUM(J288:J311),IF(I313="計",SUM($L$2:L313)))</f>
        <v>0</v>
      </c>
      <c r="K313" s="70"/>
      <c r="L313" s="55">
        <f>SUM(J288:J311)</f>
        <v>0</v>
      </c>
      <c r="M313" s="19">
        <f>M287+J313</f>
        <v>6</v>
      </c>
      <c r="N313" s="20"/>
      <c r="O313" s="19">
        <f>ROUNDDOWN(M313*N313,0)</f>
        <v>0</v>
      </c>
    </row>
    <row r="314" spans="1:18" ht="28.5" customHeight="1" x14ac:dyDescent="0.15">
      <c r="A314">
        <v>145</v>
      </c>
      <c r="C314" s="10">
        <f>IF(H315=0,"",145)</f>
        <v>145</v>
      </c>
      <c r="D314" s="12"/>
      <c r="E314" s="12">
        <f>'[1]要求ﾃﾞｰﾀ、単価入力'!O146</f>
        <v>0</v>
      </c>
      <c r="F314" s="13" t="str">
        <f>IF(Q315="可","*","")</f>
        <v>*</v>
      </c>
      <c r="G314" s="14"/>
      <c r="H314" s="15"/>
      <c r="I314" s="16"/>
      <c r="J314" s="16"/>
      <c r="K314" s="17"/>
      <c r="L314" s="18"/>
      <c r="M314" s="19">
        <f>'[1]要求ﾃﾞｰﾀ、単価入力'!T146</f>
        <v>0</v>
      </c>
      <c r="N314" s="20" t="str">
        <f>'[1]要求ﾃﾞｰﾀ、単価入力'!AA146</f>
        <v/>
      </c>
      <c r="O314" s="19">
        <f t="shared" ref="O314:O337" si="12">IF(M314=0,M314+99999999,ROUNDDOWN(M314*N314,0))</f>
        <v>99999999</v>
      </c>
      <c r="P314">
        <f>'[1]要求ﾃﾞｰﾀ、単価入力'!V146</f>
        <v>0</v>
      </c>
    </row>
    <row r="315" spans="1:18" ht="28.5" customHeight="1" x14ac:dyDescent="0.15">
      <c r="A315">
        <v>145</v>
      </c>
      <c r="B315" s="21" t="str">
        <f>VLOOKUP(A315,'[1]要求ﾃﾞｰﾀ、単価入力'!$A$2:$I$301,8,FALSE)</f>
        <v>10-7</v>
      </c>
      <c r="C315" s="22"/>
      <c r="D315" s="24" t="str">
        <f>'[1]要求ﾃﾞｰﾀ、単価入力'!M146</f>
        <v>ニトリルゴム手袋</v>
      </c>
      <c r="E315" s="56" t="str">
        <f>'[1]要求ﾃﾞｰﾀ、単価入力'!N146</f>
        <v>ＥＡ３５４ＢＥ－１１</v>
      </c>
      <c r="F315" s="25"/>
      <c r="G315" s="26" t="str">
        <f>'[1]要求ﾃﾞｰﾀ、単価入力'!Q146</f>
        <v>箱</v>
      </c>
      <c r="H315" s="27">
        <f>'[1]要求ﾃﾞｰﾀ、単価入力'!R146</f>
        <v>5</v>
      </c>
      <c r="I315" s="28"/>
      <c r="J315" s="29"/>
      <c r="K315" s="30"/>
      <c r="L315" s="18"/>
      <c r="M315" s="19">
        <f>'[1]要求ﾃﾞｰﾀ、単価入力'!S146</f>
        <v>1590</v>
      </c>
      <c r="N315" s="20">
        <f>'[1]要求ﾃﾞｰﾀ、単価入力'!Z146</f>
        <v>0.8</v>
      </c>
      <c r="O315" s="19">
        <f t="shared" si="12"/>
        <v>1272</v>
      </c>
      <c r="P315" t="str">
        <f>'[1]要求ﾃﾞｰﾀ、単価入力'!U146</f>
        <v>ESCO</v>
      </c>
      <c r="Q315" t="str">
        <f>'[1]要求ﾃﾞｰﾀ、単価入力'!P146</f>
        <v>可</v>
      </c>
      <c r="R315" t="str">
        <f>'[1]要求ﾃﾞｰﾀ、単価入力'!H146</f>
        <v>10-7</v>
      </c>
    </row>
    <row r="316" spans="1:18" ht="28.5" customHeight="1" x14ac:dyDescent="0.15">
      <c r="A316">
        <v>146</v>
      </c>
      <c r="B316" s="21"/>
      <c r="C316" s="31">
        <f>IF(H317=0,"",C314+1)</f>
        <v>146</v>
      </c>
      <c r="D316" s="57"/>
      <c r="E316" s="33">
        <f>'[1]要求ﾃﾞｰﾀ、単価入力'!O147</f>
        <v>0</v>
      </c>
      <c r="F316" s="34" t="str">
        <f>IF(Q317="可","*","")</f>
        <v>*</v>
      </c>
      <c r="G316" s="35"/>
      <c r="H316" s="36"/>
      <c r="I316" s="37"/>
      <c r="J316" s="37"/>
      <c r="K316" s="38"/>
      <c r="L316" s="18"/>
      <c r="M316" s="19">
        <f>'[1]要求ﾃﾞｰﾀ、単価入力'!T147</f>
        <v>0</v>
      </c>
      <c r="N316" s="20" t="str">
        <f>'[1]要求ﾃﾞｰﾀ、単価入力'!AA147</f>
        <v/>
      </c>
      <c r="O316" s="19">
        <f t="shared" si="12"/>
        <v>99999999</v>
      </c>
      <c r="P316">
        <f>'[1]要求ﾃﾞｰﾀ、単価入力'!V147</f>
        <v>0</v>
      </c>
    </row>
    <row r="317" spans="1:18" ht="28.5" customHeight="1" x14ac:dyDescent="0.15">
      <c r="A317">
        <v>146</v>
      </c>
      <c r="B317" s="21" t="str">
        <f>VLOOKUP(A317,'[1]要求ﾃﾞｰﾀ、単価入力'!$A$2:$I$301,8,FALSE)</f>
        <v>10-8</v>
      </c>
      <c r="C317" s="22"/>
      <c r="D317" s="24" t="str">
        <f>'[1]要求ﾃﾞｰﾀ、単価入力'!M147</f>
        <v>ニトリルゴム手袋</v>
      </c>
      <c r="E317" s="56" t="str">
        <f>'[1]要求ﾃﾞｰﾀ、単価入力'!N147</f>
        <v>ＥＡ３５４ＢＥ－１２</v>
      </c>
      <c r="F317" s="25"/>
      <c r="G317" s="26" t="str">
        <f>'[1]要求ﾃﾞｰﾀ、単価入力'!Q147</f>
        <v>箱</v>
      </c>
      <c r="H317" s="27">
        <f>'[1]要求ﾃﾞｰﾀ、単価入力'!R147</f>
        <v>4</v>
      </c>
      <c r="I317" s="28"/>
      <c r="J317" s="29"/>
      <c r="K317" s="30"/>
      <c r="L317" s="18"/>
      <c r="M317" s="19">
        <f>'[1]要求ﾃﾞｰﾀ、単価入力'!S147</f>
        <v>1590</v>
      </c>
      <c r="N317" s="20">
        <f>'[1]要求ﾃﾞｰﾀ、単価入力'!Z147</f>
        <v>0.8</v>
      </c>
      <c r="O317" s="19">
        <f t="shared" si="12"/>
        <v>1272</v>
      </c>
      <c r="P317" t="str">
        <f>'[1]要求ﾃﾞｰﾀ、単価入力'!U147</f>
        <v>ESCO</v>
      </c>
      <c r="Q317" t="str">
        <f>'[1]要求ﾃﾞｰﾀ、単価入力'!P147</f>
        <v>可</v>
      </c>
      <c r="R317" t="str">
        <f>'[1]要求ﾃﾞｰﾀ、単価入力'!H147</f>
        <v>10-8</v>
      </c>
    </row>
    <row r="318" spans="1:18" ht="28.5" customHeight="1" x14ac:dyDescent="0.15">
      <c r="A318">
        <v>147</v>
      </c>
      <c r="B318" s="21"/>
      <c r="C318" s="31">
        <f>IF(H319=0,"",C316+1)</f>
        <v>147</v>
      </c>
      <c r="D318" s="57"/>
      <c r="E318" s="33">
        <f>'[1]要求ﾃﾞｰﾀ、単価入力'!O148</f>
        <v>0</v>
      </c>
      <c r="F318" s="34" t="str">
        <f>IF(Q319="可","*","")</f>
        <v>*</v>
      </c>
      <c r="G318" s="35"/>
      <c r="H318" s="36"/>
      <c r="I318" s="37"/>
      <c r="J318" s="37"/>
      <c r="K318" s="38"/>
      <c r="L318" s="18"/>
      <c r="M318" s="19">
        <f>'[1]要求ﾃﾞｰﾀ、単価入力'!T148</f>
        <v>0</v>
      </c>
      <c r="N318" s="20" t="str">
        <f>'[1]要求ﾃﾞｰﾀ、単価入力'!AA148</f>
        <v/>
      </c>
      <c r="O318" s="19">
        <f t="shared" si="12"/>
        <v>99999999</v>
      </c>
      <c r="P318">
        <f>'[1]要求ﾃﾞｰﾀ、単価入力'!V148</f>
        <v>0</v>
      </c>
    </row>
    <row r="319" spans="1:18" ht="28.5" customHeight="1" x14ac:dyDescent="0.15">
      <c r="A319">
        <v>147</v>
      </c>
      <c r="B319" s="21" t="str">
        <f>VLOOKUP(A319,'[1]要求ﾃﾞｰﾀ、単価入力'!$A$2:$I$301,8,FALSE)</f>
        <v>10-10</v>
      </c>
      <c r="C319" s="22"/>
      <c r="D319" s="24" t="str">
        <f>'[1]要求ﾃﾞｰﾀ、単価入力'!M148</f>
        <v>油吸着マット</v>
      </c>
      <c r="E319" s="56" t="str">
        <f>'[1]要求ﾃﾞｰﾀ、単価入力'!N148</f>
        <v>トラスコ中山　ＴＯＣ－Ｔ５０</v>
      </c>
      <c r="F319" s="25"/>
      <c r="G319" s="26" t="str">
        <f>'[1]要求ﾃﾞｰﾀ、単価入力'!Q148</f>
        <v>袋</v>
      </c>
      <c r="H319" s="27">
        <f>'[1]要求ﾃﾞｰﾀ、単価入力'!R148</f>
        <v>10</v>
      </c>
      <c r="I319" s="28"/>
      <c r="J319" s="29"/>
      <c r="K319" s="30"/>
      <c r="L319" s="18"/>
      <c r="M319" s="19">
        <f>'[1]要求ﾃﾞｰﾀ、単価入力'!S148</f>
        <v>2314</v>
      </c>
      <c r="N319" s="20">
        <f>'[1]要求ﾃﾞｰﾀ、単価入力'!Z148</f>
        <v>0.8</v>
      </c>
      <c r="O319" s="19">
        <f t="shared" si="12"/>
        <v>1851</v>
      </c>
      <c r="P319" t="str">
        <f>'[1]要求ﾃﾞｰﾀ、単価入力'!U148</f>
        <v>ｵﾚﾝｼﾞﾌﾞｯｸ</v>
      </c>
      <c r="Q319" t="str">
        <f>'[1]要求ﾃﾞｰﾀ、単価入力'!P148</f>
        <v>可</v>
      </c>
      <c r="R319" t="str">
        <f>'[1]要求ﾃﾞｰﾀ、単価入力'!H148</f>
        <v>10-10</v>
      </c>
    </row>
    <row r="320" spans="1:18" ht="28.5" customHeight="1" x14ac:dyDescent="0.15">
      <c r="A320">
        <v>148</v>
      </c>
      <c r="B320" s="21"/>
      <c r="C320" s="31">
        <f>IF(H321=0,"",C318+1)</f>
        <v>148</v>
      </c>
      <c r="D320" s="57"/>
      <c r="E320" s="33">
        <f>'[1]要求ﾃﾞｰﾀ、単価入力'!O149</f>
        <v>0</v>
      </c>
      <c r="F320" s="34" t="str">
        <f>IF(Q321="可","*","")</f>
        <v>*</v>
      </c>
      <c r="G320" s="35"/>
      <c r="H320" s="36"/>
      <c r="I320" s="37"/>
      <c r="J320" s="37"/>
      <c r="K320" s="38"/>
      <c r="L320" s="18"/>
      <c r="M320" s="19">
        <f>'[1]要求ﾃﾞｰﾀ、単価入力'!T149</f>
        <v>0</v>
      </c>
      <c r="N320" s="20" t="str">
        <f>'[1]要求ﾃﾞｰﾀ、単価入力'!AA149</f>
        <v/>
      </c>
      <c r="O320" s="19">
        <f t="shared" si="12"/>
        <v>99999999</v>
      </c>
      <c r="P320">
        <f>'[1]要求ﾃﾞｰﾀ、単価入力'!V149</f>
        <v>0</v>
      </c>
    </row>
    <row r="321" spans="1:18" ht="28.5" customHeight="1" x14ac:dyDescent="0.15">
      <c r="A321">
        <v>148</v>
      </c>
      <c r="B321" s="21" t="str">
        <f>VLOOKUP(A321,'[1]要求ﾃﾞｰﾀ、単価入力'!$A$2:$I$301,8,FALSE)</f>
        <v>10-11</v>
      </c>
      <c r="C321" s="22"/>
      <c r="D321" s="24" t="str">
        <f>'[1]要求ﾃﾞｰﾀ、単価入力'!M149</f>
        <v>ニトリル手袋</v>
      </c>
      <c r="E321" s="56" t="str">
        <f>'[1]要求ﾃﾞｰﾀ、単価入力'!N149</f>
        <v>エステー　ＳＴ７５４７９</v>
      </c>
      <c r="F321" s="25"/>
      <c r="G321" s="26" t="str">
        <f>'[1]要求ﾃﾞｰﾀ、単価入力'!Q149</f>
        <v>箱</v>
      </c>
      <c r="H321" s="27">
        <f>'[1]要求ﾃﾞｰﾀ、単価入力'!R149</f>
        <v>2</v>
      </c>
      <c r="I321" s="28"/>
      <c r="J321" s="29"/>
      <c r="K321" s="30"/>
      <c r="L321" s="18"/>
      <c r="M321" s="19">
        <f>'[1]要求ﾃﾞｰﾀ、単価入力'!S149</f>
        <v>1571</v>
      </c>
      <c r="N321" s="20">
        <f>'[1]要求ﾃﾞｰﾀ、単価入力'!Z149</f>
        <v>0.8</v>
      </c>
      <c r="O321" s="19">
        <f t="shared" si="12"/>
        <v>1256</v>
      </c>
      <c r="P321" t="str">
        <f>'[1]要求ﾃﾞｰﾀ、単価入力'!U149</f>
        <v>ｵﾚﾝｼﾞﾌﾞｯｸ</v>
      </c>
      <c r="Q321" t="str">
        <f>'[1]要求ﾃﾞｰﾀ、単価入力'!P149</f>
        <v>可</v>
      </c>
      <c r="R321" t="str">
        <f>'[1]要求ﾃﾞｰﾀ、単価入力'!H149</f>
        <v>10-11</v>
      </c>
    </row>
    <row r="322" spans="1:18" ht="28.5" customHeight="1" x14ac:dyDescent="0.15">
      <c r="A322">
        <v>149</v>
      </c>
      <c r="B322" s="21"/>
      <c r="C322" s="31">
        <f>IF(H323=0,"",C320+1)</f>
        <v>149</v>
      </c>
      <c r="D322" s="57"/>
      <c r="E322" s="33">
        <f>'[1]要求ﾃﾞｰﾀ、単価入力'!O150</f>
        <v>0</v>
      </c>
      <c r="F322" s="34" t="str">
        <f>IF(Q323="可","*","")</f>
        <v>*</v>
      </c>
      <c r="G322" s="35"/>
      <c r="H322" s="36"/>
      <c r="I322" s="37"/>
      <c r="J322" s="37"/>
      <c r="K322" s="38"/>
      <c r="L322" s="18"/>
      <c r="M322" s="19">
        <f>'[1]要求ﾃﾞｰﾀ、単価入力'!T150</f>
        <v>0</v>
      </c>
      <c r="N322" s="20" t="str">
        <f>'[1]要求ﾃﾞｰﾀ、単価入力'!AA150</f>
        <v/>
      </c>
      <c r="O322" s="19">
        <f t="shared" si="12"/>
        <v>99999999</v>
      </c>
      <c r="P322">
        <f>'[1]要求ﾃﾞｰﾀ、単価入力'!V150</f>
        <v>0</v>
      </c>
    </row>
    <row r="323" spans="1:18" ht="28.5" customHeight="1" x14ac:dyDescent="0.15">
      <c r="A323">
        <v>149</v>
      </c>
      <c r="B323" s="21" t="str">
        <f>VLOOKUP(A323,'[1]要求ﾃﾞｰﾀ、単価入力'!$A$2:$I$301,8,FALSE)</f>
        <v>10-12</v>
      </c>
      <c r="C323" s="22"/>
      <c r="D323" s="24" t="str">
        <f>'[1]要求ﾃﾞｰﾀ、単価入力'!M150</f>
        <v>布ウエス</v>
      </c>
      <c r="E323" s="56" t="str">
        <f>'[1]要求ﾃﾞｰﾀ、単価入力'!N150</f>
        <v>日精　ＮＫＷ１００</v>
      </c>
      <c r="F323" s="25"/>
      <c r="G323" s="26" t="str">
        <f>'[1]要求ﾃﾞｰﾀ、単価入力'!Q150</f>
        <v>箱</v>
      </c>
      <c r="H323" s="27">
        <f>'[1]要求ﾃﾞｰﾀ、単価入力'!R150</f>
        <v>1</v>
      </c>
      <c r="I323" s="28"/>
      <c r="J323" s="29"/>
      <c r="K323" s="39"/>
      <c r="L323" s="18"/>
      <c r="M323" s="19">
        <f>'[1]要求ﾃﾞｰﾀ、単価入力'!S150</f>
        <v>24126</v>
      </c>
      <c r="N323" s="20">
        <f>'[1]要求ﾃﾞｰﾀ、単価入力'!Z150</f>
        <v>0.8</v>
      </c>
      <c r="O323" s="19">
        <f t="shared" si="12"/>
        <v>19300</v>
      </c>
      <c r="P323" t="str">
        <f>'[1]要求ﾃﾞｰﾀ、単価入力'!U150</f>
        <v>ｵﾚﾝｼﾞﾌﾞｯｸ</v>
      </c>
      <c r="Q323" t="str">
        <f>'[1]要求ﾃﾞｰﾀ、単価入力'!P150</f>
        <v>可</v>
      </c>
      <c r="R323" t="str">
        <f>'[1]要求ﾃﾞｰﾀ、単価入力'!H150</f>
        <v>10-12</v>
      </c>
    </row>
    <row r="324" spans="1:18" ht="28.5" customHeight="1" x14ac:dyDescent="0.15">
      <c r="A324">
        <v>150</v>
      </c>
      <c r="B324" s="21"/>
      <c r="C324" s="31">
        <f>IF(H325=0,"",C322+1)</f>
        <v>150</v>
      </c>
      <c r="D324" s="57"/>
      <c r="E324" s="33">
        <f>'[1]要求ﾃﾞｰﾀ、単価入力'!O151</f>
        <v>0</v>
      </c>
      <c r="F324" s="34" t="str">
        <f>IF(Q325="可","*","")</f>
        <v>*</v>
      </c>
      <c r="G324" s="35"/>
      <c r="H324" s="36"/>
      <c r="I324" s="37"/>
      <c r="J324" s="37"/>
      <c r="K324" s="38"/>
      <c r="L324" s="18"/>
      <c r="M324" s="19">
        <f>'[1]要求ﾃﾞｰﾀ、単価入力'!T151</f>
        <v>0</v>
      </c>
      <c r="N324" s="20" t="str">
        <f>'[1]要求ﾃﾞｰﾀ、単価入力'!AA151</f>
        <v/>
      </c>
      <c r="O324" s="19">
        <f t="shared" si="12"/>
        <v>99999999</v>
      </c>
      <c r="P324">
        <f>'[1]要求ﾃﾞｰﾀ、単価入力'!V151</f>
        <v>0</v>
      </c>
    </row>
    <row r="325" spans="1:18" ht="28.5" customHeight="1" x14ac:dyDescent="0.15">
      <c r="A325">
        <v>150</v>
      </c>
      <c r="B325" s="21" t="str">
        <f>VLOOKUP(A325,'[1]要求ﾃﾞｰﾀ、単価入力'!$A$2:$I$301,8,FALSE)</f>
        <v>10-13</v>
      </c>
      <c r="C325" s="22"/>
      <c r="D325" s="24" t="str">
        <f>'[1]要求ﾃﾞｰﾀ、単価入力'!M151</f>
        <v>紙ウエス</v>
      </c>
      <c r="E325" s="56" t="str">
        <f>'[1]要求ﾃﾞｰﾀ、単価入力'!N151</f>
        <v>日本製紙クレシア　６１０８２</v>
      </c>
      <c r="F325" s="25"/>
      <c r="G325" s="26" t="str">
        <f>'[1]要求ﾃﾞｰﾀ、単価入力'!Q151</f>
        <v>箱</v>
      </c>
      <c r="H325" s="27">
        <f>'[1]要求ﾃﾞｰﾀ、単価入力'!R151</f>
        <v>5</v>
      </c>
      <c r="I325" s="28"/>
      <c r="J325" s="29"/>
      <c r="K325" s="30"/>
      <c r="L325" s="18"/>
      <c r="M325" s="19">
        <f>'[1]要求ﾃﾞｰﾀ、単価入力'!S151</f>
        <v>10697</v>
      </c>
      <c r="N325" s="20">
        <f>'[1]要求ﾃﾞｰﾀ、単価入力'!Z151</f>
        <v>0.8</v>
      </c>
      <c r="O325" s="19">
        <f t="shared" si="12"/>
        <v>8557</v>
      </c>
      <c r="P325" t="str">
        <f>'[1]要求ﾃﾞｰﾀ、単価入力'!U151</f>
        <v>ｵﾚﾝｼﾞﾌﾞｯｸ</v>
      </c>
      <c r="Q325" t="str">
        <f>'[1]要求ﾃﾞｰﾀ、単価入力'!P151</f>
        <v>可</v>
      </c>
      <c r="R325" t="str">
        <f>'[1]要求ﾃﾞｰﾀ、単価入力'!H151</f>
        <v>10-13</v>
      </c>
    </row>
    <row r="326" spans="1:18" ht="28.5" customHeight="1" x14ac:dyDescent="0.15">
      <c r="A326">
        <v>151</v>
      </c>
      <c r="B326" s="21"/>
      <c r="C326" s="31">
        <f>IF(H327=0,"",C324+1)</f>
        <v>151</v>
      </c>
      <c r="D326" s="57"/>
      <c r="E326" s="33">
        <f>'[1]要求ﾃﾞｰﾀ、単価入力'!O152</f>
        <v>0</v>
      </c>
      <c r="F326" s="34" t="str">
        <f>IF(Q327="可","*","")</f>
        <v>*</v>
      </c>
      <c r="G326" s="35"/>
      <c r="H326" s="36"/>
      <c r="I326" s="37"/>
      <c r="J326" s="37"/>
      <c r="K326" s="38"/>
      <c r="L326" s="18"/>
      <c r="M326" s="19">
        <f>'[1]要求ﾃﾞｰﾀ、単価入力'!T152</f>
        <v>0</v>
      </c>
      <c r="N326" s="20" t="str">
        <f>'[1]要求ﾃﾞｰﾀ、単価入力'!AA152</f>
        <v/>
      </c>
      <c r="O326" s="19">
        <f t="shared" si="12"/>
        <v>99999999</v>
      </c>
      <c r="P326">
        <f>'[1]要求ﾃﾞｰﾀ、単価入力'!V152</f>
        <v>0</v>
      </c>
    </row>
    <row r="327" spans="1:18" ht="28.5" customHeight="1" x14ac:dyDescent="0.15">
      <c r="A327">
        <v>151</v>
      </c>
      <c r="B327" s="21" t="str">
        <f>VLOOKUP(A327,'[1]要求ﾃﾞｰﾀ、単価入力'!$A$2:$I$301,8,FALSE)</f>
        <v>10-14</v>
      </c>
      <c r="C327" s="22"/>
      <c r="D327" s="24" t="str">
        <f>'[1]要求ﾃﾞｰﾀ、単価入力'!M152</f>
        <v>防護メガネ</v>
      </c>
      <c r="E327" s="56" t="str">
        <f>'[1]要求ﾃﾞｰﾀ、単価入力'!N152</f>
        <v>トーアボージン　３５００ＰＣＦ</v>
      </c>
      <c r="F327" s="25"/>
      <c r="G327" s="26" t="str">
        <f>'[1]要求ﾃﾞｰﾀ、単価入力'!Q152</f>
        <v>個</v>
      </c>
      <c r="H327" s="27">
        <f>'[1]要求ﾃﾞｰﾀ、単価入力'!R152</f>
        <v>13</v>
      </c>
      <c r="I327" s="28"/>
      <c r="J327" s="29"/>
      <c r="K327" s="30"/>
      <c r="L327" s="18"/>
      <c r="M327" s="19">
        <f>'[1]要求ﾃﾞｰﾀ、単価入力'!S152</f>
        <v>2196</v>
      </c>
      <c r="N327" s="20">
        <f>'[1]要求ﾃﾞｰﾀ、単価入力'!Z152</f>
        <v>0.8</v>
      </c>
      <c r="O327" s="19">
        <f t="shared" si="12"/>
        <v>1756</v>
      </c>
      <c r="P327" t="str">
        <f>'[1]要求ﾃﾞｰﾀ、単価入力'!U152</f>
        <v>ｵﾚﾝｼﾞﾌﾞｯｸ</v>
      </c>
      <c r="Q327" t="str">
        <f>'[1]要求ﾃﾞｰﾀ、単価入力'!P152</f>
        <v>可</v>
      </c>
      <c r="R327" t="str">
        <f>'[1]要求ﾃﾞｰﾀ、単価入力'!H152</f>
        <v>10-14</v>
      </c>
    </row>
    <row r="328" spans="1:18" ht="28.5" customHeight="1" x14ac:dyDescent="0.15">
      <c r="A328">
        <v>152</v>
      </c>
      <c r="B328" s="21"/>
      <c r="C328" s="31">
        <f>IF(H329=0,"",C326+1)</f>
        <v>152</v>
      </c>
      <c r="D328" s="73"/>
      <c r="E328" s="33">
        <f>'[1]要求ﾃﾞｰﾀ、単価入力'!O153</f>
        <v>0</v>
      </c>
      <c r="F328" s="34" t="str">
        <f>IF(Q329="可","*","")</f>
        <v>*</v>
      </c>
      <c r="G328" s="35"/>
      <c r="H328" s="36"/>
      <c r="I328" s="37"/>
      <c r="J328" s="37"/>
      <c r="K328" s="38"/>
      <c r="L328" s="18"/>
      <c r="M328" s="19">
        <f>'[1]要求ﾃﾞｰﾀ、単価入力'!T153</f>
        <v>0</v>
      </c>
      <c r="N328" s="20" t="str">
        <f>'[1]要求ﾃﾞｰﾀ、単価入力'!AA153</f>
        <v/>
      </c>
      <c r="O328" s="19">
        <f t="shared" si="12"/>
        <v>99999999</v>
      </c>
      <c r="P328">
        <f>'[1]要求ﾃﾞｰﾀ、単価入力'!V153</f>
        <v>0</v>
      </c>
    </row>
    <row r="329" spans="1:18" ht="28.5" customHeight="1" x14ac:dyDescent="0.15">
      <c r="A329">
        <v>152</v>
      </c>
      <c r="B329" s="21" t="str">
        <f>VLOOKUP(A329,'[1]要求ﾃﾞｰﾀ、単価入力'!$A$2:$I$301,8,FALSE)</f>
        <v>17-24</v>
      </c>
      <c r="C329" s="22"/>
      <c r="D329" s="74" t="str">
        <f>'[1]要求ﾃﾞｰﾀ、単価入力'!M153</f>
        <v>チェーンソー下肢防護衣</v>
      </c>
      <c r="E329" s="75" t="str">
        <f>'[1]要求ﾃﾞｰﾀ、単価入力'!N153</f>
        <v>マキタ　Ａ－７００８５</v>
      </c>
      <c r="F329" s="25"/>
      <c r="G329" s="26" t="str">
        <f>'[1]要求ﾃﾞｰﾀ、単価入力'!Q153</f>
        <v>着</v>
      </c>
      <c r="H329" s="27">
        <f>'[1]要求ﾃﾞｰﾀ、単価入力'!R153</f>
        <v>4</v>
      </c>
      <c r="I329" s="28"/>
      <c r="J329" s="29"/>
      <c r="K329" s="30"/>
      <c r="L329" s="18"/>
      <c r="M329" s="19">
        <f>'[1]要求ﾃﾞｰﾀ、単価入力'!S153</f>
        <v>21000</v>
      </c>
      <c r="N329" s="20">
        <f>'[1]要求ﾃﾞｰﾀ、単価入力'!Z153</f>
        <v>0.8</v>
      </c>
      <c r="O329" s="19">
        <f t="shared" si="12"/>
        <v>16800</v>
      </c>
      <c r="P329" t="str">
        <f>'[1]要求ﾃﾞｰﾀ、単価入力'!U153</f>
        <v>ﾏｷﾀ</v>
      </c>
      <c r="Q329" t="str">
        <f>'[1]要求ﾃﾞｰﾀ、単価入力'!P153</f>
        <v>可</v>
      </c>
      <c r="R329" t="str">
        <f>'[1]要求ﾃﾞｰﾀ、単価入力'!H153</f>
        <v>17-24</v>
      </c>
    </row>
    <row r="330" spans="1:18" ht="28.5" customHeight="1" x14ac:dyDescent="0.15">
      <c r="A330">
        <v>153</v>
      </c>
      <c r="B330" s="21"/>
      <c r="C330" s="31">
        <f>IF(H331=0,"",C328+1)</f>
        <v>153</v>
      </c>
      <c r="D330" s="73"/>
      <c r="E330" s="33">
        <f>'[1]要求ﾃﾞｰﾀ、単価入力'!O154</f>
        <v>0</v>
      </c>
      <c r="F330" s="34" t="str">
        <f>IF(Q331="可","*","")</f>
        <v>*</v>
      </c>
      <c r="G330" s="35"/>
      <c r="H330" s="36"/>
      <c r="I330" s="37"/>
      <c r="J330" s="37"/>
      <c r="K330" s="38"/>
      <c r="L330" s="18"/>
      <c r="M330" s="19">
        <f>'[1]要求ﾃﾞｰﾀ、単価入力'!T154</f>
        <v>0</v>
      </c>
      <c r="N330" s="20" t="str">
        <f>'[1]要求ﾃﾞｰﾀ、単価入力'!AA154</f>
        <v/>
      </c>
      <c r="O330" s="19">
        <f t="shared" si="12"/>
        <v>99999999</v>
      </c>
      <c r="P330">
        <f>'[1]要求ﾃﾞｰﾀ、単価入力'!V154</f>
        <v>0</v>
      </c>
    </row>
    <row r="331" spans="1:18" ht="28.5" customHeight="1" x14ac:dyDescent="0.15">
      <c r="A331">
        <v>153</v>
      </c>
      <c r="B331" s="21" t="str">
        <f>VLOOKUP(A331,'[1]要求ﾃﾞｰﾀ、単価入力'!$A$2:$I$301,8,FALSE)</f>
        <v>17-26</v>
      </c>
      <c r="C331" s="22"/>
      <c r="D331" s="76" t="str">
        <f>'[1]要求ﾃﾞｰﾀ、単価入力'!M154</f>
        <v>ローラー刷毛</v>
      </c>
      <c r="E331" s="75" t="str">
        <f>'[1]要求ﾃﾞｰﾀ、単価入力'!N154</f>
        <v>ＥＡ１０９ＮＥ－７８</v>
      </c>
      <c r="F331" s="25"/>
      <c r="G331" s="26" t="str">
        <f>'[1]要求ﾃﾞｰﾀ、単価入力'!Q154</f>
        <v>袋</v>
      </c>
      <c r="H331" s="27">
        <f>'[1]要求ﾃﾞｰﾀ、単価入力'!R154</f>
        <v>20</v>
      </c>
      <c r="I331" s="28"/>
      <c r="J331" s="29"/>
      <c r="K331" s="30"/>
      <c r="L331" s="18"/>
      <c r="M331" s="19">
        <f>'[1]要求ﾃﾞｰﾀ、単価入力'!S154</f>
        <v>1940</v>
      </c>
      <c r="N331" s="20">
        <f>'[1]要求ﾃﾞｰﾀ、単価入力'!Z154</f>
        <v>0.8</v>
      </c>
      <c r="O331" s="19">
        <f t="shared" si="12"/>
        <v>1552</v>
      </c>
      <c r="P331" t="str">
        <f>'[1]要求ﾃﾞｰﾀ、単価入力'!U154</f>
        <v>ESCO</v>
      </c>
      <c r="Q331" t="str">
        <f>'[1]要求ﾃﾞｰﾀ、単価入力'!P154</f>
        <v>可</v>
      </c>
      <c r="R331" t="str">
        <f>'[1]要求ﾃﾞｰﾀ、単価入力'!H154</f>
        <v>17-26</v>
      </c>
    </row>
    <row r="332" spans="1:18" ht="28.5" customHeight="1" x14ac:dyDescent="0.15">
      <c r="A332">
        <v>154</v>
      </c>
      <c r="B332" s="21"/>
      <c r="C332" s="31">
        <f>IF(H333=0,"",C330+1)</f>
        <v>154</v>
      </c>
      <c r="D332" s="73"/>
      <c r="E332" s="33">
        <f>'[1]要求ﾃﾞｰﾀ、単価入力'!O155</f>
        <v>0</v>
      </c>
      <c r="F332" s="34" t="str">
        <f>IF(Q333="可","*","")</f>
        <v>*</v>
      </c>
      <c r="G332" s="35"/>
      <c r="H332" s="36"/>
      <c r="I332" s="37"/>
      <c r="J332" s="37"/>
      <c r="K332" s="38"/>
      <c r="L332" s="18"/>
      <c r="M332" s="19">
        <f>'[1]要求ﾃﾞｰﾀ、単価入力'!T155</f>
        <v>0</v>
      </c>
      <c r="N332" s="20" t="str">
        <f>'[1]要求ﾃﾞｰﾀ、単価入力'!AA155</f>
        <v/>
      </c>
      <c r="O332" s="19">
        <f t="shared" si="12"/>
        <v>99999999</v>
      </c>
      <c r="P332">
        <f>'[1]要求ﾃﾞｰﾀ、単価入力'!V155</f>
        <v>0</v>
      </c>
    </row>
    <row r="333" spans="1:18" ht="28.5" customHeight="1" x14ac:dyDescent="0.15">
      <c r="A333">
        <v>154</v>
      </c>
      <c r="B333" s="21" t="str">
        <f>VLOOKUP(A333,'[1]要求ﾃﾞｰﾀ、単価入力'!$A$2:$I$301,8,FALSE)</f>
        <v>17-27</v>
      </c>
      <c r="C333" s="22"/>
      <c r="D333" s="76" t="str">
        <f>'[1]要求ﾃﾞｰﾀ、単価入力'!M155</f>
        <v>サドル</v>
      </c>
      <c r="E333" s="75" t="str">
        <f>'[1]要求ﾃﾞｰﾀ、単価入力'!N155</f>
        <v>ＥＡ９４７ＢＳ－３２</v>
      </c>
      <c r="F333" s="25"/>
      <c r="G333" s="26" t="str">
        <f>'[1]要求ﾃﾞｰﾀ、単価入力'!Q155</f>
        <v>袋</v>
      </c>
      <c r="H333" s="27">
        <f>'[1]要求ﾃﾞｰﾀ、単価入力'!R155</f>
        <v>10</v>
      </c>
      <c r="I333" s="28"/>
      <c r="J333" s="29"/>
      <c r="K333" s="30"/>
      <c r="L333" s="18"/>
      <c r="M333" s="19">
        <f>'[1]要求ﾃﾞｰﾀ、単価入力'!S155</f>
        <v>300</v>
      </c>
      <c r="N333" s="20">
        <f>'[1]要求ﾃﾞｰﾀ、単価入力'!Z155</f>
        <v>0.8</v>
      </c>
      <c r="O333" s="19">
        <f t="shared" si="12"/>
        <v>240</v>
      </c>
      <c r="P333" t="str">
        <f>'[1]要求ﾃﾞｰﾀ、単価入力'!U155</f>
        <v>ESCO</v>
      </c>
      <c r="Q333" t="str">
        <f>'[1]要求ﾃﾞｰﾀ、単価入力'!P155</f>
        <v>可</v>
      </c>
      <c r="R333" t="str">
        <f>'[1]要求ﾃﾞｰﾀ、単価入力'!H155</f>
        <v>17-27</v>
      </c>
    </row>
    <row r="334" spans="1:18" ht="28.5" customHeight="1" x14ac:dyDescent="0.15">
      <c r="A334">
        <v>155</v>
      </c>
      <c r="B334" s="21"/>
      <c r="C334" s="31">
        <f>IF(H335=0,"",C332+1)</f>
        <v>155</v>
      </c>
      <c r="D334" s="73"/>
      <c r="E334" s="33">
        <f>'[1]要求ﾃﾞｰﾀ、単価入力'!O156</f>
        <v>0</v>
      </c>
      <c r="F334" s="34" t="str">
        <f>IF(Q335="可","*","")</f>
        <v>*</v>
      </c>
      <c r="G334" s="35"/>
      <c r="H334" s="36"/>
      <c r="I334" s="37"/>
      <c r="J334" s="37"/>
      <c r="K334" s="38"/>
      <c r="L334" s="18"/>
      <c r="M334" s="19">
        <f>'[1]要求ﾃﾞｰﾀ、単価入力'!T156</f>
        <v>0</v>
      </c>
      <c r="N334" s="20" t="str">
        <f>'[1]要求ﾃﾞｰﾀ、単価入力'!AA156</f>
        <v/>
      </c>
      <c r="O334" s="19">
        <f t="shared" si="12"/>
        <v>99999999</v>
      </c>
      <c r="P334">
        <f>'[1]要求ﾃﾞｰﾀ、単価入力'!V156</f>
        <v>0</v>
      </c>
    </row>
    <row r="335" spans="1:18" ht="28.5" customHeight="1" x14ac:dyDescent="0.15">
      <c r="A335">
        <v>155</v>
      </c>
      <c r="B335" s="21" t="str">
        <f>VLOOKUP(A335,'[1]要求ﾃﾞｰﾀ、単価入力'!$A$2:$I$301,8,FALSE)</f>
        <v>17-28</v>
      </c>
      <c r="C335" s="22"/>
      <c r="D335" s="76" t="str">
        <f>'[1]要求ﾃﾞｰﾀ、単価入力'!M156</f>
        <v>絶縁ゴムブッシング</v>
      </c>
      <c r="E335" s="75" t="str">
        <f>'[1]要求ﾃﾞｰﾀ、単価入力'!N156</f>
        <v>ＥＡ９４８ＨＧ－１９</v>
      </c>
      <c r="F335" s="25"/>
      <c r="G335" s="26" t="str">
        <f>'[1]要求ﾃﾞｰﾀ、単価入力'!Q156</f>
        <v>包</v>
      </c>
      <c r="H335" s="27">
        <f>'[1]要求ﾃﾞｰﾀ、単価入力'!R156</f>
        <v>10</v>
      </c>
      <c r="I335" s="28"/>
      <c r="J335" s="29"/>
      <c r="K335" s="30"/>
      <c r="L335" s="18"/>
      <c r="M335" s="19">
        <f>'[1]要求ﾃﾞｰﾀ、単価入力'!S156</f>
        <v>625</v>
      </c>
      <c r="N335" s="20">
        <f>'[1]要求ﾃﾞｰﾀ、単価入力'!Z156</f>
        <v>0.8</v>
      </c>
      <c r="O335" s="19">
        <f t="shared" si="12"/>
        <v>500</v>
      </c>
      <c r="P335" t="str">
        <f>'[1]要求ﾃﾞｰﾀ、単価入力'!U156</f>
        <v>ESCO</v>
      </c>
      <c r="Q335" t="str">
        <f>'[1]要求ﾃﾞｰﾀ、単価入力'!P156</f>
        <v>可</v>
      </c>
      <c r="R335" t="str">
        <f>'[1]要求ﾃﾞｰﾀ、単価入力'!H156</f>
        <v>17-28</v>
      </c>
    </row>
    <row r="336" spans="1:18" ht="28.5" customHeight="1" x14ac:dyDescent="0.15">
      <c r="A336">
        <v>156</v>
      </c>
      <c r="B336" s="21"/>
      <c r="C336" s="31">
        <f>IF(H337=0,"",C334+1)</f>
        <v>156</v>
      </c>
      <c r="D336" s="73"/>
      <c r="E336" s="33">
        <f>'[1]要求ﾃﾞｰﾀ、単価入力'!O157</f>
        <v>0</v>
      </c>
      <c r="F336" s="34" t="str">
        <f>IF(Q337="可","*","")</f>
        <v>*</v>
      </c>
      <c r="G336" s="35"/>
      <c r="H336" s="36"/>
      <c r="I336" s="37"/>
      <c r="J336" s="37"/>
      <c r="K336" s="38"/>
      <c r="L336" s="18"/>
      <c r="M336" s="19">
        <f>'[1]要求ﾃﾞｰﾀ、単価入力'!T157</f>
        <v>0</v>
      </c>
      <c r="N336" s="20" t="str">
        <f>'[1]要求ﾃﾞｰﾀ、単価入力'!AA157</f>
        <v/>
      </c>
      <c r="O336" s="19">
        <f t="shared" si="12"/>
        <v>99999999</v>
      </c>
      <c r="P336">
        <f>'[1]要求ﾃﾞｰﾀ、単価入力'!V157</f>
        <v>0</v>
      </c>
    </row>
    <row r="337" spans="1:18" ht="28.5" customHeight="1" x14ac:dyDescent="0.15">
      <c r="A337">
        <v>156</v>
      </c>
      <c r="B337" s="21" t="str">
        <f>VLOOKUP(A337,'[1]要求ﾃﾞｰﾀ、単価入力'!$A$2:$I$301,8,FALSE)</f>
        <v>17-29</v>
      </c>
      <c r="C337" s="22"/>
      <c r="D337" s="76" t="str">
        <f>'[1]要求ﾃﾞｰﾀ、単価入力'!M157</f>
        <v>絶縁ゴムブッシング</v>
      </c>
      <c r="E337" s="75" t="str">
        <f>'[1]要求ﾃﾞｰﾀ、単価入力'!N157</f>
        <v>ＥＡ９４８ＨＧ－２２</v>
      </c>
      <c r="F337" s="25"/>
      <c r="G337" s="26" t="str">
        <f>'[1]要求ﾃﾞｰﾀ、単価入力'!Q157</f>
        <v>包</v>
      </c>
      <c r="H337" s="27">
        <f>'[1]要求ﾃﾞｰﾀ、単価入力'!R157</f>
        <v>10</v>
      </c>
      <c r="I337" s="28"/>
      <c r="J337" s="29"/>
      <c r="K337" s="30"/>
      <c r="L337" s="18"/>
      <c r="M337" s="19">
        <f>'[1]要求ﾃﾞｰﾀ、単価入力'!S157</f>
        <v>1250</v>
      </c>
      <c r="N337" s="20">
        <f>'[1]要求ﾃﾞｰﾀ、単価入力'!Z157</f>
        <v>0.8</v>
      </c>
      <c r="O337" s="19">
        <f t="shared" si="12"/>
        <v>1000</v>
      </c>
      <c r="P337" t="str">
        <f>'[1]要求ﾃﾞｰﾀ、単価入力'!U157</f>
        <v>ESCO</v>
      </c>
      <c r="Q337" t="str">
        <f>'[1]要求ﾃﾞｰﾀ、単価入力'!P157</f>
        <v>可</v>
      </c>
      <c r="R337" t="str">
        <f>'[1]要求ﾃﾞｰﾀ、単価入力'!H157</f>
        <v>17-29</v>
      </c>
    </row>
    <row r="338" spans="1:18" ht="28.5" customHeight="1" x14ac:dyDescent="0.15">
      <c r="C338" s="22"/>
      <c r="D338" s="77"/>
      <c r="E338" s="78"/>
      <c r="F338" s="58"/>
      <c r="G338" s="59"/>
      <c r="H338" s="60"/>
      <c r="I338" s="61" t="str">
        <f>IF($A$1&lt;157,"小計","")</f>
        <v/>
      </c>
      <c r="J338" s="62" t="str">
        <f>IF(I338="","",SUM(J314:J337))</f>
        <v/>
      </c>
      <c r="K338" s="72"/>
      <c r="L338" s="18"/>
      <c r="M338" s="19"/>
      <c r="N338" s="20"/>
      <c r="O338" s="19"/>
    </row>
    <row r="339" spans="1:18" ht="28.5" customHeight="1" x14ac:dyDescent="0.15">
      <c r="C339" s="46"/>
      <c r="D339" s="79"/>
      <c r="E339" s="80"/>
      <c r="F339" s="65"/>
      <c r="G339" s="66"/>
      <c r="H339" s="67"/>
      <c r="I339" s="68" t="str">
        <f>IF(I338="小計","計","小計")</f>
        <v>小計</v>
      </c>
      <c r="J339" s="69">
        <f>IF(I339="小計",SUM(J314:J337),IF(I339="計",SUM($L$2:L339)))</f>
        <v>0</v>
      </c>
      <c r="K339" s="70"/>
      <c r="L339" s="55">
        <f>SUM(J314:J337)</f>
        <v>0</v>
      </c>
      <c r="M339" s="19">
        <f>M313+J339</f>
        <v>6</v>
      </c>
      <c r="N339" s="20"/>
      <c r="O339" s="19">
        <f>ROUNDDOWN(M339*N339,0)</f>
        <v>0</v>
      </c>
    </row>
    <row r="340" spans="1:18" ht="28.5" customHeight="1" x14ac:dyDescent="0.15">
      <c r="A340">
        <v>157</v>
      </c>
      <c r="C340" s="10">
        <f>IF(H341=0,"",157)</f>
        <v>157</v>
      </c>
      <c r="D340" s="81"/>
      <c r="E340" s="12">
        <f>'[1]要求ﾃﾞｰﾀ、単価入力'!O158</f>
        <v>0</v>
      </c>
      <c r="F340" s="13" t="str">
        <f>IF(Q341="可","*","")</f>
        <v>*</v>
      </c>
      <c r="G340" s="14"/>
      <c r="H340" s="15"/>
      <c r="I340" s="16"/>
      <c r="J340" s="16"/>
      <c r="K340" s="17"/>
      <c r="L340" s="18"/>
      <c r="M340" s="19">
        <f>'[1]要求ﾃﾞｰﾀ、単価入力'!T158</f>
        <v>0</v>
      </c>
      <c r="N340" s="20" t="str">
        <f>'[1]要求ﾃﾞｰﾀ、単価入力'!AA158</f>
        <v/>
      </c>
      <c r="O340" s="19">
        <f t="shared" ref="O340:O363" si="13">IF(M340=0,M340+99999999,ROUNDDOWN(M340*N340,0))</f>
        <v>99999999</v>
      </c>
      <c r="P340">
        <f>'[1]要求ﾃﾞｰﾀ、単価入力'!V158</f>
        <v>0</v>
      </c>
    </row>
    <row r="341" spans="1:18" ht="28.5" customHeight="1" x14ac:dyDescent="0.15">
      <c r="A341">
        <v>157</v>
      </c>
      <c r="B341" s="21" t="str">
        <f>VLOOKUP(A341,'[1]要求ﾃﾞｰﾀ、単価入力'!$A$2:$I$301,8,FALSE)</f>
        <v>17-30</v>
      </c>
      <c r="C341" s="22"/>
      <c r="D341" s="76" t="str">
        <f>'[1]要求ﾃﾞｰﾀ、単価入力'!M158</f>
        <v>アウトレットボックス</v>
      </c>
      <c r="E341" s="75" t="str">
        <f>'[1]要求ﾃﾞｰﾀ、単価入力'!N158</f>
        <v>ＥＡ９４７ＨＢ－１２６</v>
      </c>
      <c r="F341" s="25"/>
      <c r="G341" s="26" t="str">
        <f>'[1]要求ﾃﾞｰﾀ、単価入力'!Q158</f>
        <v>個</v>
      </c>
      <c r="H341" s="27">
        <f>'[1]要求ﾃﾞｰﾀ、単価入力'!R158</f>
        <v>8</v>
      </c>
      <c r="I341" s="28"/>
      <c r="J341" s="29"/>
      <c r="K341" s="30"/>
      <c r="L341" s="18"/>
      <c r="M341" s="19">
        <f>'[1]要求ﾃﾞｰﾀ、単価入力'!S158</f>
        <v>1960</v>
      </c>
      <c r="N341" s="20">
        <f>'[1]要求ﾃﾞｰﾀ、単価入力'!Z158</f>
        <v>0.8</v>
      </c>
      <c r="O341" s="19">
        <f t="shared" si="13"/>
        <v>1568</v>
      </c>
      <c r="P341" t="str">
        <f>'[1]要求ﾃﾞｰﾀ、単価入力'!U158</f>
        <v>ESCO</v>
      </c>
      <c r="Q341" t="str">
        <f>'[1]要求ﾃﾞｰﾀ、単価入力'!P158</f>
        <v>可</v>
      </c>
      <c r="R341" t="str">
        <f>'[1]要求ﾃﾞｰﾀ、単価入力'!H158</f>
        <v>17-30</v>
      </c>
    </row>
    <row r="342" spans="1:18" ht="28.5" customHeight="1" x14ac:dyDescent="0.15">
      <c r="A342">
        <v>158</v>
      </c>
      <c r="B342" s="21"/>
      <c r="C342" s="31">
        <f>IF(H343=0,"",C340+1)</f>
        <v>158</v>
      </c>
      <c r="D342" s="73"/>
      <c r="E342" s="33">
        <f>'[1]要求ﾃﾞｰﾀ、単価入力'!O159</f>
        <v>0</v>
      </c>
      <c r="F342" s="34" t="str">
        <f>IF(Q343="可","*","")</f>
        <v>*</v>
      </c>
      <c r="G342" s="35"/>
      <c r="H342" s="36"/>
      <c r="I342" s="37"/>
      <c r="J342" s="37"/>
      <c r="K342" s="38"/>
      <c r="L342" s="18"/>
      <c r="M342" s="19">
        <f>'[1]要求ﾃﾞｰﾀ、単価入力'!T159</f>
        <v>0</v>
      </c>
      <c r="N342" s="20" t="str">
        <f>'[1]要求ﾃﾞｰﾀ、単価入力'!AA159</f>
        <v/>
      </c>
      <c r="O342" s="19">
        <f t="shared" si="13"/>
        <v>99999999</v>
      </c>
      <c r="P342">
        <f>'[1]要求ﾃﾞｰﾀ、単価入力'!V159</f>
        <v>0</v>
      </c>
    </row>
    <row r="343" spans="1:18" ht="28.5" customHeight="1" x14ac:dyDescent="0.15">
      <c r="A343">
        <v>158</v>
      </c>
      <c r="B343" s="21" t="str">
        <f>VLOOKUP(A343,'[1]要求ﾃﾞｰﾀ、単価入力'!$A$2:$I$301,8,FALSE)</f>
        <v>17-31</v>
      </c>
      <c r="C343" s="22"/>
      <c r="D343" s="76" t="str">
        <f>'[1]要求ﾃﾞｰﾀ、単価入力'!M159</f>
        <v>アウトレットボックス</v>
      </c>
      <c r="E343" s="75" t="str">
        <f>'[1]要求ﾃﾞｰﾀ、単価入力'!N159</f>
        <v>ＥＡ９４７ＨＢ－１３６</v>
      </c>
      <c r="F343" s="25"/>
      <c r="G343" s="26" t="str">
        <f>'[1]要求ﾃﾞｰﾀ、単価入力'!Q159</f>
        <v>個</v>
      </c>
      <c r="H343" s="27">
        <f>'[1]要求ﾃﾞｰﾀ、単価入力'!R159</f>
        <v>2</v>
      </c>
      <c r="I343" s="28"/>
      <c r="J343" s="29"/>
      <c r="K343" s="30"/>
      <c r="L343" s="18"/>
      <c r="M343" s="19">
        <f>'[1]要求ﾃﾞｰﾀ、単価入力'!S159</f>
        <v>3670</v>
      </c>
      <c r="N343" s="20">
        <f>'[1]要求ﾃﾞｰﾀ、単価入力'!Z159</f>
        <v>0.8</v>
      </c>
      <c r="O343" s="19">
        <f t="shared" si="13"/>
        <v>2936</v>
      </c>
      <c r="P343" t="str">
        <f>'[1]要求ﾃﾞｰﾀ、単価入力'!U159</f>
        <v>ESCO</v>
      </c>
      <c r="Q343" t="str">
        <f>'[1]要求ﾃﾞｰﾀ、単価入力'!P159</f>
        <v>可</v>
      </c>
      <c r="R343" t="str">
        <f>'[1]要求ﾃﾞｰﾀ、単価入力'!H159</f>
        <v>17-31</v>
      </c>
    </row>
    <row r="344" spans="1:18" ht="28.5" customHeight="1" x14ac:dyDescent="0.15">
      <c r="A344">
        <v>159</v>
      </c>
      <c r="B344" s="21"/>
      <c r="C344" s="31">
        <f>IF(H345=0,"",C342+1)</f>
        <v>159</v>
      </c>
      <c r="D344" s="73"/>
      <c r="E344" s="33">
        <f>'[1]要求ﾃﾞｰﾀ、単価入力'!O160</f>
        <v>0</v>
      </c>
      <c r="F344" s="34" t="str">
        <f>IF(Q345="可","*","")</f>
        <v>*</v>
      </c>
      <c r="G344" s="35"/>
      <c r="H344" s="36"/>
      <c r="I344" s="37"/>
      <c r="J344" s="37"/>
      <c r="K344" s="38"/>
      <c r="L344" s="18"/>
      <c r="M344" s="19">
        <f>'[1]要求ﾃﾞｰﾀ、単価入力'!T160</f>
        <v>0</v>
      </c>
      <c r="N344" s="20" t="str">
        <f>'[1]要求ﾃﾞｰﾀ、単価入力'!AA160</f>
        <v/>
      </c>
      <c r="O344" s="19">
        <f t="shared" si="13"/>
        <v>99999999</v>
      </c>
      <c r="P344">
        <f>'[1]要求ﾃﾞｰﾀ、単価入力'!V160</f>
        <v>0</v>
      </c>
    </row>
    <row r="345" spans="1:18" ht="28.5" customHeight="1" x14ac:dyDescent="0.15">
      <c r="A345">
        <v>159</v>
      </c>
      <c r="B345" s="21" t="str">
        <f>VLOOKUP(A345,'[1]要求ﾃﾞｰﾀ、単価入力'!$A$2:$I$301,8,FALSE)</f>
        <v>17-32</v>
      </c>
      <c r="C345" s="22"/>
      <c r="D345" s="76" t="str">
        <f>'[1]要求ﾃﾞｰﾀ、単価入力'!M160</f>
        <v>パッキンセット</v>
      </c>
      <c r="E345" s="75" t="str">
        <f>'[1]要求ﾃﾞｰﾀ、単価入力'!N160</f>
        <v>ＥＡ９４７ＨＮ－２２Ｋ</v>
      </c>
      <c r="F345" s="25"/>
      <c r="G345" s="26" t="str">
        <f>'[1]要求ﾃﾞｰﾀ、単価入力'!Q160</f>
        <v>袋</v>
      </c>
      <c r="H345" s="27">
        <f>'[1]要求ﾃﾞｰﾀ、単価入力'!R160</f>
        <v>10</v>
      </c>
      <c r="I345" s="28"/>
      <c r="J345" s="29"/>
      <c r="K345" s="30"/>
      <c r="L345" s="18"/>
      <c r="M345" s="19">
        <f>'[1]要求ﾃﾞｰﾀ、単価入力'!S160</f>
        <v>3670</v>
      </c>
      <c r="N345" s="20">
        <f>'[1]要求ﾃﾞｰﾀ、単価入力'!Z160</f>
        <v>0.8</v>
      </c>
      <c r="O345" s="19">
        <f t="shared" si="13"/>
        <v>2936</v>
      </c>
      <c r="P345" t="str">
        <f>'[1]要求ﾃﾞｰﾀ、単価入力'!U160</f>
        <v>ESCO</v>
      </c>
      <c r="Q345" t="str">
        <f>'[1]要求ﾃﾞｰﾀ、単価入力'!P160</f>
        <v>可</v>
      </c>
      <c r="R345" t="str">
        <f>'[1]要求ﾃﾞｰﾀ、単価入力'!H160</f>
        <v>17-32</v>
      </c>
    </row>
    <row r="346" spans="1:18" ht="28.5" customHeight="1" x14ac:dyDescent="0.15">
      <c r="A346">
        <v>160</v>
      </c>
      <c r="B346" s="21"/>
      <c r="C346" s="31">
        <f>IF(H347=0,"",C344+1)</f>
        <v>160</v>
      </c>
      <c r="D346" s="73"/>
      <c r="E346" s="33">
        <f>'[1]要求ﾃﾞｰﾀ、単価入力'!O161</f>
        <v>0</v>
      </c>
      <c r="F346" s="34" t="str">
        <f>IF(Q347="可","*","")</f>
        <v>*</v>
      </c>
      <c r="G346" s="35"/>
      <c r="H346" s="36"/>
      <c r="I346" s="37"/>
      <c r="J346" s="37"/>
      <c r="K346" s="38"/>
      <c r="L346" s="18"/>
      <c r="M346" s="19">
        <f>'[1]要求ﾃﾞｰﾀ、単価入力'!T161</f>
        <v>0</v>
      </c>
      <c r="N346" s="20" t="str">
        <f>'[1]要求ﾃﾞｰﾀ、単価入力'!AA161</f>
        <v/>
      </c>
      <c r="O346" s="19">
        <f t="shared" si="13"/>
        <v>99999999</v>
      </c>
      <c r="P346">
        <f>'[1]要求ﾃﾞｰﾀ、単価入力'!V161</f>
        <v>0</v>
      </c>
    </row>
    <row r="347" spans="1:18" ht="28.5" customHeight="1" x14ac:dyDescent="0.15">
      <c r="A347">
        <v>160</v>
      </c>
      <c r="B347" s="21" t="str">
        <f>VLOOKUP(A347,'[1]要求ﾃﾞｰﾀ、単価入力'!$A$2:$I$301,8,FALSE)</f>
        <v>17-33</v>
      </c>
      <c r="C347" s="22"/>
      <c r="D347" s="76" t="str">
        <f>'[1]要求ﾃﾞｰﾀ、単価入力'!M161</f>
        <v>高トルク対応ビス</v>
      </c>
      <c r="E347" s="75" t="str">
        <f>'[1]要求ﾃﾞｰﾀ、単価入力'!N161</f>
        <v>ＥＡ９４９ＦＣ－７５</v>
      </c>
      <c r="F347" s="25"/>
      <c r="G347" s="26" t="str">
        <f>'[1]要求ﾃﾞｰﾀ、単価入力'!Q161</f>
        <v>袋</v>
      </c>
      <c r="H347" s="27">
        <f>'[1]要求ﾃﾞｰﾀ、単価入力'!R161</f>
        <v>20</v>
      </c>
      <c r="I347" s="28"/>
      <c r="J347" s="29"/>
      <c r="K347" s="30"/>
      <c r="L347" s="18"/>
      <c r="M347" s="19">
        <f>'[1]要求ﾃﾞｰﾀ、単価入力'!S161</f>
        <v>430</v>
      </c>
      <c r="N347" s="20">
        <f>'[1]要求ﾃﾞｰﾀ、単価入力'!Z161</f>
        <v>0.8</v>
      </c>
      <c r="O347" s="19">
        <f t="shared" si="13"/>
        <v>344</v>
      </c>
      <c r="P347" t="str">
        <f>'[1]要求ﾃﾞｰﾀ、単価入力'!U161</f>
        <v>ESCO</v>
      </c>
      <c r="Q347" t="str">
        <f>'[1]要求ﾃﾞｰﾀ、単価入力'!P161</f>
        <v>可</v>
      </c>
      <c r="R347" t="str">
        <f>'[1]要求ﾃﾞｰﾀ、単価入力'!H161</f>
        <v>17-33</v>
      </c>
    </row>
    <row r="348" spans="1:18" ht="28.5" customHeight="1" x14ac:dyDescent="0.15">
      <c r="A348">
        <v>161</v>
      </c>
      <c r="B348" s="21"/>
      <c r="C348" s="31">
        <f>IF(H349=0,"",C346+1)</f>
        <v>161</v>
      </c>
      <c r="D348" s="73"/>
      <c r="E348" s="33">
        <f>'[1]要求ﾃﾞｰﾀ、単価入力'!O162</f>
        <v>0</v>
      </c>
      <c r="F348" s="34" t="str">
        <f>IF(Q349="可","*","")</f>
        <v>*</v>
      </c>
      <c r="G348" s="35"/>
      <c r="H348" s="36"/>
      <c r="I348" s="37"/>
      <c r="J348" s="37"/>
      <c r="K348" s="38"/>
      <c r="L348" s="18"/>
      <c r="M348" s="19">
        <f>'[1]要求ﾃﾞｰﾀ、単価入力'!T162</f>
        <v>0</v>
      </c>
      <c r="N348" s="20" t="str">
        <f>'[1]要求ﾃﾞｰﾀ、単価入力'!AA162</f>
        <v/>
      </c>
      <c r="O348" s="19">
        <f t="shared" si="13"/>
        <v>99999999</v>
      </c>
      <c r="P348">
        <f>'[1]要求ﾃﾞｰﾀ、単価入力'!V162</f>
        <v>0</v>
      </c>
    </row>
    <row r="349" spans="1:18" ht="28.5" customHeight="1" x14ac:dyDescent="0.15">
      <c r="A349">
        <v>161</v>
      </c>
      <c r="B349" s="21" t="str">
        <f>VLOOKUP(A349,'[1]要求ﾃﾞｰﾀ、単価入力'!$A$2:$I$301,8,FALSE)</f>
        <v>17-34</v>
      </c>
      <c r="C349" s="22"/>
      <c r="D349" s="76" t="str">
        <f>'[1]要求ﾃﾞｰﾀ、単価入力'!M162</f>
        <v>皿頭打込みビス</v>
      </c>
      <c r="E349" s="75" t="str">
        <f>'[1]要求ﾃﾞｰﾀ、単価入力'!N162</f>
        <v>ＥＡ９４５ＶＤ－２５</v>
      </c>
      <c r="F349" s="25"/>
      <c r="G349" s="26" t="str">
        <f>'[1]要求ﾃﾞｰﾀ、単価入力'!Q162</f>
        <v>包</v>
      </c>
      <c r="H349" s="27">
        <f>'[1]要求ﾃﾞｰﾀ、単価入力'!R162</f>
        <v>5</v>
      </c>
      <c r="I349" s="28"/>
      <c r="J349" s="29"/>
      <c r="K349" s="39"/>
      <c r="L349" s="18"/>
      <c r="M349" s="19">
        <f>'[1]要求ﾃﾞｰﾀ、単価入力'!S162</f>
        <v>1080</v>
      </c>
      <c r="N349" s="20">
        <f>'[1]要求ﾃﾞｰﾀ、単価入力'!Z162</f>
        <v>0.8</v>
      </c>
      <c r="O349" s="19">
        <f t="shared" si="13"/>
        <v>864</v>
      </c>
      <c r="P349" t="str">
        <f>'[1]要求ﾃﾞｰﾀ、単価入力'!U162</f>
        <v>ESCO</v>
      </c>
      <c r="Q349" t="str">
        <f>'[1]要求ﾃﾞｰﾀ、単価入力'!P162</f>
        <v>可</v>
      </c>
      <c r="R349" t="str">
        <f>'[1]要求ﾃﾞｰﾀ、単価入力'!H162</f>
        <v>17-34</v>
      </c>
    </row>
    <row r="350" spans="1:18" ht="28.5" customHeight="1" x14ac:dyDescent="0.15">
      <c r="A350">
        <v>162</v>
      </c>
      <c r="B350" s="21"/>
      <c r="C350" s="31">
        <f>IF(H351=0,"",C348+1)</f>
        <v>162</v>
      </c>
      <c r="D350" s="73"/>
      <c r="E350" s="33">
        <f>'[1]要求ﾃﾞｰﾀ、単価入力'!O163</f>
        <v>0</v>
      </c>
      <c r="F350" s="34" t="str">
        <f>IF(Q351="可","*","")</f>
        <v>*</v>
      </c>
      <c r="G350" s="35"/>
      <c r="H350" s="36"/>
      <c r="I350" s="37"/>
      <c r="J350" s="37"/>
      <c r="K350" s="38"/>
      <c r="L350" s="18"/>
      <c r="M350" s="19">
        <f>'[1]要求ﾃﾞｰﾀ、単価入力'!T163</f>
        <v>0</v>
      </c>
      <c r="N350" s="20" t="str">
        <f>'[1]要求ﾃﾞｰﾀ、単価入力'!AA163</f>
        <v/>
      </c>
      <c r="O350" s="19">
        <f t="shared" si="13"/>
        <v>99999999</v>
      </c>
      <c r="P350">
        <f>'[1]要求ﾃﾞｰﾀ、単価入力'!V163</f>
        <v>0</v>
      </c>
    </row>
    <row r="351" spans="1:18" ht="28.5" customHeight="1" x14ac:dyDescent="0.15">
      <c r="A351">
        <v>162</v>
      </c>
      <c r="B351" s="21" t="str">
        <f>VLOOKUP(A351,'[1]要求ﾃﾞｰﾀ、単価入力'!$A$2:$I$301,8,FALSE)</f>
        <v>17-35</v>
      </c>
      <c r="C351" s="22"/>
      <c r="D351" s="76" t="str">
        <f>'[1]要求ﾃﾞｰﾀ、単価入力'!M163</f>
        <v>皿頭打込みビス</v>
      </c>
      <c r="E351" s="75" t="str">
        <f>'[1]要求ﾃﾞｰﾀ、単価入力'!N163</f>
        <v>ＥＡ９４５ＶＤ－３８</v>
      </c>
      <c r="F351" s="25"/>
      <c r="G351" s="26" t="str">
        <f>'[1]要求ﾃﾞｰﾀ、単価入力'!Q163</f>
        <v>包</v>
      </c>
      <c r="H351" s="27">
        <f>'[1]要求ﾃﾞｰﾀ、単価入力'!R163</f>
        <v>5</v>
      </c>
      <c r="I351" s="28"/>
      <c r="J351" s="29"/>
      <c r="K351" s="30"/>
      <c r="L351" s="18"/>
      <c r="M351" s="19">
        <f>'[1]要求ﾃﾞｰﾀ、単価入力'!S163</f>
        <v>1080</v>
      </c>
      <c r="N351" s="20">
        <f>'[1]要求ﾃﾞｰﾀ、単価入力'!Z163</f>
        <v>0.8</v>
      </c>
      <c r="O351" s="19">
        <f t="shared" si="13"/>
        <v>864</v>
      </c>
      <c r="P351" t="str">
        <f>'[1]要求ﾃﾞｰﾀ、単価入力'!U163</f>
        <v>ESCO</v>
      </c>
      <c r="Q351" t="str">
        <f>'[1]要求ﾃﾞｰﾀ、単価入力'!P163</f>
        <v>可</v>
      </c>
      <c r="R351" t="str">
        <f>'[1]要求ﾃﾞｰﾀ、単価入力'!H163</f>
        <v>17-35</v>
      </c>
    </row>
    <row r="352" spans="1:18" ht="28.5" customHeight="1" x14ac:dyDescent="0.15">
      <c r="A352">
        <v>163</v>
      </c>
      <c r="B352" s="21"/>
      <c r="C352" s="31">
        <f>IF(H353=0,"",C350+1)</f>
        <v>163</v>
      </c>
      <c r="D352" s="73"/>
      <c r="E352" s="33">
        <f>'[1]要求ﾃﾞｰﾀ、単価入力'!O164</f>
        <v>0</v>
      </c>
      <c r="F352" s="34" t="str">
        <f>IF(Q353="可","*","")</f>
        <v>*</v>
      </c>
      <c r="G352" s="35"/>
      <c r="H352" s="36"/>
      <c r="I352" s="37"/>
      <c r="J352" s="37"/>
      <c r="K352" s="38"/>
      <c r="L352" s="18"/>
      <c r="M352" s="19">
        <f>'[1]要求ﾃﾞｰﾀ、単価入力'!T164</f>
        <v>0</v>
      </c>
      <c r="N352" s="20" t="str">
        <f>'[1]要求ﾃﾞｰﾀ、単価入力'!AA164</f>
        <v/>
      </c>
      <c r="O352" s="19">
        <f t="shared" si="13"/>
        <v>99999999</v>
      </c>
      <c r="P352">
        <f>'[1]要求ﾃﾞｰﾀ、単価入力'!V164</f>
        <v>0</v>
      </c>
    </row>
    <row r="353" spans="1:18" ht="28.5" customHeight="1" x14ac:dyDescent="0.15">
      <c r="A353">
        <v>163</v>
      </c>
      <c r="B353" s="21" t="str">
        <f>VLOOKUP(A353,'[1]要求ﾃﾞｰﾀ、単価入力'!$A$2:$I$301,8,FALSE)</f>
        <v>17-36</v>
      </c>
      <c r="C353" s="22"/>
      <c r="D353" s="76" t="str">
        <f>'[1]要求ﾃﾞｰﾀ、単価入力'!M164</f>
        <v>皿頭打込みビス</v>
      </c>
      <c r="E353" s="75" t="str">
        <f>'[1]要求ﾃﾞｰﾀ、単価入力'!N164</f>
        <v>ＥＡ９４５ＶＤ－５０</v>
      </c>
      <c r="F353" s="25"/>
      <c r="G353" s="26" t="str">
        <f>'[1]要求ﾃﾞｰﾀ、単価入力'!Q164</f>
        <v>包</v>
      </c>
      <c r="H353" s="27">
        <f>'[1]要求ﾃﾞｰﾀ、単価入力'!R164</f>
        <v>5</v>
      </c>
      <c r="I353" s="28"/>
      <c r="J353" s="29"/>
      <c r="K353" s="30"/>
      <c r="L353" s="18"/>
      <c r="M353" s="19">
        <f>'[1]要求ﾃﾞｰﾀ、単価入力'!S164</f>
        <v>1080</v>
      </c>
      <c r="N353" s="20">
        <f>'[1]要求ﾃﾞｰﾀ、単価入力'!Z164</f>
        <v>0.8</v>
      </c>
      <c r="O353" s="19">
        <f t="shared" si="13"/>
        <v>864</v>
      </c>
      <c r="P353" t="str">
        <f>'[1]要求ﾃﾞｰﾀ、単価入力'!U164</f>
        <v>ESCO</v>
      </c>
      <c r="Q353" t="str">
        <f>'[1]要求ﾃﾞｰﾀ、単価入力'!P164</f>
        <v>可</v>
      </c>
      <c r="R353" t="str">
        <f>'[1]要求ﾃﾞｰﾀ、単価入力'!H164</f>
        <v>17-36</v>
      </c>
    </row>
    <row r="354" spans="1:18" ht="28.5" customHeight="1" x14ac:dyDescent="0.15">
      <c r="A354">
        <v>164</v>
      </c>
      <c r="B354" s="21"/>
      <c r="C354" s="31">
        <f>IF(H355=0,"",C352+1)</f>
        <v>164</v>
      </c>
      <c r="D354" s="73"/>
      <c r="E354" s="33">
        <f>'[1]要求ﾃﾞｰﾀ、単価入力'!O165</f>
        <v>0</v>
      </c>
      <c r="F354" s="34" t="str">
        <f>IF(Q355="可","*","")</f>
        <v>*</v>
      </c>
      <c r="G354" s="35"/>
      <c r="H354" s="36"/>
      <c r="I354" s="37"/>
      <c r="J354" s="37"/>
      <c r="K354" s="38"/>
      <c r="L354" s="18"/>
      <c r="M354" s="19">
        <f>'[1]要求ﾃﾞｰﾀ、単価入力'!T165</f>
        <v>0</v>
      </c>
      <c r="N354" s="20" t="str">
        <f>'[1]要求ﾃﾞｰﾀ、単価入力'!AA165</f>
        <v/>
      </c>
      <c r="O354" s="19">
        <f t="shared" si="13"/>
        <v>99999999</v>
      </c>
      <c r="P354">
        <f>'[1]要求ﾃﾞｰﾀ、単価入力'!V165</f>
        <v>0</v>
      </c>
    </row>
    <row r="355" spans="1:18" ht="28.5" customHeight="1" x14ac:dyDescent="0.15">
      <c r="A355">
        <v>164</v>
      </c>
      <c r="B355" s="21" t="str">
        <f>VLOOKUP(A355,'[1]要求ﾃﾞｰﾀ、単価入力'!$A$2:$I$301,8,FALSE)</f>
        <v>17-37</v>
      </c>
      <c r="C355" s="22"/>
      <c r="D355" s="76" t="str">
        <f>'[1]要求ﾃﾞｰﾀ、単価入力'!M165</f>
        <v>作業用ベルト</v>
      </c>
      <c r="E355" s="75" t="str">
        <f>'[1]要求ﾃﾞｰﾀ、単価入力'!N165</f>
        <v>ＥＡ９２４ＴＡ－２１</v>
      </c>
      <c r="F355" s="25"/>
      <c r="G355" s="26" t="str">
        <f>'[1]要求ﾃﾞｰﾀ、単価入力'!Q165</f>
        <v>本</v>
      </c>
      <c r="H355" s="27">
        <f>'[1]要求ﾃﾞｰﾀ、単価入力'!R165</f>
        <v>2</v>
      </c>
      <c r="I355" s="28"/>
      <c r="J355" s="29"/>
      <c r="K355" s="30"/>
      <c r="L355" s="18"/>
      <c r="M355" s="19">
        <f>'[1]要求ﾃﾞｰﾀ、単価入力'!S165</f>
        <v>7900</v>
      </c>
      <c r="N355" s="20">
        <f>'[1]要求ﾃﾞｰﾀ、単価入力'!Z165</f>
        <v>0.8</v>
      </c>
      <c r="O355" s="19">
        <f t="shared" si="13"/>
        <v>6320</v>
      </c>
      <c r="P355" t="str">
        <f>'[1]要求ﾃﾞｰﾀ、単価入力'!U165</f>
        <v>ESCO</v>
      </c>
      <c r="Q355" t="str">
        <f>'[1]要求ﾃﾞｰﾀ、単価入力'!P165</f>
        <v>可</v>
      </c>
      <c r="R355" t="str">
        <f>'[1]要求ﾃﾞｰﾀ、単価入力'!H165</f>
        <v>17-37</v>
      </c>
    </row>
    <row r="356" spans="1:18" ht="28.5" customHeight="1" x14ac:dyDescent="0.15">
      <c r="A356">
        <v>165</v>
      </c>
      <c r="B356" s="21"/>
      <c r="C356" s="31">
        <f>IF(H357=0,"",C354+1)</f>
        <v>165</v>
      </c>
      <c r="D356" s="73"/>
      <c r="E356" s="33">
        <f>'[1]要求ﾃﾞｰﾀ、単価入力'!O166</f>
        <v>0</v>
      </c>
      <c r="F356" s="34" t="str">
        <f>IF(Q357="可","*","")</f>
        <v>*</v>
      </c>
      <c r="G356" s="35"/>
      <c r="H356" s="36"/>
      <c r="I356" s="37"/>
      <c r="J356" s="37"/>
      <c r="K356" s="38"/>
      <c r="L356" s="18"/>
      <c r="M356" s="19">
        <f>'[1]要求ﾃﾞｰﾀ、単価入力'!T166</f>
        <v>0</v>
      </c>
      <c r="N356" s="20" t="str">
        <f>'[1]要求ﾃﾞｰﾀ、単価入力'!AA166</f>
        <v/>
      </c>
      <c r="O356" s="19">
        <f t="shared" si="13"/>
        <v>99999999</v>
      </c>
      <c r="P356">
        <f>'[1]要求ﾃﾞｰﾀ、単価入力'!V166</f>
        <v>0</v>
      </c>
    </row>
    <row r="357" spans="1:18" ht="28.5" customHeight="1" x14ac:dyDescent="0.15">
      <c r="A357">
        <v>165</v>
      </c>
      <c r="B357" s="21" t="str">
        <f>VLOOKUP(A357,'[1]要求ﾃﾞｰﾀ、単価入力'!$A$2:$I$301,8,FALSE)</f>
        <v>17-38</v>
      </c>
      <c r="C357" s="22"/>
      <c r="D357" s="76" t="str">
        <f>'[1]要求ﾃﾞｰﾀ、単価入力'!M166</f>
        <v>耐切創手袋</v>
      </c>
      <c r="E357" s="75" t="str">
        <f>'[1]要求ﾃﾞｰﾀ、単価入力'!N166</f>
        <v>ＥＡ３５４ＧＪ－８２</v>
      </c>
      <c r="F357" s="25"/>
      <c r="G357" s="26" t="str">
        <f>'[1]要求ﾃﾞｰﾀ、単価入力'!Q166</f>
        <v>双</v>
      </c>
      <c r="H357" s="27">
        <f>'[1]要求ﾃﾞｰﾀ、単価入力'!R166</f>
        <v>10</v>
      </c>
      <c r="I357" s="28"/>
      <c r="J357" s="29"/>
      <c r="K357" s="30"/>
      <c r="L357" s="18"/>
      <c r="M357" s="19">
        <f>'[1]要求ﾃﾞｰﾀ、単価入力'!S166</f>
        <v>1620</v>
      </c>
      <c r="N357" s="20">
        <f>'[1]要求ﾃﾞｰﾀ、単価入力'!Z166</f>
        <v>0.8</v>
      </c>
      <c r="O357" s="19">
        <f t="shared" si="13"/>
        <v>1296</v>
      </c>
      <c r="P357" t="str">
        <f>'[1]要求ﾃﾞｰﾀ、単価入力'!U166</f>
        <v>ESCO</v>
      </c>
      <c r="Q357" t="str">
        <f>'[1]要求ﾃﾞｰﾀ、単価入力'!P166</f>
        <v>可</v>
      </c>
      <c r="R357" t="str">
        <f>'[1]要求ﾃﾞｰﾀ、単価入力'!H166</f>
        <v>17-38</v>
      </c>
    </row>
    <row r="358" spans="1:18" ht="28.5" customHeight="1" x14ac:dyDescent="0.15">
      <c r="A358">
        <v>166</v>
      </c>
      <c r="B358" s="21"/>
      <c r="C358" s="31">
        <f>IF(H359=0,"",C356+1)</f>
        <v>166</v>
      </c>
      <c r="D358" s="73"/>
      <c r="E358" s="33">
        <f>'[1]要求ﾃﾞｰﾀ、単価入力'!O167</f>
        <v>0</v>
      </c>
      <c r="F358" s="34" t="str">
        <f>IF(Q359="可","*","")</f>
        <v>*</v>
      </c>
      <c r="G358" s="35"/>
      <c r="H358" s="36"/>
      <c r="I358" s="37"/>
      <c r="J358" s="37"/>
      <c r="K358" s="38"/>
      <c r="L358" s="18"/>
      <c r="M358" s="19">
        <f>'[1]要求ﾃﾞｰﾀ、単価入力'!T167</f>
        <v>0</v>
      </c>
      <c r="N358" s="20" t="str">
        <f>'[1]要求ﾃﾞｰﾀ、単価入力'!AA167</f>
        <v/>
      </c>
      <c r="O358" s="19">
        <f t="shared" si="13"/>
        <v>99999999</v>
      </c>
      <c r="P358">
        <f>'[1]要求ﾃﾞｰﾀ、単価入力'!V167</f>
        <v>0</v>
      </c>
    </row>
    <row r="359" spans="1:18" ht="28.5" customHeight="1" x14ac:dyDescent="0.15">
      <c r="A359">
        <v>166</v>
      </c>
      <c r="B359" s="21" t="str">
        <f>VLOOKUP(A359,'[1]要求ﾃﾞｰﾀ、単価入力'!$A$2:$I$301,8,FALSE)</f>
        <v>17-39</v>
      </c>
      <c r="C359" s="22"/>
      <c r="D359" s="76" t="str">
        <f>'[1]要求ﾃﾞｰﾀ、単価入力'!M167</f>
        <v>六角ナット</v>
      </c>
      <c r="E359" s="75" t="str">
        <f>'[1]要求ﾃﾞｰﾀ、単価入力'!N167</f>
        <v>トラスコ　Ｂ１３０－３１８５０</v>
      </c>
      <c r="F359" s="25"/>
      <c r="G359" s="26" t="str">
        <f>'[1]要求ﾃﾞｰﾀ、単価入力'!Q167</f>
        <v>包</v>
      </c>
      <c r="H359" s="27">
        <f>'[1]要求ﾃﾞｰﾀ、単価入力'!R167</f>
        <v>100</v>
      </c>
      <c r="I359" s="28"/>
      <c r="J359" s="29"/>
      <c r="K359" s="30"/>
      <c r="L359" s="18"/>
      <c r="M359" s="19">
        <f>'[1]要求ﾃﾞｰﾀ、単価入力'!S167</f>
        <v>1020</v>
      </c>
      <c r="N359" s="20">
        <f>'[1]要求ﾃﾞｰﾀ、単価入力'!Z167</f>
        <v>0.8</v>
      </c>
      <c r="O359" s="19">
        <f t="shared" si="13"/>
        <v>816</v>
      </c>
      <c r="P359" t="str">
        <f>'[1]要求ﾃﾞｰﾀ、単価入力'!U167</f>
        <v>ｵﾚﾝｼﾞﾌﾞｯｸ</v>
      </c>
      <c r="Q359" t="str">
        <f>'[1]要求ﾃﾞｰﾀ、単価入力'!P167</f>
        <v>可</v>
      </c>
      <c r="R359" t="str">
        <f>'[1]要求ﾃﾞｰﾀ、単価入力'!H167</f>
        <v>17-39</v>
      </c>
    </row>
    <row r="360" spans="1:18" ht="28.5" customHeight="1" x14ac:dyDescent="0.15">
      <c r="A360">
        <v>167</v>
      </c>
      <c r="B360" s="21"/>
      <c r="C360" s="31">
        <f>IF(H361=0,"",C358+1)</f>
        <v>167</v>
      </c>
      <c r="D360" s="73"/>
      <c r="E360" s="33">
        <f>'[1]要求ﾃﾞｰﾀ、単価入力'!O168</f>
        <v>0</v>
      </c>
      <c r="F360" s="34" t="str">
        <f>IF(Q361="可","*","")</f>
        <v>*</v>
      </c>
      <c r="G360" s="35"/>
      <c r="H360" s="36"/>
      <c r="I360" s="37"/>
      <c r="J360" s="37"/>
      <c r="K360" s="38"/>
      <c r="L360" s="18"/>
      <c r="M360" s="19">
        <f>'[1]要求ﾃﾞｰﾀ、単価入力'!T168</f>
        <v>0</v>
      </c>
      <c r="N360" s="20" t="str">
        <f>'[1]要求ﾃﾞｰﾀ、単価入力'!AA168</f>
        <v/>
      </c>
      <c r="O360" s="19">
        <f t="shared" si="13"/>
        <v>99999999</v>
      </c>
      <c r="P360">
        <f>'[1]要求ﾃﾞｰﾀ、単価入力'!V168</f>
        <v>0</v>
      </c>
    </row>
    <row r="361" spans="1:18" ht="28.5" customHeight="1" x14ac:dyDescent="0.15">
      <c r="A361">
        <v>167</v>
      </c>
      <c r="B361" s="21" t="str">
        <f>VLOOKUP(A361,'[1]要求ﾃﾞｰﾀ、単価入力'!$A$2:$I$301,8,FALSE)</f>
        <v>17-40</v>
      </c>
      <c r="C361" s="22"/>
      <c r="D361" s="76" t="str">
        <f>'[1]要求ﾃﾞｰﾀ、単価入力'!M168</f>
        <v>中空壁用アンカー</v>
      </c>
      <c r="E361" s="75" t="str">
        <f>'[1]要求ﾃﾞｰﾀ、単価入力'!N168</f>
        <v>エビ印　Ａ４０５Ｂ</v>
      </c>
      <c r="F361" s="25"/>
      <c r="G361" s="26" t="str">
        <f>'[1]要求ﾃﾞｰﾀ、単価入力'!Q168</f>
        <v>包</v>
      </c>
      <c r="H361" s="27">
        <f>'[1]要求ﾃﾞｰﾀ、単価入力'!R168</f>
        <v>2</v>
      </c>
      <c r="I361" s="28"/>
      <c r="J361" s="29"/>
      <c r="K361" s="30"/>
      <c r="L361" s="18"/>
      <c r="M361" s="19">
        <f>'[1]要求ﾃﾞｰﾀ、単価入力'!S168</f>
        <v>2788</v>
      </c>
      <c r="N361" s="20">
        <f>'[1]要求ﾃﾞｰﾀ、単価入力'!Z168</f>
        <v>0.8</v>
      </c>
      <c r="O361" s="19">
        <f t="shared" si="13"/>
        <v>2230</v>
      </c>
      <c r="P361" t="str">
        <f>'[1]要求ﾃﾞｰﾀ、単価入力'!U168</f>
        <v>ｵﾚﾝｼﾞﾌﾞｯｸ</v>
      </c>
      <c r="Q361" t="str">
        <f>'[1]要求ﾃﾞｰﾀ、単価入力'!P168</f>
        <v>可</v>
      </c>
      <c r="R361" t="str">
        <f>'[1]要求ﾃﾞｰﾀ、単価入力'!H168</f>
        <v>17-40</v>
      </c>
    </row>
    <row r="362" spans="1:18" ht="28.5" customHeight="1" x14ac:dyDescent="0.15">
      <c r="A362">
        <v>168</v>
      </c>
      <c r="B362" s="21"/>
      <c r="C362" s="31">
        <f>IF(H363=0,"",C360+1)</f>
        <v>168</v>
      </c>
      <c r="D362" s="73"/>
      <c r="E362" s="33">
        <f>'[1]要求ﾃﾞｰﾀ、単価入力'!O169</f>
        <v>0</v>
      </c>
      <c r="F362" s="34" t="str">
        <f>IF(Q363="可","*","")</f>
        <v>*</v>
      </c>
      <c r="G362" s="35"/>
      <c r="H362" s="36"/>
      <c r="I362" s="37"/>
      <c r="J362" s="37"/>
      <c r="K362" s="38"/>
      <c r="L362" s="18"/>
      <c r="M362" s="19">
        <f>'[1]要求ﾃﾞｰﾀ、単価入力'!T169</f>
        <v>0</v>
      </c>
      <c r="N362" s="20" t="str">
        <f>'[1]要求ﾃﾞｰﾀ、単価入力'!AA169</f>
        <v/>
      </c>
      <c r="O362" s="19">
        <f t="shared" si="13"/>
        <v>99999999</v>
      </c>
      <c r="P362">
        <f>'[1]要求ﾃﾞｰﾀ、単価入力'!V169</f>
        <v>0</v>
      </c>
    </row>
    <row r="363" spans="1:18" ht="28.5" customHeight="1" x14ac:dyDescent="0.15">
      <c r="A363">
        <v>168</v>
      </c>
      <c r="B363" s="21" t="str">
        <f>VLOOKUP(A363,'[1]要求ﾃﾞｰﾀ、単価入力'!$A$2:$I$301,8,FALSE)</f>
        <v>17-41</v>
      </c>
      <c r="C363" s="22"/>
      <c r="D363" s="76" t="str">
        <f>'[1]要求ﾃﾞｰﾀ、単価入力'!M169</f>
        <v>中空壁用アンカー</v>
      </c>
      <c r="E363" s="75" t="str">
        <f>'[1]要求ﾃﾞｰﾀ、単価入力'!N169</f>
        <v>エビ印　Ａ４１６Ｂ</v>
      </c>
      <c r="F363" s="25"/>
      <c r="G363" s="26" t="str">
        <f>'[1]要求ﾃﾞｰﾀ、単価入力'!Q169</f>
        <v>包</v>
      </c>
      <c r="H363" s="27">
        <f>'[1]要求ﾃﾞｰﾀ、単価入力'!R169</f>
        <v>2</v>
      </c>
      <c r="I363" s="28"/>
      <c r="J363" s="29"/>
      <c r="K363" s="30"/>
      <c r="L363" s="18"/>
      <c r="M363" s="19">
        <f>'[1]要求ﾃﾞｰﾀ、単価入力'!S169</f>
        <v>2788</v>
      </c>
      <c r="N363" s="20">
        <f>'[1]要求ﾃﾞｰﾀ、単価入力'!Z169</f>
        <v>0.8</v>
      </c>
      <c r="O363" s="19">
        <f t="shared" si="13"/>
        <v>2230</v>
      </c>
      <c r="P363" t="str">
        <f>'[1]要求ﾃﾞｰﾀ、単価入力'!U169</f>
        <v>ｵﾚﾝｼﾞﾌﾞｯｸ</v>
      </c>
      <c r="Q363" t="str">
        <f>'[1]要求ﾃﾞｰﾀ、単価入力'!P169</f>
        <v>可</v>
      </c>
      <c r="R363" t="str">
        <f>'[1]要求ﾃﾞｰﾀ、単価入力'!H169</f>
        <v>17-41</v>
      </c>
    </row>
    <row r="364" spans="1:18" ht="28.5" customHeight="1" x14ac:dyDescent="0.15">
      <c r="C364" s="22"/>
      <c r="D364" s="77"/>
      <c r="E364" s="78"/>
      <c r="F364" s="58"/>
      <c r="G364" s="59"/>
      <c r="H364" s="60"/>
      <c r="I364" s="61" t="str">
        <f>IF($A$1&lt;169,"小計","")</f>
        <v/>
      </c>
      <c r="J364" s="82" t="str">
        <f>IF(I364="","",SUM(J340:J363))</f>
        <v/>
      </c>
      <c r="K364" s="72"/>
      <c r="L364" s="18"/>
      <c r="M364" s="19"/>
      <c r="N364" s="20"/>
      <c r="O364" s="19"/>
    </row>
    <row r="365" spans="1:18" ht="28.5" customHeight="1" x14ac:dyDescent="0.15">
      <c r="C365" s="46"/>
      <c r="D365" s="79"/>
      <c r="E365" s="80"/>
      <c r="F365" s="65"/>
      <c r="G365" s="66"/>
      <c r="H365" s="67"/>
      <c r="I365" s="68" t="str">
        <f>IF(I364="小計","計","小計")</f>
        <v>小計</v>
      </c>
      <c r="J365" s="83">
        <f>IF(I365="小計",SUM(J340:J363),IF(I365="計",SUM($L$2:L365)))</f>
        <v>0</v>
      </c>
      <c r="K365" s="70"/>
      <c r="L365" s="55">
        <f>SUM(J340:J363)</f>
        <v>0</v>
      </c>
      <c r="M365" s="19">
        <f>M339+J365</f>
        <v>6</v>
      </c>
      <c r="N365" s="20"/>
      <c r="O365" s="19">
        <f>ROUNDDOWN(M365*N365,0)</f>
        <v>0</v>
      </c>
    </row>
    <row r="366" spans="1:18" ht="28.5" customHeight="1" x14ac:dyDescent="0.15">
      <c r="A366">
        <v>169</v>
      </c>
      <c r="C366" s="10">
        <f>IF(H367=0,"",169)</f>
        <v>169</v>
      </c>
      <c r="D366" s="81"/>
      <c r="E366" s="12">
        <f>'[1]要求ﾃﾞｰﾀ、単価入力'!O170</f>
        <v>0</v>
      </c>
      <c r="F366" s="13" t="str">
        <f>IF(Q367="可","*","")</f>
        <v>*</v>
      </c>
      <c r="G366" s="14"/>
      <c r="H366" s="15"/>
      <c r="I366" s="16"/>
      <c r="J366" s="16"/>
      <c r="K366" s="17"/>
      <c r="L366" s="18"/>
      <c r="M366" s="19">
        <f>'[1]要求ﾃﾞｰﾀ、単価入力'!T170</f>
        <v>0</v>
      </c>
      <c r="N366" s="20" t="str">
        <f>'[1]要求ﾃﾞｰﾀ、単価入力'!AA170</f>
        <v/>
      </c>
      <c r="O366" s="19">
        <f t="shared" ref="O366:O389" si="14">IF(M366=0,M366+99999999,ROUNDDOWN(M366*N366,0))</f>
        <v>99999999</v>
      </c>
      <c r="P366">
        <f>'[1]要求ﾃﾞｰﾀ、単価入力'!V170</f>
        <v>0</v>
      </c>
    </row>
    <row r="367" spans="1:18" ht="28.5" customHeight="1" x14ac:dyDescent="0.15">
      <c r="A367">
        <v>169</v>
      </c>
      <c r="B367" s="21" t="str">
        <f>VLOOKUP(A367,'[1]要求ﾃﾞｰﾀ、単価入力'!$A$2:$I$301,8,FALSE)</f>
        <v>17-42</v>
      </c>
      <c r="C367" s="22"/>
      <c r="D367" s="76" t="str">
        <f>'[1]要求ﾃﾞｰﾀ、単価入力'!M170</f>
        <v>ステンレス平織金網</v>
      </c>
      <c r="E367" s="75" t="str">
        <f>'[1]要求ﾃﾞｰﾀ、単価入力'!N170</f>
        <v>トラスコ　ＳＨ－１０００２５－５</v>
      </c>
      <c r="F367" s="25"/>
      <c r="G367" s="26" t="str">
        <f>'[1]要求ﾃﾞｰﾀ、単価入力'!Q170</f>
        <v>巻</v>
      </c>
      <c r="H367" s="27">
        <f>'[1]要求ﾃﾞｰﾀ、単価入力'!R170</f>
        <v>1</v>
      </c>
      <c r="I367" s="28"/>
      <c r="J367" s="29"/>
      <c r="K367" s="30"/>
      <c r="L367" s="18"/>
      <c r="M367" s="19">
        <f>'[1]要求ﾃﾞｰﾀ、単価入力'!S170</f>
        <v>26014</v>
      </c>
      <c r="N367" s="20">
        <f>'[1]要求ﾃﾞｰﾀ、単価入力'!Z170</f>
        <v>0.8</v>
      </c>
      <c r="O367" s="19">
        <f t="shared" si="14"/>
        <v>20811</v>
      </c>
      <c r="P367" t="str">
        <f>'[1]要求ﾃﾞｰﾀ、単価入力'!U170</f>
        <v>ｵﾚﾝｼﾞﾌﾞｯｸ</v>
      </c>
      <c r="Q367" t="str">
        <f>'[1]要求ﾃﾞｰﾀ、単価入力'!P170</f>
        <v>可</v>
      </c>
      <c r="R367" t="str">
        <f>'[1]要求ﾃﾞｰﾀ、単価入力'!H170</f>
        <v>17-42</v>
      </c>
    </row>
    <row r="368" spans="1:18" ht="28.5" customHeight="1" x14ac:dyDescent="0.15">
      <c r="A368">
        <v>170</v>
      </c>
      <c r="B368" s="21"/>
      <c r="C368" s="31">
        <f>IF(H369=0,"",C366+1)</f>
        <v>170</v>
      </c>
      <c r="D368" s="73"/>
      <c r="E368" s="33">
        <f>'[1]要求ﾃﾞｰﾀ、単価入力'!O171</f>
        <v>0</v>
      </c>
      <c r="F368" s="34" t="str">
        <f>IF(Q369="可","*","")</f>
        <v>*</v>
      </c>
      <c r="G368" s="35"/>
      <c r="H368" s="36"/>
      <c r="I368" s="37"/>
      <c r="J368" s="37"/>
      <c r="K368" s="38"/>
      <c r="L368" s="18"/>
      <c r="M368" s="19">
        <f>'[1]要求ﾃﾞｰﾀ、単価入力'!T171</f>
        <v>0</v>
      </c>
      <c r="N368" s="20" t="str">
        <f>'[1]要求ﾃﾞｰﾀ、単価入力'!AA171</f>
        <v/>
      </c>
      <c r="O368" s="19">
        <f t="shared" si="14"/>
        <v>99999999</v>
      </c>
      <c r="P368">
        <f>'[1]要求ﾃﾞｰﾀ、単価入力'!V171</f>
        <v>0</v>
      </c>
    </row>
    <row r="369" spans="1:18" ht="28.5" customHeight="1" x14ac:dyDescent="0.15">
      <c r="A369">
        <v>170</v>
      </c>
      <c r="B369" s="21" t="str">
        <f>VLOOKUP(A369,'[1]要求ﾃﾞｰﾀ、単価入力'!$A$2:$I$301,8,FALSE)</f>
        <v>17-43</v>
      </c>
      <c r="C369" s="22"/>
      <c r="D369" s="76" t="str">
        <f>'[1]要求ﾃﾞｰﾀ、単価入力'!M171</f>
        <v>リチウム電池</v>
      </c>
      <c r="E369" s="75" t="str">
        <f>'[1]要求ﾃﾞｰﾀ、単価入力'!N171</f>
        <v>パナソニック　２ＣＲ－５Ｗ／２Ｐ</v>
      </c>
      <c r="F369" s="25"/>
      <c r="G369" s="26" t="str">
        <f>'[1]要求ﾃﾞｰﾀ、単価入力'!Q171</f>
        <v>包</v>
      </c>
      <c r="H369" s="27">
        <f>'[1]要求ﾃﾞｰﾀ、単価入力'!R171</f>
        <v>1</v>
      </c>
      <c r="I369" s="28"/>
      <c r="J369" s="29"/>
      <c r="K369" s="30"/>
      <c r="L369" s="18"/>
      <c r="M369" s="19">
        <f>'[1]要求ﾃﾞｰﾀ、単価入力'!S171</f>
        <v>2804</v>
      </c>
      <c r="N369" s="20">
        <f>'[1]要求ﾃﾞｰﾀ、単価入力'!Z171</f>
        <v>0.8</v>
      </c>
      <c r="O369" s="19">
        <f t="shared" si="14"/>
        <v>2243</v>
      </c>
      <c r="P369" t="str">
        <f>'[1]要求ﾃﾞｰﾀ、単価入力'!U171</f>
        <v>ｵﾚﾝｼﾞﾌﾞｯｸ</v>
      </c>
      <c r="Q369" t="str">
        <f>'[1]要求ﾃﾞｰﾀ、単価入力'!P171</f>
        <v>可</v>
      </c>
      <c r="R369" t="str">
        <f>'[1]要求ﾃﾞｰﾀ、単価入力'!H171</f>
        <v>17-43</v>
      </c>
    </row>
    <row r="370" spans="1:18" ht="28.5" customHeight="1" x14ac:dyDescent="0.15">
      <c r="A370">
        <v>171</v>
      </c>
      <c r="B370" s="21"/>
      <c r="C370" s="31">
        <f>IF(H371=0,"",C368+1)</f>
        <v>171</v>
      </c>
      <c r="D370" s="73"/>
      <c r="E370" s="33">
        <f>'[1]要求ﾃﾞｰﾀ、単価入力'!O172</f>
        <v>0</v>
      </c>
      <c r="F370" s="34" t="str">
        <f>IF(Q371="可","*","")</f>
        <v>*</v>
      </c>
      <c r="G370" s="35"/>
      <c r="H370" s="36"/>
      <c r="I370" s="37"/>
      <c r="J370" s="37"/>
      <c r="K370" s="38"/>
      <c r="L370" s="18"/>
      <c r="M370" s="19">
        <f>'[1]要求ﾃﾞｰﾀ、単価入力'!T172</f>
        <v>0</v>
      </c>
      <c r="N370" s="20" t="str">
        <f>'[1]要求ﾃﾞｰﾀ、単価入力'!AA172</f>
        <v/>
      </c>
      <c r="O370" s="19">
        <f t="shared" si="14"/>
        <v>99999999</v>
      </c>
      <c r="P370">
        <f>'[1]要求ﾃﾞｰﾀ、単価入力'!V172</f>
        <v>0</v>
      </c>
    </row>
    <row r="371" spans="1:18" ht="28.5" customHeight="1" x14ac:dyDescent="0.15">
      <c r="A371">
        <v>171</v>
      </c>
      <c r="B371" s="21" t="str">
        <f>VLOOKUP(A371,'[1]要求ﾃﾞｰﾀ、単価入力'!$A$2:$I$301,8,FALSE)</f>
        <v>17-44</v>
      </c>
      <c r="C371" s="22"/>
      <c r="D371" s="76" t="str">
        <f>'[1]要求ﾃﾞｰﾀ、単価入力'!M172</f>
        <v>腰袋</v>
      </c>
      <c r="E371" s="75" t="str">
        <f>'[1]要求ﾃﾞｰﾀ、単価入力'!N172</f>
        <v>トラスコ　ＴＣ４１－Ａ</v>
      </c>
      <c r="F371" s="25"/>
      <c r="G371" s="26" t="str">
        <f>'[1]要求ﾃﾞｰﾀ、単価入力'!Q172</f>
        <v>個</v>
      </c>
      <c r="H371" s="27">
        <f>'[1]要求ﾃﾞｰﾀ、単価入力'!R172</f>
        <v>2</v>
      </c>
      <c r="I371" s="28"/>
      <c r="J371" s="29"/>
      <c r="K371" s="30"/>
      <c r="L371" s="18"/>
      <c r="M371" s="19">
        <f>'[1]要求ﾃﾞｰﾀ、単価入力'!S172</f>
        <v>2730</v>
      </c>
      <c r="N371" s="20">
        <f>'[1]要求ﾃﾞｰﾀ、単価入力'!Z172</f>
        <v>0.8</v>
      </c>
      <c r="O371" s="19">
        <f t="shared" si="14"/>
        <v>2184</v>
      </c>
      <c r="P371" t="str">
        <f>'[1]要求ﾃﾞｰﾀ、単価入力'!U172</f>
        <v>ｵﾚﾝｼﾞﾌﾞｯｸ</v>
      </c>
      <c r="Q371" t="str">
        <f>'[1]要求ﾃﾞｰﾀ、単価入力'!P172</f>
        <v>可</v>
      </c>
      <c r="R371" t="str">
        <f>'[1]要求ﾃﾞｰﾀ、単価入力'!H172</f>
        <v>17-44</v>
      </c>
    </row>
    <row r="372" spans="1:18" ht="28.5" customHeight="1" x14ac:dyDescent="0.15">
      <c r="A372">
        <v>172</v>
      </c>
      <c r="B372" s="21"/>
      <c r="C372" s="31">
        <f>IF(H373=0,"",C370+1)</f>
        <v>172</v>
      </c>
      <c r="D372" s="73"/>
      <c r="E372" s="33">
        <f>'[1]要求ﾃﾞｰﾀ、単価入力'!O173</f>
        <v>0</v>
      </c>
      <c r="F372" s="34" t="str">
        <f>IF(Q373="可","*","")</f>
        <v>*</v>
      </c>
      <c r="G372" s="35"/>
      <c r="H372" s="36"/>
      <c r="I372" s="37"/>
      <c r="J372" s="37"/>
      <c r="K372" s="38"/>
      <c r="L372" s="18"/>
      <c r="M372" s="19">
        <f>'[1]要求ﾃﾞｰﾀ、単価入力'!T173</f>
        <v>0</v>
      </c>
      <c r="N372" s="20" t="str">
        <f>'[1]要求ﾃﾞｰﾀ、単価入力'!AA173</f>
        <v/>
      </c>
      <c r="O372" s="19">
        <f t="shared" si="14"/>
        <v>99999999</v>
      </c>
      <c r="P372">
        <f>'[1]要求ﾃﾞｰﾀ、単価入力'!V173</f>
        <v>0</v>
      </c>
    </row>
    <row r="373" spans="1:18" ht="28.5" customHeight="1" x14ac:dyDescent="0.15">
      <c r="A373">
        <v>172</v>
      </c>
      <c r="B373" s="21" t="str">
        <f>VLOOKUP(A373,'[1]要求ﾃﾞｰﾀ、単価入力'!$A$2:$I$301,8,FALSE)</f>
        <v>17-45</v>
      </c>
      <c r="C373" s="22"/>
      <c r="D373" s="76" t="str">
        <f>'[1]要求ﾃﾞｰﾀ、単価入力'!M173</f>
        <v>差込型電線コネクタ</v>
      </c>
      <c r="E373" s="75" t="str">
        <f>'[1]要求ﾃﾞｰﾀ、単価入力'!N173</f>
        <v>ニチフ　ＱＬＸ　２</v>
      </c>
      <c r="F373" s="25"/>
      <c r="G373" s="26" t="str">
        <f>'[1]要求ﾃﾞｰﾀ、単価入力'!Q173</f>
        <v>箱</v>
      </c>
      <c r="H373" s="27">
        <f>'[1]要求ﾃﾞｰﾀ、単価入力'!R173</f>
        <v>3</v>
      </c>
      <c r="I373" s="28"/>
      <c r="J373" s="29"/>
      <c r="K373" s="30"/>
      <c r="L373" s="18"/>
      <c r="M373" s="19">
        <f>'[1]要求ﾃﾞｰﾀ、単価入力'!S173</f>
        <v>1364</v>
      </c>
      <c r="N373" s="20">
        <f>'[1]要求ﾃﾞｰﾀ、単価入力'!Z173</f>
        <v>0.8</v>
      </c>
      <c r="O373" s="19">
        <f t="shared" si="14"/>
        <v>1091</v>
      </c>
      <c r="P373" t="str">
        <f>'[1]要求ﾃﾞｰﾀ、単価入力'!U173</f>
        <v>ｵﾚﾝｼﾞﾌﾞｯｸ</v>
      </c>
      <c r="Q373" t="str">
        <f>'[1]要求ﾃﾞｰﾀ、単価入力'!P173</f>
        <v>可</v>
      </c>
      <c r="R373" t="str">
        <f>'[1]要求ﾃﾞｰﾀ、単価入力'!H173</f>
        <v>17-45</v>
      </c>
    </row>
    <row r="374" spans="1:18" ht="28.5" customHeight="1" x14ac:dyDescent="0.15">
      <c r="A374">
        <v>173</v>
      </c>
      <c r="B374" s="21"/>
      <c r="C374" s="31">
        <f>IF(H375=0,"",C372+1)</f>
        <v>173</v>
      </c>
      <c r="D374" s="73"/>
      <c r="E374" s="33">
        <f>'[1]要求ﾃﾞｰﾀ、単価入力'!O174</f>
        <v>0</v>
      </c>
      <c r="F374" s="34" t="str">
        <f>IF(Q375="可","*","")</f>
        <v>*</v>
      </c>
      <c r="G374" s="35"/>
      <c r="H374" s="36"/>
      <c r="I374" s="37"/>
      <c r="J374" s="37"/>
      <c r="K374" s="38"/>
      <c r="L374" s="18"/>
      <c r="M374" s="19">
        <f>'[1]要求ﾃﾞｰﾀ、単価入力'!T174</f>
        <v>0</v>
      </c>
      <c r="N374" s="20" t="str">
        <f>'[1]要求ﾃﾞｰﾀ、単価入力'!AA174</f>
        <v/>
      </c>
      <c r="O374" s="19">
        <f t="shared" si="14"/>
        <v>99999999</v>
      </c>
      <c r="P374">
        <f>'[1]要求ﾃﾞｰﾀ、単価入力'!V174</f>
        <v>0</v>
      </c>
    </row>
    <row r="375" spans="1:18" ht="28.5" customHeight="1" x14ac:dyDescent="0.15">
      <c r="A375">
        <v>173</v>
      </c>
      <c r="B375" s="21" t="str">
        <f>VLOOKUP(A375,'[1]要求ﾃﾞｰﾀ、単価入力'!$A$2:$I$301,8,FALSE)</f>
        <v>17-46</v>
      </c>
      <c r="C375" s="22"/>
      <c r="D375" s="76" t="str">
        <f>'[1]要求ﾃﾞｰﾀ、単価入力'!M174</f>
        <v>差込型電線コネクタ</v>
      </c>
      <c r="E375" s="75" t="str">
        <f>'[1]要求ﾃﾞｰﾀ、単価入力'!N174</f>
        <v>ニチフ　ＱＬＸ　３</v>
      </c>
      <c r="F375" s="25"/>
      <c r="G375" s="26" t="str">
        <f>'[1]要求ﾃﾞｰﾀ、単価入力'!Q174</f>
        <v>箱</v>
      </c>
      <c r="H375" s="27">
        <f>'[1]要求ﾃﾞｰﾀ、単価入力'!R174</f>
        <v>2</v>
      </c>
      <c r="I375" s="28"/>
      <c r="J375" s="29"/>
      <c r="K375" s="39"/>
      <c r="L375" s="18"/>
      <c r="M375" s="19">
        <f>'[1]要求ﾃﾞｰﾀ、単価入力'!S174</f>
        <v>1594</v>
      </c>
      <c r="N375" s="20">
        <f>'[1]要求ﾃﾞｰﾀ、単価入力'!Z174</f>
        <v>0.8</v>
      </c>
      <c r="O375" s="19">
        <f t="shared" si="14"/>
        <v>1275</v>
      </c>
      <c r="P375" t="str">
        <f>'[1]要求ﾃﾞｰﾀ、単価入力'!U174</f>
        <v>ｵﾚﾝｼﾞﾌﾞｯｸ</v>
      </c>
      <c r="Q375" t="str">
        <f>'[1]要求ﾃﾞｰﾀ、単価入力'!P174</f>
        <v>可</v>
      </c>
      <c r="R375" t="str">
        <f>'[1]要求ﾃﾞｰﾀ、単価入力'!H174</f>
        <v>17-46</v>
      </c>
    </row>
    <row r="376" spans="1:18" ht="28.5" customHeight="1" x14ac:dyDescent="0.15">
      <c r="A376">
        <v>174</v>
      </c>
      <c r="B376" s="21"/>
      <c r="C376" s="31">
        <f>IF(H377=0,"",C374+1)</f>
        <v>174</v>
      </c>
      <c r="D376" s="73"/>
      <c r="E376" s="33">
        <f>'[1]要求ﾃﾞｰﾀ、単価入力'!O175</f>
        <v>0</v>
      </c>
      <c r="F376" s="34" t="str">
        <f>IF(Q377="可","*","")</f>
        <v>*</v>
      </c>
      <c r="G376" s="35"/>
      <c r="H376" s="36"/>
      <c r="I376" s="37"/>
      <c r="J376" s="37"/>
      <c r="K376" s="38"/>
      <c r="L376" s="18"/>
      <c r="M376" s="19">
        <f>'[1]要求ﾃﾞｰﾀ、単価入力'!T175</f>
        <v>0</v>
      </c>
      <c r="N376" s="20" t="str">
        <f>'[1]要求ﾃﾞｰﾀ、単価入力'!AA175</f>
        <v/>
      </c>
      <c r="O376" s="19">
        <f t="shared" si="14"/>
        <v>99999999</v>
      </c>
      <c r="P376">
        <f>'[1]要求ﾃﾞｰﾀ、単価入力'!V175</f>
        <v>0</v>
      </c>
    </row>
    <row r="377" spans="1:18" ht="28.5" customHeight="1" x14ac:dyDescent="0.15">
      <c r="A377">
        <v>174</v>
      </c>
      <c r="B377" s="21" t="str">
        <f>VLOOKUP(A377,'[1]要求ﾃﾞｰﾀ、単価入力'!$A$2:$I$301,8,FALSE)</f>
        <v>17-47</v>
      </c>
      <c r="C377" s="22"/>
      <c r="D377" s="76" t="str">
        <f>'[1]要求ﾃﾞｰﾀ、単価入力'!M175</f>
        <v>差込型電線コネクタ</v>
      </c>
      <c r="E377" s="75" t="str">
        <f>'[1]要求ﾃﾞｰﾀ、単価入力'!N175</f>
        <v>ニチフ　ＱＬＸ　４</v>
      </c>
      <c r="F377" s="25"/>
      <c r="G377" s="26" t="str">
        <f>'[1]要求ﾃﾞｰﾀ、単価入力'!Q175</f>
        <v>箱</v>
      </c>
      <c r="H377" s="27">
        <f>'[1]要求ﾃﾞｰﾀ、単価入力'!R175</f>
        <v>2</v>
      </c>
      <c r="I377" s="28"/>
      <c r="J377" s="29"/>
      <c r="K377" s="30"/>
      <c r="L377" s="18"/>
      <c r="M377" s="19">
        <f>'[1]要求ﾃﾞｰﾀ、単価入力'!S175</f>
        <v>2071</v>
      </c>
      <c r="N377" s="20">
        <f>'[1]要求ﾃﾞｰﾀ、単価入力'!Z175</f>
        <v>0.8</v>
      </c>
      <c r="O377" s="19">
        <f t="shared" si="14"/>
        <v>1656</v>
      </c>
      <c r="P377" t="str">
        <f>'[1]要求ﾃﾞｰﾀ、単価入力'!U175</f>
        <v>ｵﾚﾝｼﾞﾌﾞｯｸ</v>
      </c>
      <c r="Q377" t="str">
        <f>'[1]要求ﾃﾞｰﾀ、単価入力'!P175</f>
        <v>可</v>
      </c>
      <c r="R377" t="str">
        <f>'[1]要求ﾃﾞｰﾀ、単価入力'!H175</f>
        <v>17-47</v>
      </c>
    </row>
    <row r="378" spans="1:18" ht="28.5" customHeight="1" x14ac:dyDescent="0.15">
      <c r="A378">
        <v>175</v>
      </c>
      <c r="B378" s="21"/>
      <c r="C378" s="31">
        <f>IF(H379=0,"",C376+1)</f>
        <v>175</v>
      </c>
      <c r="D378" s="73"/>
      <c r="E378" s="33">
        <f>'[1]要求ﾃﾞｰﾀ、単価入力'!O176</f>
        <v>0</v>
      </c>
      <c r="F378" s="34" t="str">
        <f>IF(Q379="可","*","")</f>
        <v>*</v>
      </c>
      <c r="G378" s="35"/>
      <c r="H378" s="36"/>
      <c r="I378" s="37"/>
      <c r="J378" s="37"/>
      <c r="K378" s="38"/>
      <c r="L378" s="18"/>
      <c r="M378" s="19">
        <f>'[1]要求ﾃﾞｰﾀ、単価入力'!T176</f>
        <v>0</v>
      </c>
      <c r="N378" s="20" t="str">
        <f>'[1]要求ﾃﾞｰﾀ、単価入力'!AA176</f>
        <v/>
      </c>
      <c r="O378" s="19">
        <f t="shared" si="14"/>
        <v>99999999</v>
      </c>
      <c r="P378">
        <f>'[1]要求ﾃﾞｰﾀ、単価入力'!V176</f>
        <v>0</v>
      </c>
    </row>
    <row r="379" spans="1:18" ht="28.5" customHeight="1" x14ac:dyDescent="0.15">
      <c r="A379">
        <v>175</v>
      </c>
      <c r="B379" s="21" t="str">
        <f>VLOOKUP(A379,'[1]要求ﾃﾞｰﾀ、単価入力'!$A$2:$I$301,8,FALSE)</f>
        <v>17-48</v>
      </c>
      <c r="C379" s="22"/>
      <c r="D379" s="76" t="str">
        <f>'[1]要求ﾃﾞｰﾀ、単価入力'!M176</f>
        <v>差込型電線コネクタ</v>
      </c>
      <c r="E379" s="75" t="str">
        <f>'[1]要求ﾃﾞｰﾀ、単価入力'!N176</f>
        <v>ニチフ　ＱＬＸ　５</v>
      </c>
      <c r="F379" s="25"/>
      <c r="G379" s="26" t="str">
        <f>'[1]要求ﾃﾞｰﾀ、単価入力'!Q176</f>
        <v>箱</v>
      </c>
      <c r="H379" s="27">
        <f>'[1]要求ﾃﾞｰﾀ、単価入力'!R176</f>
        <v>2</v>
      </c>
      <c r="I379" s="28"/>
      <c r="J379" s="29"/>
      <c r="K379" s="30"/>
      <c r="L379" s="18"/>
      <c r="M379" s="19">
        <f>'[1]要求ﾃﾞｰﾀ、単価入力'!S176</f>
        <v>2531</v>
      </c>
      <c r="N379" s="20">
        <f>'[1]要求ﾃﾞｰﾀ、単価入力'!Z176</f>
        <v>0.8</v>
      </c>
      <c r="O379" s="19">
        <f t="shared" si="14"/>
        <v>2024</v>
      </c>
      <c r="P379" t="str">
        <f>'[1]要求ﾃﾞｰﾀ、単価入力'!U176</f>
        <v>ｵﾚﾝｼﾞﾌﾞｯｸ</v>
      </c>
      <c r="Q379" t="str">
        <f>'[1]要求ﾃﾞｰﾀ、単価入力'!P176</f>
        <v>可</v>
      </c>
      <c r="R379" t="str">
        <f>'[1]要求ﾃﾞｰﾀ、単価入力'!H176</f>
        <v>17-48</v>
      </c>
    </row>
    <row r="380" spans="1:18" ht="28.5" customHeight="1" x14ac:dyDescent="0.15">
      <c r="A380">
        <v>176</v>
      </c>
      <c r="B380" s="21"/>
      <c r="C380" s="31">
        <f>IF(H381=0,"",C378+1)</f>
        <v>176</v>
      </c>
      <c r="D380" s="73"/>
      <c r="E380" s="33">
        <f>'[1]要求ﾃﾞｰﾀ、単価入力'!O177</f>
        <v>0</v>
      </c>
      <c r="F380" s="34" t="str">
        <f>IF(Q381="可","*","")</f>
        <v>*</v>
      </c>
      <c r="G380" s="35"/>
      <c r="H380" s="36"/>
      <c r="I380" s="37"/>
      <c r="J380" s="37"/>
      <c r="K380" s="38"/>
      <c r="L380" s="18"/>
      <c r="M380" s="19">
        <f>'[1]要求ﾃﾞｰﾀ、単価入力'!T177</f>
        <v>0</v>
      </c>
      <c r="N380" s="20" t="str">
        <f>'[1]要求ﾃﾞｰﾀ、単価入力'!AA177</f>
        <v/>
      </c>
      <c r="O380" s="19">
        <f t="shared" si="14"/>
        <v>99999999</v>
      </c>
      <c r="P380">
        <f>'[1]要求ﾃﾞｰﾀ、単価入力'!V177</f>
        <v>0</v>
      </c>
    </row>
    <row r="381" spans="1:18" ht="28.5" customHeight="1" x14ac:dyDescent="0.15">
      <c r="A381">
        <v>176</v>
      </c>
      <c r="B381" s="21" t="str">
        <f>VLOOKUP(A381,'[1]要求ﾃﾞｰﾀ、単価入力'!$A$2:$I$301,8,FALSE)</f>
        <v>17-49</v>
      </c>
      <c r="C381" s="22"/>
      <c r="D381" s="76" t="str">
        <f>'[1]要求ﾃﾞｰﾀ、単価入力'!M177</f>
        <v>差込型電線コネクタ</v>
      </c>
      <c r="E381" s="75" t="str">
        <f>'[1]要求ﾃﾞｰﾀ、単価入力'!N177</f>
        <v>ニチフ　ＱＬＸ　６</v>
      </c>
      <c r="F381" s="25"/>
      <c r="G381" s="26" t="str">
        <f>'[1]要求ﾃﾞｰﾀ、単価入力'!Q177</f>
        <v>箱</v>
      </c>
      <c r="H381" s="27">
        <f>'[1]要求ﾃﾞｰﾀ、単価入力'!R177</f>
        <v>2</v>
      </c>
      <c r="I381" s="28"/>
      <c r="J381" s="29"/>
      <c r="K381" s="30"/>
      <c r="L381" s="18"/>
      <c r="M381" s="19">
        <f>'[1]要求ﾃﾞｰﾀ、単価入力'!S177</f>
        <v>1397</v>
      </c>
      <c r="N381" s="20">
        <f>'[1]要求ﾃﾞｰﾀ、単価入力'!Z177</f>
        <v>0.8</v>
      </c>
      <c r="O381" s="19">
        <f t="shared" si="14"/>
        <v>1117</v>
      </c>
      <c r="P381" t="str">
        <f>'[1]要求ﾃﾞｰﾀ、単価入力'!U177</f>
        <v>ｵﾚﾝｼﾞﾌﾞｯｸ</v>
      </c>
      <c r="Q381" t="str">
        <f>'[1]要求ﾃﾞｰﾀ、単価入力'!P177</f>
        <v>可</v>
      </c>
      <c r="R381" t="str">
        <f>'[1]要求ﾃﾞｰﾀ、単価入力'!H177</f>
        <v>17-49</v>
      </c>
    </row>
    <row r="382" spans="1:18" ht="28.5" customHeight="1" x14ac:dyDescent="0.15">
      <c r="A382">
        <v>177</v>
      </c>
      <c r="B382" s="21"/>
      <c r="C382" s="31">
        <f>IF(H383=0,"",C380+1)</f>
        <v>177</v>
      </c>
      <c r="D382" s="73"/>
      <c r="E382" s="33">
        <f>'[1]要求ﾃﾞｰﾀ、単価入力'!O178</f>
        <v>0</v>
      </c>
      <c r="F382" s="34" t="str">
        <f>IF(Q383="可","*","")</f>
        <v>*</v>
      </c>
      <c r="G382" s="35"/>
      <c r="H382" s="36"/>
      <c r="I382" s="37"/>
      <c r="J382" s="37"/>
      <c r="K382" s="38"/>
      <c r="L382" s="18"/>
      <c r="M382" s="19">
        <f>'[1]要求ﾃﾞｰﾀ、単価入力'!T178</f>
        <v>0</v>
      </c>
      <c r="N382" s="20" t="str">
        <f>'[1]要求ﾃﾞｰﾀ、単価入力'!AA178</f>
        <v/>
      </c>
      <c r="O382" s="19">
        <f t="shared" si="14"/>
        <v>99999999</v>
      </c>
      <c r="P382">
        <f>'[1]要求ﾃﾞｰﾀ、単価入力'!V178</f>
        <v>0</v>
      </c>
    </row>
    <row r="383" spans="1:18" ht="28.5" customHeight="1" x14ac:dyDescent="0.15">
      <c r="A383">
        <v>177</v>
      </c>
      <c r="B383" s="21" t="str">
        <f>VLOOKUP(A383,'[1]要求ﾃﾞｰﾀ、単価入力'!$A$2:$I$301,8,FALSE)</f>
        <v>17-50</v>
      </c>
      <c r="C383" s="22"/>
      <c r="D383" s="76" t="str">
        <f>'[1]要求ﾃﾞｰﾀ、単価入力'!M178</f>
        <v>安全靴</v>
      </c>
      <c r="E383" s="75" t="str">
        <f>'[1]要求ﾃﾞｰﾀ、単価入力'!N178</f>
        <v>ミドリ安全　ＣＦ１２０－２６．５</v>
      </c>
      <c r="F383" s="25"/>
      <c r="G383" s="26" t="str">
        <f>'[1]要求ﾃﾞｰﾀ、単価入力'!Q178</f>
        <v>足</v>
      </c>
      <c r="H383" s="27">
        <f>'[1]要求ﾃﾞｰﾀ、単価入力'!R178</f>
        <v>1</v>
      </c>
      <c r="I383" s="28"/>
      <c r="J383" s="29"/>
      <c r="K383" s="30"/>
      <c r="L383" s="18"/>
      <c r="M383" s="19">
        <f>'[1]要求ﾃﾞｰﾀ、単価入力'!S178</f>
        <v>10590</v>
      </c>
      <c r="N383" s="20">
        <f>'[1]要求ﾃﾞｰﾀ、単価入力'!Z178</f>
        <v>0.8</v>
      </c>
      <c r="O383" s="19">
        <f t="shared" si="14"/>
        <v>8472</v>
      </c>
      <c r="P383" t="str">
        <f>'[1]要求ﾃﾞｰﾀ、単価入力'!U178</f>
        <v>ｵﾚﾝｼﾞﾌﾞｯｸ</v>
      </c>
      <c r="Q383" t="str">
        <f>'[1]要求ﾃﾞｰﾀ、単価入力'!P178</f>
        <v>可</v>
      </c>
      <c r="R383" t="str">
        <f>'[1]要求ﾃﾞｰﾀ、単価入力'!H178</f>
        <v>17-50</v>
      </c>
    </row>
    <row r="384" spans="1:18" ht="28.5" customHeight="1" x14ac:dyDescent="0.15">
      <c r="A384">
        <v>178</v>
      </c>
      <c r="B384" s="21"/>
      <c r="C384" s="31">
        <f>IF(H385=0,"",C382+1)</f>
        <v>178</v>
      </c>
      <c r="D384" s="73"/>
      <c r="E384" s="33">
        <f>'[1]要求ﾃﾞｰﾀ、単価入力'!O179</f>
        <v>0</v>
      </c>
      <c r="F384" s="34" t="str">
        <f>IF(Q385="可","*","")</f>
        <v>*</v>
      </c>
      <c r="G384" s="35"/>
      <c r="H384" s="36"/>
      <c r="I384" s="37"/>
      <c r="J384" s="37"/>
      <c r="K384" s="38"/>
      <c r="L384" s="18"/>
      <c r="M384" s="19">
        <f>'[1]要求ﾃﾞｰﾀ、単価入力'!T179</f>
        <v>0</v>
      </c>
      <c r="N384" s="20" t="str">
        <f>'[1]要求ﾃﾞｰﾀ、単価入力'!AA179</f>
        <v/>
      </c>
      <c r="O384" s="19">
        <f t="shared" si="14"/>
        <v>99999999</v>
      </c>
      <c r="P384">
        <f>'[1]要求ﾃﾞｰﾀ、単価入力'!V179</f>
        <v>0</v>
      </c>
    </row>
    <row r="385" spans="1:18" ht="28.5" customHeight="1" x14ac:dyDescent="0.15">
      <c r="A385">
        <v>178</v>
      </c>
      <c r="B385" s="21" t="str">
        <f>VLOOKUP(A385,'[1]要求ﾃﾞｰﾀ、単価入力'!$A$2:$I$301,8,FALSE)</f>
        <v>17-51</v>
      </c>
      <c r="C385" s="22"/>
      <c r="D385" s="76" t="str">
        <f>'[1]要求ﾃﾞｰﾀ、単価入力'!M179</f>
        <v>安全長靴</v>
      </c>
      <c r="E385" s="75" t="str">
        <f>'[1]要求ﾃﾞｰﾀ、単価入力'!N179</f>
        <v>ミドリ安全　７６６ＮＰ－４－２５．０</v>
      </c>
      <c r="F385" s="25"/>
      <c r="G385" s="26" t="str">
        <f>'[1]要求ﾃﾞｰﾀ、単価入力'!Q179</f>
        <v>足</v>
      </c>
      <c r="H385" s="27">
        <f>'[1]要求ﾃﾞｰﾀ、単価入力'!R179</f>
        <v>1</v>
      </c>
      <c r="I385" s="28"/>
      <c r="J385" s="29"/>
      <c r="K385" s="30"/>
      <c r="L385" s="18"/>
      <c r="M385" s="19">
        <f>'[1]要求ﾃﾞｰﾀ、単価入力'!S179</f>
        <v>11520</v>
      </c>
      <c r="N385" s="20">
        <f>'[1]要求ﾃﾞｰﾀ、単価入力'!Z179</f>
        <v>0.8</v>
      </c>
      <c r="O385" s="19">
        <f t="shared" si="14"/>
        <v>9216</v>
      </c>
      <c r="P385" t="str">
        <f>'[1]要求ﾃﾞｰﾀ、単価入力'!U179</f>
        <v>ｵﾚﾝｼﾞﾌﾞｯｸ</v>
      </c>
      <c r="Q385" t="str">
        <f>'[1]要求ﾃﾞｰﾀ、単価入力'!P179</f>
        <v>可</v>
      </c>
      <c r="R385" t="str">
        <f>'[1]要求ﾃﾞｰﾀ、単価入力'!H179</f>
        <v>17-51</v>
      </c>
    </row>
    <row r="386" spans="1:18" ht="28.5" customHeight="1" x14ac:dyDescent="0.15">
      <c r="A386">
        <v>179</v>
      </c>
      <c r="B386" s="21"/>
      <c r="C386" s="31">
        <f>IF(H387=0,"",C384+1)</f>
        <v>179</v>
      </c>
      <c r="D386" s="73"/>
      <c r="E386" s="33">
        <f>'[1]要求ﾃﾞｰﾀ、単価入力'!O180</f>
        <v>0</v>
      </c>
      <c r="F386" s="34" t="str">
        <f>IF(Q387="可","*","")</f>
        <v>*</v>
      </c>
      <c r="G386" s="35"/>
      <c r="H386" s="36"/>
      <c r="I386" s="37"/>
      <c r="J386" s="37"/>
      <c r="K386" s="38"/>
      <c r="L386" s="18"/>
      <c r="M386" s="19">
        <f>'[1]要求ﾃﾞｰﾀ、単価入力'!T180</f>
        <v>0</v>
      </c>
      <c r="N386" s="20" t="str">
        <f>'[1]要求ﾃﾞｰﾀ、単価入力'!AA180</f>
        <v/>
      </c>
      <c r="O386" s="19">
        <f t="shared" si="14"/>
        <v>99999999</v>
      </c>
      <c r="P386">
        <f>'[1]要求ﾃﾞｰﾀ、単価入力'!V180</f>
        <v>0</v>
      </c>
    </row>
    <row r="387" spans="1:18" ht="28.5" customHeight="1" x14ac:dyDescent="0.15">
      <c r="A387">
        <v>179</v>
      </c>
      <c r="B387" s="21" t="str">
        <f>VLOOKUP(A387,'[1]要求ﾃﾞｰﾀ、単価入力'!$A$2:$I$301,8,FALSE)</f>
        <v>17-52</v>
      </c>
      <c r="C387" s="22"/>
      <c r="D387" s="76" t="str">
        <f>'[1]要求ﾃﾞｰﾀ、単価入力'!M180</f>
        <v>安全長靴</v>
      </c>
      <c r="E387" s="75" t="str">
        <f>'[1]要求ﾃﾞｰﾀ、単価入力'!N180</f>
        <v>ミドリ安全　７６６ＮＰ－４－２６．０</v>
      </c>
      <c r="F387" s="25"/>
      <c r="G387" s="26" t="str">
        <f>'[1]要求ﾃﾞｰﾀ、単価入力'!Q180</f>
        <v>足</v>
      </c>
      <c r="H387" s="27">
        <f>'[1]要求ﾃﾞｰﾀ、単価入力'!R180</f>
        <v>4</v>
      </c>
      <c r="I387" s="28"/>
      <c r="J387" s="29"/>
      <c r="K387" s="30"/>
      <c r="L387" s="18"/>
      <c r="M387" s="19">
        <f>'[1]要求ﾃﾞｰﾀ、単価入力'!S180</f>
        <v>11520</v>
      </c>
      <c r="N387" s="20">
        <f>'[1]要求ﾃﾞｰﾀ、単価入力'!Z180</f>
        <v>0.8</v>
      </c>
      <c r="O387" s="19">
        <f t="shared" si="14"/>
        <v>9216</v>
      </c>
      <c r="P387" t="str">
        <f>'[1]要求ﾃﾞｰﾀ、単価入力'!U180</f>
        <v>ｵﾚﾝｼﾞﾌﾞｯｸ</v>
      </c>
      <c r="Q387" t="str">
        <f>'[1]要求ﾃﾞｰﾀ、単価入力'!P180</f>
        <v>可</v>
      </c>
      <c r="R387" t="str">
        <f>'[1]要求ﾃﾞｰﾀ、単価入力'!H180</f>
        <v>17-52</v>
      </c>
    </row>
    <row r="388" spans="1:18" ht="28.5" customHeight="1" x14ac:dyDescent="0.15">
      <c r="A388">
        <v>180</v>
      </c>
      <c r="B388" s="21"/>
      <c r="C388" s="31">
        <f>IF(H389=0,"",C386+1)</f>
        <v>180</v>
      </c>
      <c r="D388" s="73"/>
      <c r="E388" s="33">
        <f>'[1]要求ﾃﾞｰﾀ、単価入力'!O181</f>
        <v>0</v>
      </c>
      <c r="F388" s="34" t="str">
        <f>IF(Q389="可","*","")</f>
        <v>*</v>
      </c>
      <c r="G388" s="35"/>
      <c r="H388" s="36"/>
      <c r="I388" s="37"/>
      <c r="J388" s="37"/>
      <c r="K388" s="38"/>
      <c r="L388" s="18"/>
      <c r="M388" s="19">
        <f>'[1]要求ﾃﾞｰﾀ、単価入力'!T181</f>
        <v>0</v>
      </c>
      <c r="N388" s="20" t="str">
        <f>'[1]要求ﾃﾞｰﾀ、単価入力'!AA181</f>
        <v/>
      </c>
      <c r="O388" s="19">
        <f t="shared" si="14"/>
        <v>99999999</v>
      </c>
      <c r="P388">
        <f>'[1]要求ﾃﾞｰﾀ、単価入力'!V181</f>
        <v>0</v>
      </c>
    </row>
    <row r="389" spans="1:18" ht="28.5" customHeight="1" x14ac:dyDescent="0.15">
      <c r="A389">
        <v>180</v>
      </c>
      <c r="B389" s="21" t="str">
        <f>VLOOKUP(A389,'[1]要求ﾃﾞｰﾀ、単価入力'!$A$2:$I$301,8,FALSE)</f>
        <v>17-53</v>
      </c>
      <c r="C389" s="22"/>
      <c r="D389" s="76" t="str">
        <f>'[1]要求ﾃﾞｰﾀ、単価入力'!M181</f>
        <v>安全長靴</v>
      </c>
      <c r="E389" s="75" t="str">
        <f>'[1]要求ﾃﾞｰﾀ、単価入力'!N181</f>
        <v>ミドリ安全　７６６ＮＰ－４－２６．５</v>
      </c>
      <c r="F389" s="25"/>
      <c r="G389" s="26" t="str">
        <f>'[1]要求ﾃﾞｰﾀ、単価入力'!Q181</f>
        <v>足</v>
      </c>
      <c r="H389" s="27">
        <f>'[1]要求ﾃﾞｰﾀ、単価入力'!R181</f>
        <v>1</v>
      </c>
      <c r="I389" s="28"/>
      <c r="J389" s="29"/>
      <c r="K389" s="30"/>
      <c r="L389" s="18"/>
      <c r="M389" s="19">
        <f>'[1]要求ﾃﾞｰﾀ、単価入力'!S181</f>
        <v>11520</v>
      </c>
      <c r="N389" s="20">
        <f>'[1]要求ﾃﾞｰﾀ、単価入力'!Z181</f>
        <v>0.8</v>
      </c>
      <c r="O389" s="19">
        <f t="shared" si="14"/>
        <v>9216</v>
      </c>
      <c r="P389" t="str">
        <f>'[1]要求ﾃﾞｰﾀ、単価入力'!U181</f>
        <v>ｵﾚﾝｼﾞﾌﾞｯｸ</v>
      </c>
      <c r="Q389" t="str">
        <f>'[1]要求ﾃﾞｰﾀ、単価入力'!P181</f>
        <v>可</v>
      </c>
      <c r="R389" t="str">
        <f>'[1]要求ﾃﾞｰﾀ、単価入力'!H181</f>
        <v>17-53</v>
      </c>
    </row>
    <row r="390" spans="1:18" ht="28.5" customHeight="1" x14ac:dyDescent="0.15">
      <c r="C390" s="22"/>
      <c r="D390" s="77"/>
      <c r="E390" s="78"/>
      <c r="F390" s="58"/>
      <c r="G390" s="59"/>
      <c r="H390" s="60"/>
      <c r="I390" s="61" t="str">
        <f>IF($A$1&lt;181,"小計","")</f>
        <v/>
      </c>
      <c r="J390" s="82" t="str">
        <f>IF(I390="","",SUM(J366:J389))</f>
        <v/>
      </c>
      <c r="K390" s="72"/>
      <c r="L390" s="18"/>
      <c r="M390" s="19"/>
      <c r="N390" s="20"/>
      <c r="O390" s="19"/>
    </row>
    <row r="391" spans="1:18" ht="28.5" customHeight="1" x14ac:dyDescent="0.15">
      <c r="C391" s="46"/>
      <c r="D391" s="79"/>
      <c r="E391" s="80"/>
      <c r="F391" s="65"/>
      <c r="G391" s="66"/>
      <c r="H391" s="67"/>
      <c r="I391" s="68" t="str">
        <f>IF(I390="小計","計","小計")</f>
        <v>小計</v>
      </c>
      <c r="J391" s="83">
        <f>IF(I391="小計",SUM(J366:J389),IF(I391="計",SUM($L$2:L391)))</f>
        <v>0</v>
      </c>
      <c r="K391" s="70"/>
      <c r="L391" s="55">
        <f>SUM(J366:J389)</f>
        <v>0</v>
      </c>
      <c r="M391" s="19">
        <f>M365+J391</f>
        <v>6</v>
      </c>
      <c r="N391" s="20"/>
      <c r="O391" s="19">
        <f>ROUNDDOWN(M391*N391,0)</f>
        <v>0</v>
      </c>
    </row>
    <row r="392" spans="1:18" ht="28.5" customHeight="1" x14ac:dyDescent="0.15">
      <c r="A392">
        <v>181</v>
      </c>
      <c r="C392" s="10">
        <f>IF(H393=0,"",181)</f>
        <v>181</v>
      </c>
      <c r="D392" s="81"/>
      <c r="E392" s="12">
        <f>'[1]要求ﾃﾞｰﾀ、単価入力'!O182</f>
        <v>0</v>
      </c>
      <c r="F392" s="13" t="str">
        <f>IF(Q393="可","*","")</f>
        <v>*</v>
      </c>
      <c r="G392" s="14"/>
      <c r="H392" s="15"/>
      <c r="I392" s="16"/>
      <c r="J392" s="16"/>
      <c r="K392" s="17"/>
      <c r="L392" s="18"/>
      <c r="M392" s="19">
        <f>'[1]要求ﾃﾞｰﾀ、単価入力'!T182</f>
        <v>0</v>
      </c>
      <c r="N392" s="20" t="str">
        <f>'[1]要求ﾃﾞｰﾀ、単価入力'!AA182</f>
        <v/>
      </c>
      <c r="O392" s="19">
        <f t="shared" ref="O392:O415" si="15">IF(M392=0,M392+99999999,ROUNDDOWN(M392*N392,0))</f>
        <v>99999999</v>
      </c>
      <c r="P392">
        <f>'[1]要求ﾃﾞｰﾀ、単価入力'!V182</f>
        <v>0</v>
      </c>
    </row>
    <row r="393" spans="1:18" ht="28.5" customHeight="1" x14ac:dyDescent="0.15">
      <c r="A393">
        <v>181</v>
      </c>
      <c r="B393" s="21" t="str">
        <f>VLOOKUP(A393,'[1]要求ﾃﾞｰﾀ、単価入力'!$A$2:$I$301,8,FALSE)</f>
        <v>17-54</v>
      </c>
      <c r="C393" s="22"/>
      <c r="D393" s="76" t="str">
        <f>'[1]要求ﾃﾞｰﾀ、単価入力'!M182</f>
        <v>安全長靴</v>
      </c>
      <c r="E393" s="75" t="str">
        <f>'[1]要求ﾃﾞｰﾀ、単価入力'!N182</f>
        <v>ミドリ安全　７６６ＮＰ－４－２７．０</v>
      </c>
      <c r="F393" s="25"/>
      <c r="G393" s="26" t="str">
        <f>'[1]要求ﾃﾞｰﾀ、単価入力'!Q182</f>
        <v>足</v>
      </c>
      <c r="H393" s="27">
        <f>'[1]要求ﾃﾞｰﾀ、単価入力'!R182</f>
        <v>1</v>
      </c>
      <c r="I393" s="28"/>
      <c r="J393" s="29"/>
      <c r="K393" s="30"/>
      <c r="L393" s="18"/>
      <c r="M393" s="19">
        <f>'[1]要求ﾃﾞｰﾀ、単価入力'!S182</f>
        <v>11520</v>
      </c>
      <c r="N393" s="20">
        <f>'[1]要求ﾃﾞｰﾀ、単価入力'!Z182</f>
        <v>0.8</v>
      </c>
      <c r="O393" s="19">
        <f t="shared" si="15"/>
        <v>9216</v>
      </c>
      <c r="P393" t="str">
        <f>'[1]要求ﾃﾞｰﾀ、単価入力'!U182</f>
        <v>ｵﾚﾝｼﾞﾌﾞｯｸ</v>
      </c>
      <c r="Q393" t="str">
        <f>'[1]要求ﾃﾞｰﾀ、単価入力'!P182</f>
        <v>可</v>
      </c>
      <c r="R393" t="str">
        <f>'[1]要求ﾃﾞｰﾀ、単価入力'!H182</f>
        <v>17-54</v>
      </c>
    </row>
    <row r="394" spans="1:18" ht="28.5" customHeight="1" x14ac:dyDescent="0.15">
      <c r="A394">
        <v>182</v>
      </c>
      <c r="B394" s="21"/>
      <c r="C394" s="31">
        <f>IF(H395=0,"",C392+1)</f>
        <v>182</v>
      </c>
      <c r="D394" s="73"/>
      <c r="E394" s="33">
        <f>'[1]要求ﾃﾞｰﾀ、単価入力'!O183</f>
        <v>0</v>
      </c>
      <c r="F394" s="34" t="str">
        <f>IF(Q395="可","*","")</f>
        <v>*</v>
      </c>
      <c r="G394" s="35"/>
      <c r="H394" s="36"/>
      <c r="I394" s="37"/>
      <c r="J394" s="37"/>
      <c r="K394" s="38"/>
      <c r="L394" s="18"/>
      <c r="M394" s="19">
        <f>'[1]要求ﾃﾞｰﾀ、単価入力'!T183</f>
        <v>0</v>
      </c>
      <c r="N394" s="20" t="str">
        <f>'[1]要求ﾃﾞｰﾀ、単価入力'!AA183</f>
        <v/>
      </c>
      <c r="O394" s="19">
        <f t="shared" si="15"/>
        <v>99999999</v>
      </c>
      <c r="P394">
        <f>'[1]要求ﾃﾞｰﾀ、単価入力'!V183</f>
        <v>0</v>
      </c>
    </row>
    <row r="395" spans="1:18" ht="28.5" customHeight="1" x14ac:dyDescent="0.15">
      <c r="A395">
        <v>182</v>
      </c>
      <c r="B395" s="21" t="str">
        <f>VLOOKUP(A395,'[1]要求ﾃﾞｰﾀ、単価入力'!$A$2:$I$301,8,FALSE)</f>
        <v>17-55</v>
      </c>
      <c r="C395" s="22"/>
      <c r="D395" s="76" t="str">
        <f>'[1]要求ﾃﾞｰﾀ、単価入力'!M183</f>
        <v>安全長靴</v>
      </c>
      <c r="E395" s="75" t="str">
        <f>'[1]要求ﾃﾞｰﾀ、単価入力'!N183</f>
        <v>ミドリ安全　７６６ＮＰ－４－２９．０</v>
      </c>
      <c r="F395" s="25"/>
      <c r="G395" s="26" t="str">
        <f>'[1]要求ﾃﾞｰﾀ、単価入力'!Q183</f>
        <v>足</v>
      </c>
      <c r="H395" s="27">
        <f>'[1]要求ﾃﾞｰﾀ、単価入力'!R183</f>
        <v>1</v>
      </c>
      <c r="I395" s="28"/>
      <c r="J395" s="29"/>
      <c r="K395" s="30"/>
      <c r="L395" s="18"/>
      <c r="M395" s="19">
        <f>'[1]要求ﾃﾞｰﾀ、単価入力'!S183</f>
        <v>11520</v>
      </c>
      <c r="N395" s="20">
        <f>'[1]要求ﾃﾞｰﾀ、単価入力'!Z183</f>
        <v>0.8</v>
      </c>
      <c r="O395" s="19">
        <f t="shared" si="15"/>
        <v>9216</v>
      </c>
      <c r="P395" t="str">
        <f>'[1]要求ﾃﾞｰﾀ、単価入力'!U183</f>
        <v>ｵﾚﾝｼﾞﾌﾞｯｸ</v>
      </c>
      <c r="Q395" t="str">
        <f>'[1]要求ﾃﾞｰﾀ、単価入力'!P183</f>
        <v>可</v>
      </c>
      <c r="R395" t="str">
        <f>'[1]要求ﾃﾞｰﾀ、単価入力'!H183</f>
        <v>17-55</v>
      </c>
    </row>
    <row r="396" spans="1:18" ht="28.5" customHeight="1" x14ac:dyDescent="0.15">
      <c r="A396">
        <v>183</v>
      </c>
      <c r="B396" s="21"/>
      <c r="C396" s="31">
        <f>IF(H397=0,"",C394+1)</f>
        <v>183</v>
      </c>
      <c r="D396" s="73"/>
      <c r="E396" s="33">
        <f>'[1]要求ﾃﾞｰﾀ、単価入力'!O184</f>
        <v>0</v>
      </c>
      <c r="F396" s="34" t="str">
        <f>IF(Q397="可","*","")</f>
        <v>*</v>
      </c>
      <c r="G396" s="35"/>
      <c r="H396" s="36"/>
      <c r="I396" s="37"/>
      <c r="J396" s="37"/>
      <c r="K396" s="38"/>
      <c r="L396" s="18"/>
      <c r="M396" s="19">
        <f>'[1]要求ﾃﾞｰﾀ、単価入力'!T184</f>
        <v>0</v>
      </c>
      <c r="N396" s="20" t="str">
        <f>'[1]要求ﾃﾞｰﾀ、単価入力'!AA184</f>
        <v/>
      </c>
      <c r="O396" s="19">
        <f t="shared" si="15"/>
        <v>99999999</v>
      </c>
      <c r="P396">
        <f>'[1]要求ﾃﾞｰﾀ、単価入力'!V184</f>
        <v>0</v>
      </c>
    </row>
    <row r="397" spans="1:18" ht="28.5" customHeight="1" x14ac:dyDescent="0.15">
      <c r="A397">
        <v>183</v>
      </c>
      <c r="B397" s="21" t="str">
        <f>VLOOKUP(A397,'[1]要求ﾃﾞｰﾀ、単価入力'!$A$2:$I$301,8,FALSE)</f>
        <v>20-1</v>
      </c>
      <c r="C397" s="22"/>
      <c r="D397" s="76" t="str">
        <f>'[1]要求ﾃﾞｰﾀ、単価入力'!M184</f>
        <v>融雪剤</v>
      </c>
      <c r="E397" s="75" t="str">
        <f>'[1]要求ﾃﾞｰﾀ、単価入力'!N184</f>
        <v>ＥＡ９２２ＡＢ－１４２</v>
      </c>
      <c r="F397" s="25"/>
      <c r="G397" s="26" t="str">
        <f>'[1]要求ﾃﾞｰﾀ、単価入力'!Q184</f>
        <v>袋</v>
      </c>
      <c r="H397" s="27">
        <f>'[1]要求ﾃﾞｰﾀ、単価入力'!R184</f>
        <v>10</v>
      </c>
      <c r="I397" s="28"/>
      <c r="J397" s="29"/>
      <c r="K397" s="30"/>
      <c r="L397" s="18"/>
      <c r="M397" s="19">
        <f>'[1]要求ﾃﾞｰﾀ、単価入力'!S184</f>
        <v>2680</v>
      </c>
      <c r="N397" s="20">
        <f>'[1]要求ﾃﾞｰﾀ、単価入力'!Z184</f>
        <v>0.8</v>
      </c>
      <c r="O397" s="19">
        <f t="shared" si="15"/>
        <v>2144</v>
      </c>
      <c r="P397" t="str">
        <f>'[1]要求ﾃﾞｰﾀ、単価入力'!U184</f>
        <v>ESCO</v>
      </c>
      <c r="Q397" t="str">
        <f>'[1]要求ﾃﾞｰﾀ、単価入力'!P184</f>
        <v>可</v>
      </c>
      <c r="R397" t="str">
        <f>'[1]要求ﾃﾞｰﾀ、単価入力'!H184</f>
        <v>20-1</v>
      </c>
    </row>
    <row r="398" spans="1:18" ht="28.5" customHeight="1" x14ac:dyDescent="0.15">
      <c r="A398">
        <v>184</v>
      </c>
      <c r="B398" s="21"/>
      <c r="C398" s="31">
        <f>IF(H399=0,"",C396+1)</f>
        <v>184</v>
      </c>
      <c r="D398" s="73"/>
      <c r="E398" s="33">
        <f>'[1]要求ﾃﾞｰﾀ、単価入力'!O185</f>
        <v>0</v>
      </c>
      <c r="F398" s="34" t="str">
        <f>IF(Q399="可","*","")</f>
        <v>*</v>
      </c>
      <c r="G398" s="35"/>
      <c r="H398" s="36"/>
      <c r="I398" s="37"/>
      <c r="J398" s="37"/>
      <c r="K398" s="38"/>
      <c r="L398" s="18"/>
      <c r="M398" s="19">
        <f>'[1]要求ﾃﾞｰﾀ、単価入力'!T185</f>
        <v>0</v>
      </c>
      <c r="N398" s="20" t="str">
        <f>'[1]要求ﾃﾞｰﾀ、単価入力'!AA185</f>
        <v/>
      </c>
      <c r="O398" s="19">
        <f t="shared" si="15"/>
        <v>99999999</v>
      </c>
      <c r="P398">
        <f>'[1]要求ﾃﾞｰﾀ、単価入力'!V185</f>
        <v>0</v>
      </c>
    </row>
    <row r="399" spans="1:18" ht="28.5" customHeight="1" x14ac:dyDescent="0.15">
      <c r="A399">
        <v>184</v>
      </c>
      <c r="B399" s="21" t="str">
        <f>VLOOKUP(A399,'[1]要求ﾃﾞｰﾀ、単価入力'!$A$2:$I$301,8,FALSE)</f>
        <v>29-1</v>
      </c>
      <c r="C399" s="22"/>
      <c r="D399" s="76" t="str">
        <f>'[1]要求ﾃﾞｰﾀ、単価入力'!M185</f>
        <v>スノーショベル</v>
      </c>
      <c r="E399" s="75" t="str">
        <f>'[1]要求ﾃﾞｰﾀ、単価入力'!N185</f>
        <v>ＥＡ６５０ＢＧ－１６１Ｃ</v>
      </c>
      <c r="F399" s="25"/>
      <c r="G399" s="26" t="str">
        <f>'[1]要求ﾃﾞｰﾀ、単価入力'!Q185</f>
        <v>本</v>
      </c>
      <c r="H399" s="27">
        <f>'[1]要求ﾃﾞｰﾀ、単価入力'!R185</f>
        <v>1</v>
      </c>
      <c r="I399" s="28"/>
      <c r="J399" s="29"/>
      <c r="K399" s="30"/>
      <c r="L399" s="18"/>
      <c r="M399" s="19">
        <f>'[1]要求ﾃﾞｰﾀ、単価入力'!S185</f>
        <v>15100</v>
      </c>
      <c r="N399" s="20">
        <f>'[1]要求ﾃﾞｰﾀ、単価入力'!Z185</f>
        <v>0.8</v>
      </c>
      <c r="O399" s="19">
        <f t="shared" si="15"/>
        <v>12080</v>
      </c>
      <c r="P399" t="str">
        <f>'[1]要求ﾃﾞｰﾀ、単価入力'!U185</f>
        <v>ESCO</v>
      </c>
      <c r="Q399" t="str">
        <f>'[1]要求ﾃﾞｰﾀ、単価入力'!P185</f>
        <v>可</v>
      </c>
      <c r="R399" t="str">
        <f>'[1]要求ﾃﾞｰﾀ、単価入力'!H185</f>
        <v>29-1</v>
      </c>
    </row>
    <row r="400" spans="1:18" ht="28.5" customHeight="1" x14ac:dyDescent="0.15">
      <c r="A400">
        <v>185</v>
      </c>
      <c r="B400" s="21"/>
      <c r="C400" s="31">
        <f>IF(H401=0,"",C398+1)</f>
        <v>185</v>
      </c>
      <c r="D400" s="73"/>
      <c r="E400" s="33">
        <f>'[1]要求ﾃﾞｰﾀ、単価入力'!O186</f>
        <v>0</v>
      </c>
      <c r="F400" s="34" t="str">
        <f>IF(Q401="可","*","")</f>
        <v>*</v>
      </c>
      <c r="G400" s="35"/>
      <c r="H400" s="36"/>
      <c r="I400" s="37"/>
      <c r="J400" s="37"/>
      <c r="K400" s="38"/>
      <c r="L400" s="18"/>
      <c r="M400" s="19">
        <f>'[1]要求ﾃﾞｰﾀ、単価入力'!T186</f>
        <v>0</v>
      </c>
      <c r="N400" s="20" t="str">
        <f>'[1]要求ﾃﾞｰﾀ、単価入力'!AA186</f>
        <v/>
      </c>
      <c r="O400" s="19">
        <f t="shared" si="15"/>
        <v>99999999</v>
      </c>
      <c r="P400">
        <f>'[1]要求ﾃﾞｰﾀ、単価入力'!V186</f>
        <v>0</v>
      </c>
    </row>
    <row r="401" spans="1:18" ht="28.5" customHeight="1" x14ac:dyDescent="0.15">
      <c r="A401">
        <v>185</v>
      </c>
      <c r="B401" s="21" t="str">
        <f>VLOOKUP(A401,'[1]要求ﾃﾞｰﾀ、単価入力'!$A$2:$I$301,8,FALSE)</f>
        <v>29-2</v>
      </c>
      <c r="C401" s="22"/>
      <c r="D401" s="76" t="str">
        <f>'[1]要求ﾃﾞｰﾀ、単価入力'!M186</f>
        <v>静電防止サンダル</v>
      </c>
      <c r="E401" s="75" t="str">
        <f>'[1]要求ﾃﾞｰﾀ、単価入力'!N186</f>
        <v>ＥＡ９１０ＥＳ－３</v>
      </c>
      <c r="F401" s="25"/>
      <c r="G401" s="26" t="str">
        <f>'[1]要求ﾃﾞｰﾀ、単価入力'!Q186</f>
        <v>足</v>
      </c>
      <c r="H401" s="27">
        <f>'[1]要求ﾃﾞｰﾀ、単価入力'!R186</f>
        <v>1</v>
      </c>
      <c r="I401" s="28"/>
      <c r="J401" s="29"/>
      <c r="K401" s="39"/>
      <c r="L401" s="18"/>
      <c r="M401" s="19">
        <f>'[1]要求ﾃﾞｰﾀ、単価入力'!S186</f>
        <v>5020</v>
      </c>
      <c r="N401" s="20">
        <f>'[1]要求ﾃﾞｰﾀ、単価入力'!Z186</f>
        <v>0.8</v>
      </c>
      <c r="O401" s="19">
        <f t="shared" si="15"/>
        <v>4016</v>
      </c>
      <c r="P401" t="str">
        <f>'[1]要求ﾃﾞｰﾀ、単価入力'!U186</f>
        <v>ESCO</v>
      </c>
      <c r="Q401" t="str">
        <f>'[1]要求ﾃﾞｰﾀ、単価入力'!P186</f>
        <v>可</v>
      </c>
      <c r="R401" t="str">
        <f>'[1]要求ﾃﾞｰﾀ、単価入力'!H186</f>
        <v>29-2</v>
      </c>
    </row>
    <row r="402" spans="1:18" ht="28.5" customHeight="1" x14ac:dyDescent="0.15">
      <c r="A402">
        <v>186</v>
      </c>
      <c r="B402" s="21"/>
      <c r="C402" s="31" t="str">
        <f>IF(H403=0,"",C400+1)</f>
        <v/>
      </c>
      <c r="D402" s="73"/>
      <c r="E402" s="33">
        <f>'[1]要求ﾃﾞｰﾀ、単価入力'!O187</f>
        <v>0</v>
      </c>
      <c r="F402" s="34" t="str">
        <f>IF(Q403="可","*","")</f>
        <v/>
      </c>
      <c r="G402" s="35"/>
      <c r="H402" s="36"/>
      <c r="I402" s="37"/>
      <c r="J402" s="37"/>
      <c r="K402" s="38"/>
      <c r="L402" s="18"/>
      <c r="M402" s="19">
        <f>'[1]要求ﾃﾞｰﾀ、単価入力'!T187</f>
        <v>0</v>
      </c>
      <c r="N402" s="20" t="str">
        <f>'[1]要求ﾃﾞｰﾀ、単価入力'!AA187</f>
        <v/>
      </c>
      <c r="O402" s="19">
        <f t="shared" si="15"/>
        <v>99999999</v>
      </c>
      <c r="P402">
        <f>'[1]要求ﾃﾞｰﾀ、単価入力'!V187</f>
        <v>0</v>
      </c>
    </row>
    <row r="403" spans="1:18" ht="28.5" customHeight="1" x14ac:dyDescent="0.15">
      <c r="A403">
        <v>186</v>
      </c>
      <c r="B403" s="21">
        <f>VLOOKUP(A403,'[1]要求ﾃﾞｰﾀ、単価入力'!$A$2:$I$301,8,FALSE)</f>
        <v>0</v>
      </c>
      <c r="C403" s="22"/>
      <c r="D403" s="76">
        <f>'[1]要求ﾃﾞｰﾀ、単価入力'!M187</f>
        <v>0</v>
      </c>
      <c r="E403" s="75">
        <f>'[1]要求ﾃﾞｰﾀ、単価入力'!N187</f>
        <v>0</v>
      </c>
      <c r="F403" s="25"/>
      <c r="G403" s="26">
        <f>'[1]要求ﾃﾞｰﾀ、単価入力'!Q187</f>
        <v>0</v>
      </c>
      <c r="H403" s="27">
        <f>'[1]要求ﾃﾞｰﾀ、単価入力'!R187</f>
        <v>0</v>
      </c>
      <c r="I403" s="28"/>
      <c r="J403" s="29"/>
      <c r="K403" s="30"/>
      <c r="L403" s="18"/>
      <c r="M403" s="19">
        <f>'[1]要求ﾃﾞｰﾀ、単価入力'!S187</f>
        <v>0</v>
      </c>
      <c r="N403" s="20" t="str">
        <f>'[1]要求ﾃﾞｰﾀ、単価入力'!Z187</f>
        <v/>
      </c>
      <c r="O403" s="19">
        <f t="shared" si="15"/>
        <v>99999999</v>
      </c>
      <c r="P403">
        <f>'[1]要求ﾃﾞｰﾀ、単価入力'!U187</f>
        <v>0</v>
      </c>
      <c r="Q403">
        <f>'[1]要求ﾃﾞｰﾀ、単価入力'!P187</f>
        <v>0</v>
      </c>
      <c r="R403">
        <f>'[1]要求ﾃﾞｰﾀ、単価入力'!H187</f>
        <v>0</v>
      </c>
    </row>
    <row r="404" spans="1:18" ht="28.5" customHeight="1" x14ac:dyDescent="0.15">
      <c r="A404">
        <v>187</v>
      </c>
      <c r="B404" s="21"/>
      <c r="C404" s="31" t="str">
        <f>IF(H405=0,"",C402+1)</f>
        <v/>
      </c>
      <c r="D404" s="73"/>
      <c r="E404" s="33">
        <f>'[1]要求ﾃﾞｰﾀ、単価入力'!O188</f>
        <v>0</v>
      </c>
      <c r="F404" s="34" t="str">
        <f>IF(Q405="可","*","")</f>
        <v/>
      </c>
      <c r="G404" s="35"/>
      <c r="H404" s="36"/>
      <c r="I404" s="37"/>
      <c r="J404" s="37"/>
      <c r="K404" s="38"/>
      <c r="L404" s="18"/>
      <c r="M404" s="19">
        <f>'[1]要求ﾃﾞｰﾀ、単価入力'!T188</f>
        <v>0</v>
      </c>
      <c r="N404" s="20" t="str">
        <f>'[1]要求ﾃﾞｰﾀ、単価入力'!AA188</f>
        <v/>
      </c>
      <c r="O404" s="19">
        <f t="shared" si="15"/>
        <v>99999999</v>
      </c>
      <c r="P404">
        <f>'[1]要求ﾃﾞｰﾀ、単価入力'!V188</f>
        <v>0</v>
      </c>
    </row>
    <row r="405" spans="1:18" ht="28.5" customHeight="1" x14ac:dyDescent="0.15">
      <c r="A405">
        <v>187</v>
      </c>
      <c r="B405" s="21">
        <f>VLOOKUP(A405,'[1]要求ﾃﾞｰﾀ、単価入力'!$A$2:$I$301,8,FALSE)</f>
        <v>0</v>
      </c>
      <c r="C405" s="22"/>
      <c r="D405" s="76">
        <f>'[1]要求ﾃﾞｰﾀ、単価入力'!M188</f>
        <v>0</v>
      </c>
      <c r="E405" s="75">
        <f>'[1]要求ﾃﾞｰﾀ、単価入力'!N188</f>
        <v>0</v>
      </c>
      <c r="F405" s="25"/>
      <c r="G405" s="26">
        <f>'[1]要求ﾃﾞｰﾀ、単価入力'!Q188</f>
        <v>0</v>
      </c>
      <c r="H405" s="27">
        <f>'[1]要求ﾃﾞｰﾀ、単価入力'!R188</f>
        <v>0</v>
      </c>
      <c r="I405" s="28"/>
      <c r="J405" s="29"/>
      <c r="K405" s="30"/>
      <c r="L405" s="18"/>
      <c r="M405" s="19">
        <f>'[1]要求ﾃﾞｰﾀ、単価入力'!S188</f>
        <v>0</v>
      </c>
      <c r="N405" s="20" t="str">
        <f>'[1]要求ﾃﾞｰﾀ、単価入力'!Z188</f>
        <v/>
      </c>
      <c r="O405" s="19">
        <f t="shared" si="15"/>
        <v>99999999</v>
      </c>
      <c r="P405">
        <f>'[1]要求ﾃﾞｰﾀ、単価入力'!U188</f>
        <v>0</v>
      </c>
      <c r="Q405">
        <f>'[1]要求ﾃﾞｰﾀ、単価入力'!P188</f>
        <v>0</v>
      </c>
      <c r="R405">
        <f>'[1]要求ﾃﾞｰﾀ、単価入力'!H188</f>
        <v>0</v>
      </c>
    </row>
    <row r="406" spans="1:18" ht="28.5" customHeight="1" x14ac:dyDescent="0.15">
      <c r="A406">
        <v>188</v>
      </c>
      <c r="B406" s="21"/>
      <c r="C406" s="31" t="str">
        <f>IF(H407=0,"",C404+1)</f>
        <v/>
      </c>
      <c r="D406" s="73"/>
      <c r="E406" s="33">
        <f>'[1]要求ﾃﾞｰﾀ、単価入力'!O189</f>
        <v>0</v>
      </c>
      <c r="F406" s="34" t="str">
        <f>IF(Q407="可","*","")</f>
        <v/>
      </c>
      <c r="G406" s="35"/>
      <c r="H406" s="36"/>
      <c r="I406" s="37"/>
      <c r="J406" s="37"/>
      <c r="K406" s="38"/>
      <c r="L406" s="18"/>
      <c r="M406" s="19">
        <f>'[1]要求ﾃﾞｰﾀ、単価入力'!T189</f>
        <v>0</v>
      </c>
      <c r="N406" s="20" t="str">
        <f>'[1]要求ﾃﾞｰﾀ、単価入力'!AA189</f>
        <v/>
      </c>
      <c r="O406" s="19">
        <f t="shared" si="15"/>
        <v>99999999</v>
      </c>
      <c r="P406">
        <f>'[1]要求ﾃﾞｰﾀ、単価入力'!V189</f>
        <v>0</v>
      </c>
    </row>
    <row r="407" spans="1:18" ht="28.5" customHeight="1" x14ac:dyDescent="0.15">
      <c r="A407">
        <v>188</v>
      </c>
      <c r="B407" s="21">
        <f>VLOOKUP(A407,'[1]要求ﾃﾞｰﾀ、単価入力'!$A$2:$I$301,8,FALSE)</f>
        <v>0</v>
      </c>
      <c r="C407" s="22"/>
      <c r="D407" s="76">
        <f>'[1]要求ﾃﾞｰﾀ、単価入力'!M189</f>
        <v>0</v>
      </c>
      <c r="E407" s="75">
        <f>'[1]要求ﾃﾞｰﾀ、単価入力'!N189</f>
        <v>0</v>
      </c>
      <c r="F407" s="25"/>
      <c r="G407" s="26">
        <f>'[1]要求ﾃﾞｰﾀ、単価入力'!Q189</f>
        <v>0</v>
      </c>
      <c r="H407" s="27">
        <f>'[1]要求ﾃﾞｰﾀ、単価入力'!R189</f>
        <v>0</v>
      </c>
      <c r="I407" s="28"/>
      <c r="J407" s="29"/>
      <c r="K407" s="30"/>
      <c r="L407" s="18"/>
      <c r="M407" s="19">
        <f>'[1]要求ﾃﾞｰﾀ、単価入力'!S189</f>
        <v>0</v>
      </c>
      <c r="N407" s="20" t="str">
        <f>'[1]要求ﾃﾞｰﾀ、単価入力'!Z189</f>
        <v/>
      </c>
      <c r="O407" s="19">
        <f t="shared" si="15"/>
        <v>99999999</v>
      </c>
      <c r="P407">
        <f>'[1]要求ﾃﾞｰﾀ、単価入力'!U189</f>
        <v>0</v>
      </c>
      <c r="Q407">
        <f>'[1]要求ﾃﾞｰﾀ、単価入力'!P189</f>
        <v>0</v>
      </c>
      <c r="R407">
        <f>'[1]要求ﾃﾞｰﾀ、単価入力'!H189</f>
        <v>0</v>
      </c>
    </row>
    <row r="408" spans="1:18" ht="28.5" customHeight="1" x14ac:dyDescent="0.15">
      <c r="A408">
        <v>189</v>
      </c>
      <c r="B408" s="21"/>
      <c r="C408" s="31" t="str">
        <f>IF(H409=0,"",C406+1)</f>
        <v/>
      </c>
      <c r="D408" s="73"/>
      <c r="E408" s="33">
        <f>'[1]要求ﾃﾞｰﾀ、単価入力'!O190</f>
        <v>0</v>
      </c>
      <c r="F408" s="34" t="str">
        <f>IF(Q409="可","*","")</f>
        <v/>
      </c>
      <c r="G408" s="35"/>
      <c r="H408" s="36"/>
      <c r="I408" s="37"/>
      <c r="J408" s="37"/>
      <c r="K408" s="38"/>
      <c r="L408" s="18"/>
      <c r="M408" s="19">
        <f>'[1]要求ﾃﾞｰﾀ、単価入力'!T190</f>
        <v>0</v>
      </c>
      <c r="N408" s="20" t="str">
        <f>'[1]要求ﾃﾞｰﾀ、単価入力'!AA190</f>
        <v/>
      </c>
      <c r="O408" s="19">
        <f t="shared" si="15"/>
        <v>99999999</v>
      </c>
      <c r="P408">
        <f>'[1]要求ﾃﾞｰﾀ、単価入力'!V190</f>
        <v>0</v>
      </c>
    </row>
    <row r="409" spans="1:18" ht="28.5" customHeight="1" x14ac:dyDescent="0.15">
      <c r="A409">
        <v>189</v>
      </c>
      <c r="B409" s="21">
        <f>VLOOKUP(A409,'[1]要求ﾃﾞｰﾀ、単価入力'!$A$2:$I$301,8,FALSE)</f>
        <v>0</v>
      </c>
      <c r="C409" s="22"/>
      <c r="D409" s="76">
        <f>'[1]要求ﾃﾞｰﾀ、単価入力'!M190</f>
        <v>0</v>
      </c>
      <c r="E409" s="75">
        <f>'[1]要求ﾃﾞｰﾀ、単価入力'!N190</f>
        <v>0</v>
      </c>
      <c r="F409" s="25"/>
      <c r="G409" s="26">
        <f>'[1]要求ﾃﾞｰﾀ、単価入力'!Q190</f>
        <v>0</v>
      </c>
      <c r="H409" s="27">
        <f>'[1]要求ﾃﾞｰﾀ、単価入力'!R190</f>
        <v>0</v>
      </c>
      <c r="I409" s="28"/>
      <c r="J409" s="29"/>
      <c r="K409" s="30"/>
      <c r="L409" s="18"/>
      <c r="M409" s="19">
        <f>'[1]要求ﾃﾞｰﾀ、単価入力'!S190</f>
        <v>0</v>
      </c>
      <c r="N409" s="20" t="str">
        <f>'[1]要求ﾃﾞｰﾀ、単価入力'!Z190</f>
        <v/>
      </c>
      <c r="O409" s="19">
        <f t="shared" si="15"/>
        <v>99999999</v>
      </c>
      <c r="P409">
        <f>'[1]要求ﾃﾞｰﾀ、単価入力'!U190</f>
        <v>0</v>
      </c>
      <c r="Q409">
        <f>'[1]要求ﾃﾞｰﾀ、単価入力'!P190</f>
        <v>0</v>
      </c>
      <c r="R409">
        <f>'[1]要求ﾃﾞｰﾀ、単価入力'!H190</f>
        <v>0</v>
      </c>
    </row>
    <row r="410" spans="1:18" ht="28.5" customHeight="1" x14ac:dyDescent="0.15">
      <c r="A410">
        <v>190</v>
      </c>
      <c r="B410" s="21"/>
      <c r="C410" s="31" t="str">
        <f>IF(H411=0,"",C408+1)</f>
        <v/>
      </c>
      <c r="D410" s="73"/>
      <c r="E410" s="33">
        <f>'[1]要求ﾃﾞｰﾀ、単価入力'!O191</f>
        <v>0</v>
      </c>
      <c r="F410" s="34" t="str">
        <f>IF(Q411="可","*","")</f>
        <v/>
      </c>
      <c r="G410" s="35"/>
      <c r="H410" s="36"/>
      <c r="I410" s="37"/>
      <c r="J410" s="37"/>
      <c r="K410" s="38"/>
      <c r="L410" s="18"/>
      <c r="M410" s="19">
        <f>'[1]要求ﾃﾞｰﾀ、単価入力'!T191</f>
        <v>0</v>
      </c>
      <c r="N410" s="20" t="str">
        <f>'[1]要求ﾃﾞｰﾀ、単価入力'!AA191</f>
        <v/>
      </c>
      <c r="O410" s="19">
        <f t="shared" si="15"/>
        <v>99999999</v>
      </c>
      <c r="P410">
        <f>'[1]要求ﾃﾞｰﾀ、単価入力'!V191</f>
        <v>0</v>
      </c>
    </row>
    <row r="411" spans="1:18" ht="28.5" customHeight="1" x14ac:dyDescent="0.15">
      <c r="A411">
        <v>190</v>
      </c>
      <c r="B411" s="21">
        <f>VLOOKUP(A411,'[1]要求ﾃﾞｰﾀ、単価入力'!$A$2:$I$301,8,FALSE)</f>
        <v>0</v>
      </c>
      <c r="C411" s="22"/>
      <c r="D411" s="76">
        <f>'[1]要求ﾃﾞｰﾀ、単価入力'!M191</f>
        <v>0</v>
      </c>
      <c r="E411" s="75">
        <f>'[1]要求ﾃﾞｰﾀ、単価入力'!N191</f>
        <v>0</v>
      </c>
      <c r="F411" s="25"/>
      <c r="G411" s="26">
        <f>'[1]要求ﾃﾞｰﾀ、単価入力'!Q191</f>
        <v>0</v>
      </c>
      <c r="H411" s="27">
        <f>'[1]要求ﾃﾞｰﾀ、単価入力'!R191</f>
        <v>0</v>
      </c>
      <c r="I411" s="28"/>
      <c r="J411" s="29"/>
      <c r="K411" s="30"/>
      <c r="L411" s="18"/>
      <c r="M411" s="19">
        <f>'[1]要求ﾃﾞｰﾀ、単価入力'!S191</f>
        <v>0</v>
      </c>
      <c r="N411" s="20" t="str">
        <f>'[1]要求ﾃﾞｰﾀ、単価入力'!Z191</f>
        <v/>
      </c>
      <c r="O411" s="19">
        <f t="shared" si="15"/>
        <v>99999999</v>
      </c>
      <c r="P411">
        <f>'[1]要求ﾃﾞｰﾀ、単価入力'!U191</f>
        <v>0</v>
      </c>
      <c r="Q411">
        <f>'[1]要求ﾃﾞｰﾀ、単価入力'!P191</f>
        <v>0</v>
      </c>
      <c r="R411">
        <f>'[1]要求ﾃﾞｰﾀ、単価入力'!H191</f>
        <v>0</v>
      </c>
    </row>
    <row r="412" spans="1:18" ht="28.5" customHeight="1" x14ac:dyDescent="0.15">
      <c r="A412">
        <v>191</v>
      </c>
      <c r="B412" s="21"/>
      <c r="C412" s="31" t="str">
        <f>IF(H413=0,"",C410+1)</f>
        <v/>
      </c>
      <c r="D412" s="73"/>
      <c r="E412" s="33">
        <f>'[1]要求ﾃﾞｰﾀ、単価入力'!O192</f>
        <v>0</v>
      </c>
      <c r="F412" s="34" t="str">
        <f>IF(Q413="可","*","")</f>
        <v/>
      </c>
      <c r="G412" s="35"/>
      <c r="H412" s="36"/>
      <c r="I412" s="37"/>
      <c r="J412" s="37"/>
      <c r="K412" s="38"/>
      <c r="L412" s="18"/>
      <c r="M412" s="19">
        <f>'[1]要求ﾃﾞｰﾀ、単価入力'!T192</f>
        <v>0</v>
      </c>
      <c r="N412" s="20" t="str">
        <f>'[1]要求ﾃﾞｰﾀ、単価入力'!AA192</f>
        <v/>
      </c>
      <c r="O412" s="19">
        <f t="shared" si="15"/>
        <v>99999999</v>
      </c>
      <c r="P412">
        <f>'[1]要求ﾃﾞｰﾀ、単価入力'!V192</f>
        <v>0</v>
      </c>
    </row>
    <row r="413" spans="1:18" ht="28.5" customHeight="1" x14ac:dyDescent="0.15">
      <c r="A413">
        <v>191</v>
      </c>
      <c r="B413" s="21">
        <f>VLOOKUP(A413,'[1]要求ﾃﾞｰﾀ、単価入力'!$A$2:$I$301,8,FALSE)</f>
        <v>0</v>
      </c>
      <c r="C413" s="22"/>
      <c r="D413" s="76">
        <f>'[1]要求ﾃﾞｰﾀ、単価入力'!M192</f>
        <v>0</v>
      </c>
      <c r="E413" s="75">
        <f>'[1]要求ﾃﾞｰﾀ、単価入力'!N192</f>
        <v>0</v>
      </c>
      <c r="F413" s="25"/>
      <c r="G413" s="26">
        <f>'[1]要求ﾃﾞｰﾀ、単価入力'!Q192</f>
        <v>0</v>
      </c>
      <c r="H413" s="27">
        <f>'[1]要求ﾃﾞｰﾀ、単価入力'!R192</f>
        <v>0</v>
      </c>
      <c r="I413" s="28"/>
      <c r="J413" s="29"/>
      <c r="K413" s="30"/>
      <c r="L413" s="18"/>
      <c r="M413" s="19">
        <f>'[1]要求ﾃﾞｰﾀ、単価入力'!S192</f>
        <v>0</v>
      </c>
      <c r="N413" s="20" t="str">
        <f>'[1]要求ﾃﾞｰﾀ、単価入力'!Z192</f>
        <v/>
      </c>
      <c r="O413" s="19">
        <f t="shared" si="15"/>
        <v>99999999</v>
      </c>
      <c r="P413">
        <f>'[1]要求ﾃﾞｰﾀ、単価入力'!U192</f>
        <v>0</v>
      </c>
      <c r="Q413">
        <f>'[1]要求ﾃﾞｰﾀ、単価入力'!P192</f>
        <v>0</v>
      </c>
      <c r="R413">
        <f>'[1]要求ﾃﾞｰﾀ、単価入力'!H192</f>
        <v>0</v>
      </c>
    </row>
    <row r="414" spans="1:18" ht="28.5" customHeight="1" x14ac:dyDescent="0.15">
      <c r="A414">
        <v>192</v>
      </c>
      <c r="B414" s="21"/>
      <c r="C414" s="31" t="str">
        <f>IF(H415=0,"",C412+1)</f>
        <v/>
      </c>
      <c r="D414" s="73"/>
      <c r="E414" s="33">
        <f>'[1]要求ﾃﾞｰﾀ、単価入力'!O193</f>
        <v>0</v>
      </c>
      <c r="F414" s="34" t="str">
        <f>IF(Q415="可","*","")</f>
        <v/>
      </c>
      <c r="G414" s="35"/>
      <c r="H414" s="36"/>
      <c r="I414" s="37"/>
      <c r="J414" s="37"/>
      <c r="K414" s="38"/>
      <c r="L414" s="18"/>
      <c r="M414" s="19">
        <f>'[1]要求ﾃﾞｰﾀ、単価入力'!T193</f>
        <v>0</v>
      </c>
      <c r="N414" s="20" t="str">
        <f>'[1]要求ﾃﾞｰﾀ、単価入力'!AA193</f>
        <v/>
      </c>
      <c r="O414" s="19">
        <f t="shared" si="15"/>
        <v>99999999</v>
      </c>
      <c r="P414">
        <f>'[1]要求ﾃﾞｰﾀ、単価入力'!V193</f>
        <v>0</v>
      </c>
    </row>
    <row r="415" spans="1:18" ht="28.5" customHeight="1" x14ac:dyDescent="0.15">
      <c r="A415">
        <v>192</v>
      </c>
      <c r="B415" s="21">
        <f>VLOOKUP(A415,'[1]要求ﾃﾞｰﾀ、単価入力'!$A$2:$I$301,8,FALSE)</f>
        <v>0</v>
      </c>
      <c r="C415" s="22"/>
      <c r="D415" s="76">
        <f>'[1]要求ﾃﾞｰﾀ、単価入力'!M193</f>
        <v>0</v>
      </c>
      <c r="E415" s="75">
        <f>'[1]要求ﾃﾞｰﾀ、単価入力'!N193</f>
        <v>0</v>
      </c>
      <c r="F415" s="25"/>
      <c r="G415" s="26">
        <f>'[1]要求ﾃﾞｰﾀ、単価入力'!Q193</f>
        <v>0</v>
      </c>
      <c r="H415" s="27">
        <f>'[1]要求ﾃﾞｰﾀ、単価入力'!R193</f>
        <v>0</v>
      </c>
      <c r="I415" s="28"/>
      <c r="J415" s="29"/>
      <c r="K415" s="30"/>
      <c r="L415" s="18"/>
      <c r="M415" s="19">
        <f>'[1]要求ﾃﾞｰﾀ、単価入力'!S193</f>
        <v>0</v>
      </c>
      <c r="N415" s="20" t="str">
        <f>'[1]要求ﾃﾞｰﾀ、単価入力'!Z193</f>
        <v/>
      </c>
      <c r="O415" s="19">
        <f t="shared" si="15"/>
        <v>99999999</v>
      </c>
      <c r="P415">
        <f>'[1]要求ﾃﾞｰﾀ、単価入力'!U193</f>
        <v>0</v>
      </c>
      <c r="Q415">
        <f>'[1]要求ﾃﾞｰﾀ、単価入力'!P193</f>
        <v>0</v>
      </c>
      <c r="R415">
        <f>'[1]要求ﾃﾞｰﾀ、単価入力'!H193</f>
        <v>0</v>
      </c>
    </row>
    <row r="416" spans="1:18" ht="28.5" customHeight="1" x14ac:dyDescent="0.15">
      <c r="C416" s="22"/>
      <c r="D416" s="77"/>
      <c r="E416" s="78"/>
      <c r="F416" s="58"/>
      <c r="G416" s="59"/>
      <c r="H416" s="60"/>
      <c r="I416" s="61" t="str">
        <f>IF($A$1&lt;193,"小計","")</f>
        <v>小計</v>
      </c>
      <c r="J416" s="82">
        <f>IF(I416="","",SUM(J392:J415))</f>
        <v>0</v>
      </c>
      <c r="K416" s="72"/>
      <c r="L416" s="18"/>
      <c r="M416" s="19"/>
      <c r="N416" s="20"/>
      <c r="O416" s="19"/>
    </row>
    <row r="417" spans="1:18" ht="28.5" customHeight="1" x14ac:dyDescent="0.15">
      <c r="C417" s="46"/>
      <c r="D417" s="79"/>
      <c r="E417" s="80"/>
      <c r="F417" s="65"/>
      <c r="G417" s="66"/>
      <c r="H417" s="67"/>
      <c r="I417" s="68" t="str">
        <f>IF(I416="小計","計","小計")</f>
        <v>計</v>
      </c>
      <c r="J417" s="83">
        <f>IF(I417="小計",SUM(J392:J415),IF(I417="計",SUM($L$2:L417)))</f>
        <v>0</v>
      </c>
      <c r="K417" s="70"/>
      <c r="L417" s="55">
        <f>SUM(J392:J415)</f>
        <v>0</v>
      </c>
      <c r="M417" s="19">
        <f>M391+J417</f>
        <v>6</v>
      </c>
      <c r="N417" s="20"/>
      <c r="O417" s="19">
        <f>ROUNDDOWN(M417*N417,0)</f>
        <v>0</v>
      </c>
    </row>
    <row r="418" spans="1:18" ht="28.5" customHeight="1" x14ac:dyDescent="0.15">
      <c r="A418">
        <v>193</v>
      </c>
      <c r="C418" s="10" t="str">
        <f>IF(H419=0,"",193)</f>
        <v/>
      </c>
      <c r="D418" s="84"/>
      <c r="E418" s="12">
        <f>'[1]要求ﾃﾞｰﾀ、単価入力'!O194</f>
        <v>0</v>
      </c>
      <c r="F418" s="13" t="str">
        <f>IF(Q419="可","*","")</f>
        <v/>
      </c>
      <c r="G418" s="14"/>
      <c r="H418" s="15"/>
      <c r="I418" s="16"/>
      <c r="J418" s="16"/>
      <c r="K418" s="17"/>
      <c r="L418" s="18"/>
      <c r="M418" s="19">
        <f>'[1]要求ﾃﾞｰﾀ、単価入力'!T194</f>
        <v>0</v>
      </c>
      <c r="N418" s="20" t="str">
        <f>'[1]要求ﾃﾞｰﾀ、単価入力'!AA194</f>
        <v/>
      </c>
      <c r="O418" s="19">
        <f t="shared" ref="O418:O441" si="16">IF(M418=0,M418+99999999,ROUNDDOWN(M418*N418,0))</f>
        <v>99999999</v>
      </c>
      <c r="P418">
        <f>'[1]要求ﾃﾞｰﾀ、単価入力'!V194</f>
        <v>0</v>
      </c>
    </row>
    <row r="419" spans="1:18" ht="28.5" customHeight="1" x14ac:dyDescent="0.15">
      <c r="A419">
        <v>193</v>
      </c>
      <c r="B419" s="21">
        <f>VLOOKUP(A419,'[1]要求ﾃﾞｰﾀ、単価入力'!$A$2:$I$301,8,FALSE)</f>
        <v>0</v>
      </c>
      <c r="C419" s="22"/>
      <c r="D419" s="85">
        <f>'[1]要求ﾃﾞｰﾀ、単価入力'!M194</f>
        <v>0</v>
      </c>
      <c r="E419" s="75">
        <f>'[1]要求ﾃﾞｰﾀ、単価入力'!N194</f>
        <v>0</v>
      </c>
      <c r="F419" s="25"/>
      <c r="G419" s="26">
        <f>'[1]要求ﾃﾞｰﾀ、単価入力'!Q194</f>
        <v>0</v>
      </c>
      <c r="H419" s="27">
        <f>'[1]要求ﾃﾞｰﾀ、単価入力'!R194</f>
        <v>0</v>
      </c>
      <c r="I419" s="28"/>
      <c r="J419" s="29"/>
      <c r="K419" s="30"/>
      <c r="L419" s="18"/>
      <c r="M419" s="19">
        <f>'[1]要求ﾃﾞｰﾀ、単価入力'!S194</f>
        <v>0</v>
      </c>
      <c r="N419" s="20" t="str">
        <f>'[1]要求ﾃﾞｰﾀ、単価入力'!Z194</f>
        <v/>
      </c>
      <c r="O419" s="19">
        <f t="shared" si="16"/>
        <v>99999999</v>
      </c>
      <c r="P419">
        <f>'[1]要求ﾃﾞｰﾀ、単価入力'!U194</f>
        <v>0</v>
      </c>
      <c r="Q419">
        <f>'[1]要求ﾃﾞｰﾀ、単価入力'!P194</f>
        <v>0</v>
      </c>
      <c r="R419">
        <f>'[1]要求ﾃﾞｰﾀ、単価入力'!H194</f>
        <v>0</v>
      </c>
    </row>
    <row r="420" spans="1:18" ht="28.5" customHeight="1" x14ac:dyDescent="0.15">
      <c r="A420">
        <v>194</v>
      </c>
      <c r="B420" s="21"/>
      <c r="C420" s="31" t="str">
        <f>IF(H421=0,"",C418+1)</f>
        <v/>
      </c>
      <c r="D420" s="86"/>
      <c r="E420" s="33">
        <f>'[1]要求ﾃﾞｰﾀ、単価入力'!O195</f>
        <v>0</v>
      </c>
      <c r="F420" s="34" t="str">
        <f>IF(Q421="可","*","")</f>
        <v/>
      </c>
      <c r="G420" s="35"/>
      <c r="H420" s="36"/>
      <c r="I420" s="37"/>
      <c r="J420" s="37"/>
      <c r="K420" s="38"/>
      <c r="L420" s="18"/>
      <c r="M420" s="19">
        <f>'[1]要求ﾃﾞｰﾀ、単価入力'!T195</f>
        <v>0</v>
      </c>
      <c r="N420" s="20" t="str">
        <f>'[1]要求ﾃﾞｰﾀ、単価入力'!AA195</f>
        <v/>
      </c>
      <c r="O420" s="19">
        <f t="shared" si="16"/>
        <v>99999999</v>
      </c>
      <c r="P420">
        <f>'[1]要求ﾃﾞｰﾀ、単価入力'!V195</f>
        <v>0</v>
      </c>
    </row>
    <row r="421" spans="1:18" ht="28.5" customHeight="1" x14ac:dyDescent="0.15">
      <c r="A421">
        <v>194</v>
      </c>
      <c r="B421" s="21">
        <f>VLOOKUP(A421,'[1]要求ﾃﾞｰﾀ、単価入力'!$A$2:$I$301,8,FALSE)</f>
        <v>0</v>
      </c>
      <c r="C421" s="22"/>
      <c r="D421" s="85">
        <f>'[1]要求ﾃﾞｰﾀ、単価入力'!M195</f>
        <v>0</v>
      </c>
      <c r="E421" s="75">
        <f>'[1]要求ﾃﾞｰﾀ、単価入力'!N195</f>
        <v>0</v>
      </c>
      <c r="F421" s="25"/>
      <c r="G421" s="26">
        <f>'[1]要求ﾃﾞｰﾀ、単価入力'!Q195</f>
        <v>0</v>
      </c>
      <c r="H421" s="27">
        <f>'[1]要求ﾃﾞｰﾀ、単価入力'!R195</f>
        <v>0</v>
      </c>
      <c r="I421" s="28"/>
      <c r="J421" s="29"/>
      <c r="K421" s="30"/>
      <c r="L421" s="18"/>
      <c r="M421" s="19">
        <f>'[1]要求ﾃﾞｰﾀ、単価入力'!S195</f>
        <v>0</v>
      </c>
      <c r="N421" s="20" t="str">
        <f>'[1]要求ﾃﾞｰﾀ、単価入力'!Z195</f>
        <v/>
      </c>
      <c r="O421" s="19">
        <f t="shared" si="16"/>
        <v>99999999</v>
      </c>
      <c r="P421">
        <f>'[1]要求ﾃﾞｰﾀ、単価入力'!U195</f>
        <v>0</v>
      </c>
      <c r="Q421">
        <f>'[1]要求ﾃﾞｰﾀ、単価入力'!P195</f>
        <v>0</v>
      </c>
      <c r="R421">
        <f>'[1]要求ﾃﾞｰﾀ、単価入力'!H195</f>
        <v>0</v>
      </c>
    </row>
    <row r="422" spans="1:18" ht="28.5" customHeight="1" x14ac:dyDescent="0.15">
      <c r="A422">
        <v>195</v>
      </c>
      <c r="B422" s="21"/>
      <c r="C422" s="31" t="str">
        <f>IF(H423=0,"",C420+1)</f>
        <v/>
      </c>
      <c r="D422" s="86"/>
      <c r="E422" s="33">
        <f>'[1]要求ﾃﾞｰﾀ、単価入力'!O196</f>
        <v>0</v>
      </c>
      <c r="F422" s="34" t="str">
        <f>IF(Q423="可","*","")</f>
        <v/>
      </c>
      <c r="G422" s="35"/>
      <c r="H422" s="36"/>
      <c r="I422" s="37"/>
      <c r="J422" s="37"/>
      <c r="K422" s="38"/>
      <c r="L422" s="18"/>
      <c r="M422" s="19">
        <f>'[1]要求ﾃﾞｰﾀ、単価入力'!T196</f>
        <v>0</v>
      </c>
      <c r="N422" s="20" t="str">
        <f>'[1]要求ﾃﾞｰﾀ、単価入力'!AA196</f>
        <v/>
      </c>
      <c r="O422" s="19">
        <f t="shared" si="16"/>
        <v>99999999</v>
      </c>
      <c r="P422">
        <f>'[1]要求ﾃﾞｰﾀ、単価入力'!V196</f>
        <v>0</v>
      </c>
    </row>
    <row r="423" spans="1:18" ht="28.5" customHeight="1" x14ac:dyDescent="0.15">
      <c r="A423">
        <v>195</v>
      </c>
      <c r="B423" s="21">
        <f>VLOOKUP(A423,'[1]要求ﾃﾞｰﾀ、単価入力'!$A$2:$I$301,8,FALSE)</f>
        <v>0</v>
      </c>
      <c r="C423" s="22"/>
      <c r="D423" s="85">
        <f>'[1]要求ﾃﾞｰﾀ、単価入力'!M196</f>
        <v>0</v>
      </c>
      <c r="E423" s="75">
        <f>'[1]要求ﾃﾞｰﾀ、単価入力'!N196</f>
        <v>0</v>
      </c>
      <c r="F423" s="25"/>
      <c r="G423" s="26">
        <f>'[1]要求ﾃﾞｰﾀ、単価入力'!Q196</f>
        <v>0</v>
      </c>
      <c r="H423" s="27">
        <f>'[1]要求ﾃﾞｰﾀ、単価入力'!R196</f>
        <v>0</v>
      </c>
      <c r="I423" s="28"/>
      <c r="J423" s="29"/>
      <c r="K423" s="30"/>
      <c r="L423" s="18"/>
      <c r="M423" s="19">
        <f>'[1]要求ﾃﾞｰﾀ、単価入力'!S196</f>
        <v>0</v>
      </c>
      <c r="N423" s="20" t="str">
        <f>'[1]要求ﾃﾞｰﾀ、単価入力'!Z196</f>
        <v/>
      </c>
      <c r="O423" s="19">
        <f t="shared" si="16"/>
        <v>99999999</v>
      </c>
      <c r="P423">
        <f>'[1]要求ﾃﾞｰﾀ、単価入力'!U196</f>
        <v>0</v>
      </c>
      <c r="Q423">
        <f>'[1]要求ﾃﾞｰﾀ、単価入力'!P196</f>
        <v>0</v>
      </c>
      <c r="R423">
        <f>'[1]要求ﾃﾞｰﾀ、単価入力'!H196</f>
        <v>0</v>
      </c>
    </row>
    <row r="424" spans="1:18" ht="28.5" customHeight="1" x14ac:dyDescent="0.15">
      <c r="A424">
        <v>196</v>
      </c>
      <c r="B424" s="21"/>
      <c r="C424" s="31" t="str">
        <f>IF(H425=0,"",C422+1)</f>
        <v/>
      </c>
      <c r="D424" s="86"/>
      <c r="E424" s="33">
        <f>'[1]要求ﾃﾞｰﾀ、単価入力'!O197</f>
        <v>0</v>
      </c>
      <c r="F424" s="34" t="str">
        <f>IF(Q425="可","*","")</f>
        <v/>
      </c>
      <c r="G424" s="35"/>
      <c r="H424" s="36"/>
      <c r="I424" s="37"/>
      <c r="J424" s="37"/>
      <c r="K424" s="38"/>
      <c r="L424" s="18"/>
      <c r="M424" s="19">
        <f>'[1]要求ﾃﾞｰﾀ、単価入力'!T197</f>
        <v>0</v>
      </c>
      <c r="N424" s="20" t="str">
        <f>'[1]要求ﾃﾞｰﾀ、単価入力'!AA197</f>
        <v/>
      </c>
      <c r="O424" s="19">
        <f t="shared" si="16"/>
        <v>99999999</v>
      </c>
      <c r="P424">
        <f>'[1]要求ﾃﾞｰﾀ、単価入力'!V197</f>
        <v>0</v>
      </c>
    </row>
    <row r="425" spans="1:18" ht="28.5" customHeight="1" x14ac:dyDescent="0.15">
      <c r="A425">
        <v>196</v>
      </c>
      <c r="B425" s="21">
        <f>VLOOKUP(A425,'[1]要求ﾃﾞｰﾀ、単価入力'!$A$2:$I$301,8,FALSE)</f>
        <v>0</v>
      </c>
      <c r="C425" s="22"/>
      <c r="D425" s="85">
        <f>'[1]要求ﾃﾞｰﾀ、単価入力'!M197</f>
        <v>0</v>
      </c>
      <c r="E425" s="75">
        <f>'[1]要求ﾃﾞｰﾀ、単価入力'!N197</f>
        <v>0</v>
      </c>
      <c r="F425" s="25"/>
      <c r="G425" s="26">
        <f>'[1]要求ﾃﾞｰﾀ、単価入力'!Q197</f>
        <v>0</v>
      </c>
      <c r="H425" s="27">
        <f>'[1]要求ﾃﾞｰﾀ、単価入力'!R197</f>
        <v>0</v>
      </c>
      <c r="I425" s="28"/>
      <c r="J425" s="29"/>
      <c r="K425" s="30"/>
      <c r="L425" s="18"/>
      <c r="M425" s="19">
        <f>'[1]要求ﾃﾞｰﾀ、単価入力'!S197</f>
        <v>0</v>
      </c>
      <c r="N425" s="20" t="str">
        <f>'[1]要求ﾃﾞｰﾀ、単価入力'!Z197</f>
        <v/>
      </c>
      <c r="O425" s="19">
        <f t="shared" si="16"/>
        <v>99999999</v>
      </c>
      <c r="P425">
        <f>'[1]要求ﾃﾞｰﾀ、単価入力'!U197</f>
        <v>0</v>
      </c>
      <c r="Q425">
        <f>'[1]要求ﾃﾞｰﾀ、単価入力'!P197</f>
        <v>0</v>
      </c>
      <c r="R425">
        <f>'[1]要求ﾃﾞｰﾀ、単価入力'!H197</f>
        <v>0</v>
      </c>
    </row>
    <row r="426" spans="1:18" ht="28.5" customHeight="1" x14ac:dyDescent="0.15">
      <c r="A426">
        <v>197</v>
      </c>
      <c r="B426" s="21"/>
      <c r="C426" s="31" t="str">
        <f>IF(H427=0,"",C424+1)</f>
        <v/>
      </c>
      <c r="D426" s="86"/>
      <c r="E426" s="33">
        <f>'[1]要求ﾃﾞｰﾀ、単価入力'!O198</f>
        <v>0</v>
      </c>
      <c r="F426" s="34" t="str">
        <f>IF(Q427="可","*","")</f>
        <v/>
      </c>
      <c r="G426" s="35"/>
      <c r="H426" s="36"/>
      <c r="I426" s="37"/>
      <c r="J426" s="37"/>
      <c r="K426" s="38"/>
      <c r="L426" s="18"/>
      <c r="M426" s="19">
        <f>'[1]要求ﾃﾞｰﾀ、単価入力'!T198</f>
        <v>0</v>
      </c>
      <c r="N426" s="20" t="str">
        <f>'[1]要求ﾃﾞｰﾀ、単価入力'!AA198</f>
        <v/>
      </c>
      <c r="O426" s="19">
        <f t="shared" si="16"/>
        <v>99999999</v>
      </c>
      <c r="P426">
        <f>'[1]要求ﾃﾞｰﾀ、単価入力'!V198</f>
        <v>0</v>
      </c>
    </row>
    <row r="427" spans="1:18" ht="28.5" customHeight="1" x14ac:dyDescent="0.15">
      <c r="A427">
        <v>197</v>
      </c>
      <c r="B427" s="21">
        <f>VLOOKUP(A427,'[1]要求ﾃﾞｰﾀ、単価入力'!$A$2:$I$301,8,FALSE)</f>
        <v>0</v>
      </c>
      <c r="C427" s="22"/>
      <c r="D427" s="85">
        <f>'[1]要求ﾃﾞｰﾀ、単価入力'!M198</f>
        <v>0</v>
      </c>
      <c r="E427" s="75">
        <f>'[1]要求ﾃﾞｰﾀ、単価入力'!N198</f>
        <v>0</v>
      </c>
      <c r="F427" s="25"/>
      <c r="G427" s="26">
        <f>'[1]要求ﾃﾞｰﾀ、単価入力'!Q198</f>
        <v>0</v>
      </c>
      <c r="H427" s="27">
        <f>'[1]要求ﾃﾞｰﾀ、単価入力'!R198</f>
        <v>0</v>
      </c>
      <c r="I427" s="28"/>
      <c r="J427" s="29"/>
      <c r="K427" s="39"/>
      <c r="L427" s="18"/>
      <c r="M427" s="19">
        <f>'[1]要求ﾃﾞｰﾀ、単価入力'!S198</f>
        <v>0</v>
      </c>
      <c r="N427" s="20" t="str">
        <f>'[1]要求ﾃﾞｰﾀ、単価入力'!Z198</f>
        <v/>
      </c>
      <c r="O427" s="19">
        <f t="shared" si="16"/>
        <v>99999999</v>
      </c>
      <c r="P427">
        <f>'[1]要求ﾃﾞｰﾀ、単価入力'!U198</f>
        <v>0</v>
      </c>
      <c r="Q427">
        <f>'[1]要求ﾃﾞｰﾀ、単価入力'!P198</f>
        <v>0</v>
      </c>
      <c r="R427">
        <f>'[1]要求ﾃﾞｰﾀ、単価入力'!H198</f>
        <v>0</v>
      </c>
    </row>
    <row r="428" spans="1:18" ht="28.5" customHeight="1" x14ac:dyDescent="0.15">
      <c r="A428">
        <v>198</v>
      </c>
      <c r="B428" s="21"/>
      <c r="C428" s="31" t="str">
        <f>IF(H429=0,"",C426+1)</f>
        <v/>
      </c>
      <c r="D428" s="86"/>
      <c r="E428" s="33">
        <f>'[1]要求ﾃﾞｰﾀ、単価入力'!O199</f>
        <v>0</v>
      </c>
      <c r="F428" s="34" t="str">
        <f>IF(Q429="可","*","")</f>
        <v/>
      </c>
      <c r="G428" s="35"/>
      <c r="H428" s="36"/>
      <c r="I428" s="37"/>
      <c r="J428" s="37"/>
      <c r="K428" s="38"/>
      <c r="L428" s="18"/>
      <c r="M428" s="19">
        <f>'[1]要求ﾃﾞｰﾀ、単価入力'!T199</f>
        <v>0</v>
      </c>
      <c r="N428" s="20" t="str">
        <f>'[1]要求ﾃﾞｰﾀ、単価入力'!AA199</f>
        <v/>
      </c>
      <c r="O428" s="19">
        <f t="shared" si="16"/>
        <v>99999999</v>
      </c>
      <c r="P428">
        <f>'[1]要求ﾃﾞｰﾀ、単価入力'!V199</f>
        <v>0</v>
      </c>
    </row>
    <row r="429" spans="1:18" ht="28.5" customHeight="1" x14ac:dyDescent="0.15">
      <c r="A429">
        <v>198</v>
      </c>
      <c r="B429" s="21">
        <f>VLOOKUP(A429,'[1]要求ﾃﾞｰﾀ、単価入力'!$A$2:$I$301,8,FALSE)</f>
        <v>0</v>
      </c>
      <c r="C429" s="22"/>
      <c r="D429" s="85">
        <f>'[1]要求ﾃﾞｰﾀ、単価入力'!M199</f>
        <v>0</v>
      </c>
      <c r="E429" s="75">
        <f>'[1]要求ﾃﾞｰﾀ、単価入力'!N199</f>
        <v>0</v>
      </c>
      <c r="F429" s="25"/>
      <c r="G429" s="26">
        <f>'[1]要求ﾃﾞｰﾀ、単価入力'!Q199</f>
        <v>0</v>
      </c>
      <c r="H429" s="27">
        <f>'[1]要求ﾃﾞｰﾀ、単価入力'!R199</f>
        <v>0</v>
      </c>
      <c r="I429" s="28"/>
      <c r="J429" s="29"/>
      <c r="K429" s="30"/>
      <c r="L429" s="18"/>
      <c r="M429" s="19">
        <f>'[1]要求ﾃﾞｰﾀ、単価入力'!S199</f>
        <v>0</v>
      </c>
      <c r="N429" s="20" t="str">
        <f>'[1]要求ﾃﾞｰﾀ、単価入力'!Z199</f>
        <v/>
      </c>
      <c r="O429" s="19">
        <f t="shared" si="16"/>
        <v>99999999</v>
      </c>
      <c r="P429">
        <f>'[1]要求ﾃﾞｰﾀ、単価入力'!U199</f>
        <v>0</v>
      </c>
      <c r="Q429">
        <f>'[1]要求ﾃﾞｰﾀ、単価入力'!P199</f>
        <v>0</v>
      </c>
      <c r="R429">
        <f>'[1]要求ﾃﾞｰﾀ、単価入力'!H199</f>
        <v>0</v>
      </c>
    </row>
    <row r="430" spans="1:18" ht="28.5" customHeight="1" x14ac:dyDescent="0.15">
      <c r="A430">
        <v>199</v>
      </c>
      <c r="B430" s="21"/>
      <c r="C430" s="31" t="str">
        <f>IF(H431=0,"",C428+1)</f>
        <v/>
      </c>
      <c r="D430" s="86"/>
      <c r="E430" s="33">
        <f>'[1]要求ﾃﾞｰﾀ、単価入力'!O200</f>
        <v>0</v>
      </c>
      <c r="F430" s="34" t="str">
        <f>IF(Q431="可","*","")</f>
        <v/>
      </c>
      <c r="G430" s="35"/>
      <c r="H430" s="36"/>
      <c r="I430" s="37"/>
      <c r="J430" s="37"/>
      <c r="K430" s="38"/>
      <c r="L430" s="18"/>
      <c r="M430" s="19">
        <f>'[1]要求ﾃﾞｰﾀ、単価入力'!T200</f>
        <v>0</v>
      </c>
      <c r="N430" s="20" t="str">
        <f>'[1]要求ﾃﾞｰﾀ、単価入力'!AA200</f>
        <v/>
      </c>
      <c r="O430" s="19">
        <f t="shared" si="16"/>
        <v>99999999</v>
      </c>
      <c r="P430">
        <f>'[1]要求ﾃﾞｰﾀ、単価入力'!V200</f>
        <v>0</v>
      </c>
    </row>
    <row r="431" spans="1:18" ht="28.5" customHeight="1" x14ac:dyDescent="0.15">
      <c r="A431">
        <v>199</v>
      </c>
      <c r="B431" s="21">
        <f>VLOOKUP(A431,'[1]要求ﾃﾞｰﾀ、単価入力'!$A$2:$I$301,8,FALSE)</f>
        <v>0</v>
      </c>
      <c r="C431" s="22"/>
      <c r="D431" s="85">
        <f>'[1]要求ﾃﾞｰﾀ、単価入力'!M200</f>
        <v>0</v>
      </c>
      <c r="E431" s="75">
        <f>'[1]要求ﾃﾞｰﾀ、単価入力'!N200</f>
        <v>0</v>
      </c>
      <c r="F431" s="25"/>
      <c r="G431" s="26">
        <f>'[1]要求ﾃﾞｰﾀ、単価入力'!Q200</f>
        <v>0</v>
      </c>
      <c r="H431" s="27">
        <f>'[1]要求ﾃﾞｰﾀ、単価入力'!R200</f>
        <v>0</v>
      </c>
      <c r="I431" s="28"/>
      <c r="J431" s="29"/>
      <c r="K431" s="30"/>
      <c r="L431" s="18"/>
      <c r="M431" s="19">
        <f>'[1]要求ﾃﾞｰﾀ、単価入力'!S200</f>
        <v>0</v>
      </c>
      <c r="N431" s="20" t="str">
        <f>'[1]要求ﾃﾞｰﾀ、単価入力'!Z200</f>
        <v/>
      </c>
      <c r="O431" s="19">
        <f t="shared" si="16"/>
        <v>99999999</v>
      </c>
      <c r="P431">
        <f>'[1]要求ﾃﾞｰﾀ、単価入力'!U200</f>
        <v>0</v>
      </c>
      <c r="Q431">
        <f>'[1]要求ﾃﾞｰﾀ、単価入力'!P200</f>
        <v>0</v>
      </c>
      <c r="R431">
        <f>'[1]要求ﾃﾞｰﾀ、単価入力'!H200</f>
        <v>0</v>
      </c>
    </row>
    <row r="432" spans="1:18" ht="28.5" customHeight="1" x14ac:dyDescent="0.15">
      <c r="A432">
        <v>200</v>
      </c>
      <c r="B432" s="21"/>
      <c r="C432" s="31" t="str">
        <f>IF(H433=0,"",C430+1)</f>
        <v/>
      </c>
      <c r="D432" s="86"/>
      <c r="E432" s="33">
        <f>'[1]要求ﾃﾞｰﾀ、単価入力'!O201</f>
        <v>0</v>
      </c>
      <c r="F432" s="34" t="str">
        <f>IF(Q433="可","*","")</f>
        <v/>
      </c>
      <c r="G432" s="35"/>
      <c r="H432" s="36"/>
      <c r="I432" s="37"/>
      <c r="J432" s="37"/>
      <c r="K432" s="38"/>
      <c r="L432" s="18"/>
      <c r="M432" s="19">
        <f>'[1]要求ﾃﾞｰﾀ、単価入力'!T201</f>
        <v>0</v>
      </c>
      <c r="N432" s="20" t="str">
        <f>'[1]要求ﾃﾞｰﾀ、単価入力'!AA201</f>
        <v/>
      </c>
      <c r="O432" s="19">
        <f t="shared" si="16"/>
        <v>99999999</v>
      </c>
      <c r="P432">
        <f>'[1]要求ﾃﾞｰﾀ、単価入力'!V201</f>
        <v>0</v>
      </c>
    </row>
    <row r="433" spans="1:18" ht="28.5" customHeight="1" x14ac:dyDescent="0.15">
      <c r="A433">
        <v>200</v>
      </c>
      <c r="B433" s="21">
        <f>VLOOKUP(A433,'[1]要求ﾃﾞｰﾀ、単価入力'!$A$2:$I$301,8,FALSE)</f>
        <v>0</v>
      </c>
      <c r="C433" s="22"/>
      <c r="D433" s="85">
        <f>'[1]要求ﾃﾞｰﾀ、単価入力'!M201</f>
        <v>0</v>
      </c>
      <c r="E433" s="75">
        <f>'[1]要求ﾃﾞｰﾀ、単価入力'!N201</f>
        <v>0</v>
      </c>
      <c r="F433" s="25"/>
      <c r="G433" s="26">
        <f>'[1]要求ﾃﾞｰﾀ、単価入力'!Q201</f>
        <v>0</v>
      </c>
      <c r="H433" s="27">
        <f>'[1]要求ﾃﾞｰﾀ、単価入力'!R201</f>
        <v>0</v>
      </c>
      <c r="I433" s="28"/>
      <c r="J433" s="29"/>
      <c r="K433" s="30"/>
      <c r="L433" s="18"/>
      <c r="M433" s="19">
        <f>'[1]要求ﾃﾞｰﾀ、単価入力'!S201</f>
        <v>0</v>
      </c>
      <c r="N433" s="20" t="str">
        <f>'[1]要求ﾃﾞｰﾀ、単価入力'!Z201</f>
        <v/>
      </c>
      <c r="O433" s="19">
        <f t="shared" si="16"/>
        <v>99999999</v>
      </c>
      <c r="P433">
        <f>'[1]要求ﾃﾞｰﾀ、単価入力'!U201</f>
        <v>0</v>
      </c>
      <c r="Q433">
        <f>'[1]要求ﾃﾞｰﾀ、単価入力'!P201</f>
        <v>0</v>
      </c>
      <c r="R433">
        <f>'[1]要求ﾃﾞｰﾀ、単価入力'!H201</f>
        <v>0</v>
      </c>
    </row>
    <row r="434" spans="1:18" ht="28.5" customHeight="1" x14ac:dyDescent="0.15">
      <c r="A434">
        <v>201</v>
      </c>
      <c r="B434" s="21"/>
      <c r="C434" s="31" t="str">
        <f>IF(H435=0,"",C432+1)</f>
        <v/>
      </c>
      <c r="D434" s="86"/>
      <c r="E434" s="33">
        <f>'[1]要求ﾃﾞｰﾀ、単価入力'!O202</f>
        <v>0</v>
      </c>
      <c r="F434" s="34" t="str">
        <f>IF(Q435="可","*","")</f>
        <v/>
      </c>
      <c r="G434" s="35"/>
      <c r="H434" s="36"/>
      <c r="I434" s="37"/>
      <c r="J434" s="37"/>
      <c r="K434" s="38"/>
      <c r="L434" s="18"/>
      <c r="M434" s="19">
        <f>'[1]要求ﾃﾞｰﾀ、単価入力'!T202</f>
        <v>0</v>
      </c>
      <c r="N434" s="20" t="str">
        <f>'[1]要求ﾃﾞｰﾀ、単価入力'!AA202</f>
        <v/>
      </c>
      <c r="O434" s="19">
        <f t="shared" si="16"/>
        <v>99999999</v>
      </c>
      <c r="P434">
        <f>'[1]要求ﾃﾞｰﾀ、単価入力'!V202</f>
        <v>0</v>
      </c>
    </row>
    <row r="435" spans="1:18" ht="28.5" customHeight="1" x14ac:dyDescent="0.15">
      <c r="A435">
        <v>201</v>
      </c>
      <c r="B435" s="21">
        <f>VLOOKUP(A435,'[1]要求ﾃﾞｰﾀ、単価入力'!$A$2:$I$301,8,FALSE)</f>
        <v>0</v>
      </c>
      <c r="C435" s="22"/>
      <c r="D435" s="85">
        <f>'[1]要求ﾃﾞｰﾀ、単価入力'!M202</f>
        <v>0</v>
      </c>
      <c r="E435" s="75">
        <f>'[1]要求ﾃﾞｰﾀ、単価入力'!N202</f>
        <v>0</v>
      </c>
      <c r="F435" s="25"/>
      <c r="G435" s="26">
        <f>'[1]要求ﾃﾞｰﾀ、単価入力'!Q202</f>
        <v>0</v>
      </c>
      <c r="H435" s="27">
        <f>'[1]要求ﾃﾞｰﾀ、単価入力'!R202</f>
        <v>0</v>
      </c>
      <c r="I435" s="28"/>
      <c r="J435" s="29"/>
      <c r="K435" s="30"/>
      <c r="L435" s="18"/>
      <c r="M435" s="19">
        <f>'[1]要求ﾃﾞｰﾀ、単価入力'!S202</f>
        <v>0</v>
      </c>
      <c r="N435" s="20" t="str">
        <f>'[1]要求ﾃﾞｰﾀ、単価入力'!Z202</f>
        <v/>
      </c>
      <c r="O435" s="19">
        <f t="shared" si="16"/>
        <v>99999999</v>
      </c>
      <c r="P435">
        <f>'[1]要求ﾃﾞｰﾀ、単価入力'!U202</f>
        <v>0</v>
      </c>
      <c r="Q435">
        <f>'[1]要求ﾃﾞｰﾀ、単価入力'!P202</f>
        <v>0</v>
      </c>
      <c r="R435">
        <f>'[1]要求ﾃﾞｰﾀ、単価入力'!H202</f>
        <v>0</v>
      </c>
    </row>
    <row r="436" spans="1:18" ht="28.5" customHeight="1" x14ac:dyDescent="0.15">
      <c r="A436">
        <v>202</v>
      </c>
      <c r="B436" s="21"/>
      <c r="C436" s="31" t="str">
        <f>IF(H437=0,"",C434+1)</f>
        <v/>
      </c>
      <c r="D436" s="86"/>
      <c r="E436" s="33">
        <f>'[1]要求ﾃﾞｰﾀ、単価入力'!O203</f>
        <v>0</v>
      </c>
      <c r="F436" s="34" t="str">
        <f>IF(Q437="可","*","")</f>
        <v/>
      </c>
      <c r="G436" s="35"/>
      <c r="H436" s="36"/>
      <c r="I436" s="37"/>
      <c r="J436" s="37"/>
      <c r="K436" s="38"/>
      <c r="L436" s="18"/>
      <c r="M436" s="19">
        <f>'[1]要求ﾃﾞｰﾀ、単価入力'!T203</f>
        <v>0</v>
      </c>
      <c r="N436" s="20" t="str">
        <f>'[1]要求ﾃﾞｰﾀ、単価入力'!AA203</f>
        <v/>
      </c>
      <c r="O436" s="19">
        <f t="shared" si="16"/>
        <v>99999999</v>
      </c>
      <c r="P436">
        <f>'[1]要求ﾃﾞｰﾀ、単価入力'!V203</f>
        <v>0</v>
      </c>
    </row>
    <row r="437" spans="1:18" ht="28.5" customHeight="1" x14ac:dyDescent="0.15">
      <c r="A437">
        <v>202</v>
      </c>
      <c r="B437" s="21">
        <f>VLOOKUP(A437,'[1]要求ﾃﾞｰﾀ、単価入力'!$A$2:$I$301,8,FALSE)</f>
        <v>0</v>
      </c>
      <c r="C437" s="22"/>
      <c r="D437" s="85">
        <f>'[1]要求ﾃﾞｰﾀ、単価入力'!M203</f>
        <v>0</v>
      </c>
      <c r="E437" s="75">
        <f>'[1]要求ﾃﾞｰﾀ、単価入力'!N203</f>
        <v>0</v>
      </c>
      <c r="F437" s="25"/>
      <c r="G437" s="26">
        <f>'[1]要求ﾃﾞｰﾀ、単価入力'!Q203</f>
        <v>0</v>
      </c>
      <c r="H437" s="27">
        <f>'[1]要求ﾃﾞｰﾀ、単価入力'!R203</f>
        <v>0</v>
      </c>
      <c r="I437" s="28"/>
      <c r="J437" s="29"/>
      <c r="K437" s="30"/>
      <c r="L437" s="18"/>
      <c r="M437" s="19">
        <f>'[1]要求ﾃﾞｰﾀ、単価入力'!S203</f>
        <v>0</v>
      </c>
      <c r="N437" s="20" t="str">
        <f>'[1]要求ﾃﾞｰﾀ、単価入力'!Z203</f>
        <v/>
      </c>
      <c r="O437" s="19">
        <f t="shared" si="16"/>
        <v>99999999</v>
      </c>
      <c r="P437">
        <f>'[1]要求ﾃﾞｰﾀ、単価入力'!U203</f>
        <v>0</v>
      </c>
      <c r="Q437">
        <f>'[1]要求ﾃﾞｰﾀ、単価入力'!P203</f>
        <v>0</v>
      </c>
      <c r="R437">
        <f>'[1]要求ﾃﾞｰﾀ、単価入力'!H203</f>
        <v>0</v>
      </c>
    </row>
    <row r="438" spans="1:18" ht="28.5" customHeight="1" x14ac:dyDescent="0.15">
      <c r="A438">
        <v>203</v>
      </c>
      <c r="B438" s="21"/>
      <c r="C438" s="31" t="str">
        <f>IF(H439=0,"",C436+1)</f>
        <v/>
      </c>
      <c r="D438" s="86"/>
      <c r="E438" s="33">
        <f>'[1]要求ﾃﾞｰﾀ、単価入力'!O204</f>
        <v>0</v>
      </c>
      <c r="F438" s="34" t="str">
        <f>IF(Q439="可","*","")</f>
        <v/>
      </c>
      <c r="G438" s="35"/>
      <c r="H438" s="36"/>
      <c r="I438" s="37"/>
      <c r="J438" s="37"/>
      <c r="K438" s="38"/>
      <c r="L438" s="18"/>
      <c r="M438" s="19">
        <f>'[1]要求ﾃﾞｰﾀ、単価入力'!T204</f>
        <v>0</v>
      </c>
      <c r="N438" s="20" t="str">
        <f>'[1]要求ﾃﾞｰﾀ、単価入力'!AA204</f>
        <v/>
      </c>
      <c r="O438" s="19">
        <f t="shared" si="16"/>
        <v>99999999</v>
      </c>
      <c r="P438">
        <f>'[1]要求ﾃﾞｰﾀ、単価入力'!V204</f>
        <v>0</v>
      </c>
    </row>
    <row r="439" spans="1:18" ht="28.5" customHeight="1" x14ac:dyDescent="0.15">
      <c r="A439">
        <v>203</v>
      </c>
      <c r="B439" s="21">
        <f>VLOOKUP(A439,'[1]要求ﾃﾞｰﾀ、単価入力'!$A$2:$I$301,8,FALSE)</f>
        <v>0</v>
      </c>
      <c r="C439" s="22"/>
      <c r="D439" s="85">
        <f>'[1]要求ﾃﾞｰﾀ、単価入力'!M204</f>
        <v>0</v>
      </c>
      <c r="E439" s="75">
        <f>'[1]要求ﾃﾞｰﾀ、単価入力'!N204</f>
        <v>0</v>
      </c>
      <c r="F439" s="25"/>
      <c r="G439" s="26">
        <f>'[1]要求ﾃﾞｰﾀ、単価入力'!Q204</f>
        <v>0</v>
      </c>
      <c r="H439" s="27">
        <f>'[1]要求ﾃﾞｰﾀ、単価入力'!R204</f>
        <v>0</v>
      </c>
      <c r="I439" s="28"/>
      <c r="J439" s="29"/>
      <c r="K439" s="30"/>
      <c r="L439" s="18"/>
      <c r="M439" s="19">
        <f>'[1]要求ﾃﾞｰﾀ、単価入力'!S204</f>
        <v>0</v>
      </c>
      <c r="N439" s="20" t="str">
        <f>'[1]要求ﾃﾞｰﾀ、単価入力'!Z204</f>
        <v/>
      </c>
      <c r="O439" s="19">
        <f t="shared" si="16"/>
        <v>99999999</v>
      </c>
      <c r="P439">
        <f>'[1]要求ﾃﾞｰﾀ、単価入力'!U204</f>
        <v>0</v>
      </c>
      <c r="Q439">
        <f>'[1]要求ﾃﾞｰﾀ、単価入力'!P204</f>
        <v>0</v>
      </c>
      <c r="R439">
        <f>'[1]要求ﾃﾞｰﾀ、単価入力'!H204</f>
        <v>0</v>
      </c>
    </row>
    <row r="440" spans="1:18" ht="28.5" customHeight="1" x14ac:dyDescent="0.15">
      <c r="A440">
        <v>204</v>
      </c>
      <c r="B440" s="21"/>
      <c r="C440" s="31" t="str">
        <f>IF(H441=0,"",C438+1)</f>
        <v/>
      </c>
      <c r="D440" s="86"/>
      <c r="E440" s="33">
        <f>'[1]要求ﾃﾞｰﾀ、単価入力'!O205</f>
        <v>0</v>
      </c>
      <c r="F440" s="34" t="str">
        <f>IF(Q441="可","*","")</f>
        <v/>
      </c>
      <c r="G440" s="35"/>
      <c r="H440" s="36"/>
      <c r="I440" s="37"/>
      <c r="J440" s="37"/>
      <c r="K440" s="38"/>
      <c r="L440" s="18"/>
      <c r="M440" s="19">
        <f>'[1]要求ﾃﾞｰﾀ、単価入力'!T205</f>
        <v>0</v>
      </c>
      <c r="N440" s="20" t="str">
        <f>'[1]要求ﾃﾞｰﾀ、単価入力'!AA205</f>
        <v/>
      </c>
      <c r="O440" s="19">
        <f t="shared" si="16"/>
        <v>99999999</v>
      </c>
      <c r="P440">
        <f>'[1]要求ﾃﾞｰﾀ、単価入力'!V205</f>
        <v>0</v>
      </c>
    </row>
    <row r="441" spans="1:18" ht="28.5" customHeight="1" x14ac:dyDescent="0.15">
      <c r="A441">
        <v>204</v>
      </c>
      <c r="B441" s="21">
        <f>VLOOKUP(A441,'[1]要求ﾃﾞｰﾀ、単価入力'!$A$2:$I$301,8,FALSE)</f>
        <v>0</v>
      </c>
      <c r="C441" s="22"/>
      <c r="D441" s="85">
        <f>'[1]要求ﾃﾞｰﾀ、単価入力'!M205</f>
        <v>0</v>
      </c>
      <c r="E441" s="75">
        <f>'[1]要求ﾃﾞｰﾀ、単価入力'!N205</f>
        <v>0</v>
      </c>
      <c r="F441" s="25"/>
      <c r="G441" s="26">
        <f>'[1]要求ﾃﾞｰﾀ、単価入力'!Q205</f>
        <v>0</v>
      </c>
      <c r="H441" s="27">
        <f>'[1]要求ﾃﾞｰﾀ、単価入力'!R205</f>
        <v>0</v>
      </c>
      <c r="I441" s="28"/>
      <c r="J441" s="29"/>
      <c r="K441" s="30"/>
      <c r="L441" s="18"/>
      <c r="M441" s="19">
        <f>'[1]要求ﾃﾞｰﾀ、単価入力'!S205</f>
        <v>0</v>
      </c>
      <c r="N441" s="20" t="str">
        <f>'[1]要求ﾃﾞｰﾀ、単価入力'!Z205</f>
        <v/>
      </c>
      <c r="O441" s="19">
        <f t="shared" si="16"/>
        <v>99999999</v>
      </c>
      <c r="P441">
        <f>'[1]要求ﾃﾞｰﾀ、単価入力'!U205</f>
        <v>0</v>
      </c>
      <c r="Q441">
        <f>'[1]要求ﾃﾞｰﾀ、単価入力'!P205</f>
        <v>0</v>
      </c>
      <c r="R441">
        <f>'[1]要求ﾃﾞｰﾀ、単価入力'!H205</f>
        <v>0</v>
      </c>
    </row>
    <row r="442" spans="1:18" ht="28.5" customHeight="1" x14ac:dyDescent="0.15">
      <c r="C442" s="22"/>
      <c r="D442" s="87"/>
      <c r="E442" s="78"/>
      <c r="F442" s="58"/>
      <c r="G442" s="59"/>
      <c r="H442" s="60"/>
      <c r="I442" s="61" t="str">
        <f>IF($A$1&lt;205,"小計","")</f>
        <v>小計</v>
      </c>
      <c r="J442" s="82">
        <f>IF(I442="","",SUM(J418:J441))</f>
        <v>0</v>
      </c>
      <c r="K442" s="72"/>
      <c r="L442" s="18"/>
      <c r="M442" s="19"/>
      <c r="N442" s="20"/>
      <c r="O442" s="19"/>
    </row>
    <row r="443" spans="1:18" ht="28.5" customHeight="1" x14ac:dyDescent="0.15">
      <c r="C443" s="46"/>
      <c r="D443" s="88"/>
      <c r="E443" s="80"/>
      <c r="F443" s="65"/>
      <c r="G443" s="66"/>
      <c r="H443" s="67"/>
      <c r="I443" s="68" t="str">
        <f>IF(I442="小計","計","小計")</f>
        <v>計</v>
      </c>
      <c r="J443" s="83">
        <f>IF(I443="小計",SUM(J418:J441),IF(I443="計",SUM($L$2:L443)))</f>
        <v>0</v>
      </c>
      <c r="K443" s="70"/>
      <c r="L443" s="55">
        <f>SUM(J418:J441)</f>
        <v>0</v>
      </c>
      <c r="M443" s="19">
        <f>M417+J443</f>
        <v>6</v>
      </c>
      <c r="N443" s="20"/>
      <c r="O443" s="19">
        <f>ROUNDDOWN(M443*N443,0)</f>
        <v>0</v>
      </c>
    </row>
    <row r="444" spans="1:18" ht="28.5" customHeight="1" x14ac:dyDescent="0.15">
      <c r="A444">
        <v>205</v>
      </c>
      <c r="C444" s="10" t="str">
        <f>IF(H445=0,"",205)</f>
        <v/>
      </c>
      <c r="D444" s="84"/>
      <c r="E444" s="12">
        <f>'[1]要求ﾃﾞｰﾀ、単価入力'!O206</f>
        <v>0</v>
      </c>
      <c r="F444" s="13" t="str">
        <f>IF(Q445="可","*","")</f>
        <v/>
      </c>
      <c r="G444" s="14"/>
      <c r="H444" s="15"/>
      <c r="I444" s="16"/>
      <c r="J444" s="16"/>
      <c r="K444" s="17"/>
      <c r="L444" s="18"/>
      <c r="M444" s="19">
        <f>'[1]要求ﾃﾞｰﾀ、単価入力'!T206</f>
        <v>0</v>
      </c>
      <c r="N444" s="20" t="str">
        <f>'[1]要求ﾃﾞｰﾀ、単価入力'!AA206</f>
        <v/>
      </c>
      <c r="O444" s="19">
        <f t="shared" ref="O444:O467" si="17">IF(M444=0,M444+99999999,ROUNDDOWN(M444*N444,0))</f>
        <v>99999999</v>
      </c>
      <c r="P444">
        <f>'[1]要求ﾃﾞｰﾀ、単価入力'!V206</f>
        <v>0</v>
      </c>
    </row>
    <row r="445" spans="1:18" ht="28.5" customHeight="1" x14ac:dyDescent="0.15">
      <c r="A445">
        <v>205</v>
      </c>
      <c r="B445" s="21">
        <f>VLOOKUP(A445,'[1]要求ﾃﾞｰﾀ、単価入力'!$A$2:$I$301,8,FALSE)</f>
        <v>0</v>
      </c>
      <c r="C445" s="22"/>
      <c r="D445" s="85">
        <f>'[1]要求ﾃﾞｰﾀ、単価入力'!M206</f>
        <v>0</v>
      </c>
      <c r="E445" s="75">
        <f>'[1]要求ﾃﾞｰﾀ、単価入力'!N206</f>
        <v>0</v>
      </c>
      <c r="F445" s="25"/>
      <c r="G445" s="26">
        <f>'[1]要求ﾃﾞｰﾀ、単価入力'!Q206</f>
        <v>0</v>
      </c>
      <c r="H445" s="27">
        <f>'[1]要求ﾃﾞｰﾀ、単価入力'!R206</f>
        <v>0</v>
      </c>
      <c r="I445" s="28"/>
      <c r="J445" s="29"/>
      <c r="K445" s="30"/>
      <c r="L445" s="18"/>
      <c r="M445" s="19">
        <f>'[1]要求ﾃﾞｰﾀ、単価入力'!S206</f>
        <v>0</v>
      </c>
      <c r="N445" s="20" t="str">
        <f>'[1]要求ﾃﾞｰﾀ、単価入力'!Z206</f>
        <v/>
      </c>
      <c r="O445" s="19">
        <f t="shared" si="17"/>
        <v>99999999</v>
      </c>
      <c r="P445">
        <f>'[1]要求ﾃﾞｰﾀ、単価入力'!U206</f>
        <v>0</v>
      </c>
      <c r="Q445">
        <f>'[1]要求ﾃﾞｰﾀ、単価入力'!P206</f>
        <v>0</v>
      </c>
      <c r="R445">
        <f>'[1]要求ﾃﾞｰﾀ、単価入力'!H206</f>
        <v>0</v>
      </c>
    </row>
    <row r="446" spans="1:18" ht="28.5" customHeight="1" x14ac:dyDescent="0.15">
      <c r="A446">
        <v>206</v>
      </c>
      <c r="B446" s="21"/>
      <c r="C446" s="31" t="str">
        <f>IF(H447=0,"",C444+1)</f>
        <v/>
      </c>
      <c r="D446" s="86"/>
      <c r="E446" s="33">
        <f>'[1]要求ﾃﾞｰﾀ、単価入力'!O207</f>
        <v>0</v>
      </c>
      <c r="F446" s="34" t="str">
        <f>IF(Q447="可","*","")</f>
        <v/>
      </c>
      <c r="G446" s="35"/>
      <c r="H446" s="36"/>
      <c r="I446" s="37"/>
      <c r="J446" s="37"/>
      <c r="K446" s="38"/>
      <c r="L446" s="18"/>
      <c r="M446" s="19">
        <f>'[1]要求ﾃﾞｰﾀ、単価入力'!T207</f>
        <v>0</v>
      </c>
      <c r="N446" s="20" t="str">
        <f>'[1]要求ﾃﾞｰﾀ、単価入力'!AA207</f>
        <v/>
      </c>
      <c r="O446" s="19">
        <f t="shared" si="17"/>
        <v>99999999</v>
      </c>
      <c r="P446">
        <f>'[1]要求ﾃﾞｰﾀ、単価入力'!V207</f>
        <v>0</v>
      </c>
    </row>
    <row r="447" spans="1:18" ht="28.5" customHeight="1" x14ac:dyDescent="0.15">
      <c r="A447">
        <v>206</v>
      </c>
      <c r="B447" s="21">
        <f>VLOOKUP(A447,'[1]要求ﾃﾞｰﾀ、単価入力'!$A$2:$I$301,8,FALSE)</f>
        <v>0</v>
      </c>
      <c r="C447" s="22"/>
      <c r="D447" s="85">
        <f>'[1]要求ﾃﾞｰﾀ、単価入力'!M207</f>
        <v>0</v>
      </c>
      <c r="E447" s="75">
        <f>'[1]要求ﾃﾞｰﾀ、単価入力'!N207</f>
        <v>0</v>
      </c>
      <c r="F447" s="25"/>
      <c r="G447" s="26">
        <f>'[1]要求ﾃﾞｰﾀ、単価入力'!Q207</f>
        <v>0</v>
      </c>
      <c r="H447" s="27">
        <f>'[1]要求ﾃﾞｰﾀ、単価入力'!R207</f>
        <v>0</v>
      </c>
      <c r="I447" s="28"/>
      <c r="J447" s="29"/>
      <c r="K447" s="30"/>
      <c r="L447" s="18"/>
      <c r="M447" s="19">
        <f>'[1]要求ﾃﾞｰﾀ、単価入力'!S207</f>
        <v>0</v>
      </c>
      <c r="N447" s="20" t="str">
        <f>'[1]要求ﾃﾞｰﾀ、単価入力'!Z207</f>
        <v/>
      </c>
      <c r="O447" s="19">
        <f t="shared" si="17"/>
        <v>99999999</v>
      </c>
      <c r="P447">
        <f>'[1]要求ﾃﾞｰﾀ、単価入力'!U207</f>
        <v>0</v>
      </c>
      <c r="Q447">
        <f>'[1]要求ﾃﾞｰﾀ、単価入力'!P207</f>
        <v>0</v>
      </c>
      <c r="R447">
        <f>'[1]要求ﾃﾞｰﾀ、単価入力'!H207</f>
        <v>0</v>
      </c>
    </row>
    <row r="448" spans="1:18" ht="28.5" customHeight="1" x14ac:dyDescent="0.15">
      <c r="A448">
        <v>207</v>
      </c>
      <c r="B448" s="21"/>
      <c r="C448" s="31" t="str">
        <f>IF(H449=0,"",C446+1)</f>
        <v/>
      </c>
      <c r="D448" s="86"/>
      <c r="E448" s="33">
        <f>'[1]要求ﾃﾞｰﾀ、単価入力'!O208</f>
        <v>0</v>
      </c>
      <c r="F448" s="34" t="str">
        <f>IF(Q449="可","*","")</f>
        <v/>
      </c>
      <c r="G448" s="35"/>
      <c r="H448" s="36"/>
      <c r="I448" s="37"/>
      <c r="J448" s="37"/>
      <c r="K448" s="38"/>
      <c r="L448" s="18"/>
      <c r="M448" s="19">
        <f>'[1]要求ﾃﾞｰﾀ、単価入力'!T208</f>
        <v>0</v>
      </c>
      <c r="N448" s="20" t="str">
        <f>'[1]要求ﾃﾞｰﾀ、単価入力'!AA208</f>
        <v/>
      </c>
      <c r="O448" s="19">
        <f t="shared" si="17"/>
        <v>99999999</v>
      </c>
      <c r="P448">
        <f>'[1]要求ﾃﾞｰﾀ、単価入力'!V208</f>
        <v>0</v>
      </c>
    </row>
    <row r="449" spans="1:18" ht="28.5" customHeight="1" x14ac:dyDescent="0.15">
      <c r="A449">
        <v>207</v>
      </c>
      <c r="B449" s="21">
        <f>VLOOKUP(A449,'[1]要求ﾃﾞｰﾀ、単価入力'!$A$2:$I$301,8,FALSE)</f>
        <v>0</v>
      </c>
      <c r="C449" s="22"/>
      <c r="D449" s="85">
        <f>'[1]要求ﾃﾞｰﾀ、単価入力'!M208</f>
        <v>0</v>
      </c>
      <c r="E449" s="75">
        <f>'[1]要求ﾃﾞｰﾀ、単価入力'!N208</f>
        <v>0</v>
      </c>
      <c r="F449" s="25"/>
      <c r="G449" s="26">
        <f>'[1]要求ﾃﾞｰﾀ、単価入力'!Q208</f>
        <v>0</v>
      </c>
      <c r="H449" s="27">
        <f>'[1]要求ﾃﾞｰﾀ、単価入力'!R208</f>
        <v>0</v>
      </c>
      <c r="I449" s="28"/>
      <c r="J449" s="29"/>
      <c r="K449" s="30"/>
      <c r="L449" s="18"/>
      <c r="M449" s="19">
        <f>'[1]要求ﾃﾞｰﾀ、単価入力'!S208</f>
        <v>0</v>
      </c>
      <c r="N449" s="20" t="str">
        <f>'[1]要求ﾃﾞｰﾀ、単価入力'!Z208</f>
        <v/>
      </c>
      <c r="O449" s="19">
        <f t="shared" si="17"/>
        <v>99999999</v>
      </c>
      <c r="P449">
        <f>'[1]要求ﾃﾞｰﾀ、単価入力'!U208</f>
        <v>0</v>
      </c>
      <c r="Q449">
        <f>'[1]要求ﾃﾞｰﾀ、単価入力'!P208</f>
        <v>0</v>
      </c>
      <c r="R449">
        <f>'[1]要求ﾃﾞｰﾀ、単価入力'!H208</f>
        <v>0</v>
      </c>
    </row>
    <row r="450" spans="1:18" ht="28.5" customHeight="1" x14ac:dyDescent="0.15">
      <c r="A450">
        <v>208</v>
      </c>
      <c r="B450" s="21"/>
      <c r="C450" s="31" t="str">
        <f>IF(H451=0,"",C448+1)</f>
        <v/>
      </c>
      <c r="D450" s="86"/>
      <c r="E450" s="33">
        <f>'[1]要求ﾃﾞｰﾀ、単価入力'!O209</f>
        <v>0</v>
      </c>
      <c r="F450" s="34" t="str">
        <f>IF(Q451="可","*","")</f>
        <v/>
      </c>
      <c r="G450" s="35"/>
      <c r="H450" s="36"/>
      <c r="I450" s="37"/>
      <c r="J450" s="37"/>
      <c r="K450" s="38"/>
      <c r="L450" s="18"/>
      <c r="M450" s="19">
        <f>'[1]要求ﾃﾞｰﾀ、単価入力'!T209</f>
        <v>0</v>
      </c>
      <c r="N450" s="20" t="str">
        <f>'[1]要求ﾃﾞｰﾀ、単価入力'!AA209</f>
        <v/>
      </c>
      <c r="O450" s="19">
        <f t="shared" si="17"/>
        <v>99999999</v>
      </c>
      <c r="P450">
        <f>'[1]要求ﾃﾞｰﾀ、単価入力'!V209</f>
        <v>0</v>
      </c>
    </row>
    <row r="451" spans="1:18" ht="28.5" customHeight="1" x14ac:dyDescent="0.15">
      <c r="A451">
        <v>208</v>
      </c>
      <c r="B451" s="21">
        <f>VLOOKUP(A451,'[1]要求ﾃﾞｰﾀ、単価入力'!$A$2:$I$301,8,FALSE)</f>
        <v>0</v>
      </c>
      <c r="C451" s="22"/>
      <c r="D451" s="85">
        <f>'[1]要求ﾃﾞｰﾀ、単価入力'!M209</f>
        <v>0</v>
      </c>
      <c r="E451" s="75">
        <f>'[1]要求ﾃﾞｰﾀ、単価入力'!N209</f>
        <v>0</v>
      </c>
      <c r="F451" s="25"/>
      <c r="G451" s="26">
        <f>'[1]要求ﾃﾞｰﾀ、単価入力'!Q209</f>
        <v>0</v>
      </c>
      <c r="H451" s="27">
        <f>'[1]要求ﾃﾞｰﾀ、単価入力'!R209</f>
        <v>0</v>
      </c>
      <c r="I451" s="28"/>
      <c r="J451" s="29"/>
      <c r="K451" s="30"/>
      <c r="L451" s="18"/>
      <c r="M451" s="19">
        <f>'[1]要求ﾃﾞｰﾀ、単価入力'!S209</f>
        <v>0</v>
      </c>
      <c r="N451" s="20" t="str">
        <f>'[1]要求ﾃﾞｰﾀ、単価入力'!Z209</f>
        <v/>
      </c>
      <c r="O451" s="19">
        <f t="shared" si="17"/>
        <v>99999999</v>
      </c>
      <c r="P451">
        <f>'[1]要求ﾃﾞｰﾀ、単価入力'!U209</f>
        <v>0</v>
      </c>
      <c r="Q451">
        <f>'[1]要求ﾃﾞｰﾀ、単価入力'!P209</f>
        <v>0</v>
      </c>
      <c r="R451">
        <f>'[1]要求ﾃﾞｰﾀ、単価入力'!H209</f>
        <v>0</v>
      </c>
    </row>
    <row r="452" spans="1:18" ht="28.5" customHeight="1" x14ac:dyDescent="0.15">
      <c r="A452">
        <v>209</v>
      </c>
      <c r="B452" s="21"/>
      <c r="C452" s="31" t="str">
        <f>IF(H453=0,"",C450+1)</f>
        <v/>
      </c>
      <c r="D452" s="86"/>
      <c r="E452" s="33">
        <f>'[1]要求ﾃﾞｰﾀ、単価入力'!O210</f>
        <v>0</v>
      </c>
      <c r="F452" s="34" t="str">
        <f>IF(Q453="可","*","")</f>
        <v/>
      </c>
      <c r="G452" s="35"/>
      <c r="H452" s="36"/>
      <c r="I452" s="37"/>
      <c r="J452" s="37"/>
      <c r="K452" s="38"/>
      <c r="L452" s="18"/>
      <c r="M452" s="19">
        <f>'[1]要求ﾃﾞｰﾀ、単価入力'!T210</f>
        <v>0</v>
      </c>
      <c r="N452" s="20" t="str">
        <f>'[1]要求ﾃﾞｰﾀ、単価入力'!AA210</f>
        <v/>
      </c>
      <c r="O452" s="19">
        <f t="shared" si="17"/>
        <v>99999999</v>
      </c>
      <c r="P452">
        <f>'[1]要求ﾃﾞｰﾀ、単価入力'!V210</f>
        <v>0</v>
      </c>
    </row>
    <row r="453" spans="1:18" ht="28.5" customHeight="1" x14ac:dyDescent="0.15">
      <c r="A453">
        <v>209</v>
      </c>
      <c r="B453" s="21">
        <f>VLOOKUP(A453,'[1]要求ﾃﾞｰﾀ、単価入力'!$A$2:$I$301,8,FALSE)</f>
        <v>0</v>
      </c>
      <c r="C453" s="22"/>
      <c r="D453" s="85">
        <f>'[1]要求ﾃﾞｰﾀ、単価入力'!M210</f>
        <v>0</v>
      </c>
      <c r="E453" s="75">
        <f>'[1]要求ﾃﾞｰﾀ、単価入力'!N210</f>
        <v>0</v>
      </c>
      <c r="F453" s="25"/>
      <c r="G453" s="26">
        <f>'[1]要求ﾃﾞｰﾀ、単価入力'!Q210</f>
        <v>0</v>
      </c>
      <c r="H453" s="27">
        <f>'[1]要求ﾃﾞｰﾀ、単価入力'!R210</f>
        <v>0</v>
      </c>
      <c r="I453" s="28"/>
      <c r="J453" s="29"/>
      <c r="K453" s="39"/>
      <c r="L453" s="18"/>
      <c r="M453" s="19">
        <f>'[1]要求ﾃﾞｰﾀ、単価入力'!S210</f>
        <v>0</v>
      </c>
      <c r="N453" s="20" t="str">
        <f>'[1]要求ﾃﾞｰﾀ、単価入力'!Z210</f>
        <v/>
      </c>
      <c r="O453" s="19">
        <f t="shared" si="17"/>
        <v>99999999</v>
      </c>
      <c r="P453">
        <f>'[1]要求ﾃﾞｰﾀ、単価入力'!U210</f>
        <v>0</v>
      </c>
      <c r="Q453">
        <f>'[1]要求ﾃﾞｰﾀ、単価入力'!P210</f>
        <v>0</v>
      </c>
      <c r="R453">
        <f>'[1]要求ﾃﾞｰﾀ、単価入力'!H210</f>
        <v>0</v>
      </c>
    </row>
    <row r="454" spans="1:18" ht="28.5" customHeight="1" x14ac:dyDescent="0.15">
      <c r="A454">
        <v>210</v>
      </c>
      <c r="B454" s="21"/>
      <c r="C454" s="31" t="str">
        <f>IF(H455=0,"",C452+1)</f>
        <v/>
      </c>
      <c r="D454" s="86"/>
      <c r="E454" s="33">
        <f>'[1]要求ﾃﾞｰﾀ、単価入力'!O211</f>
        <v>0</v>
      </c>
      <c r="F454" s="34" t="str">
        <f>IF(Q455="可","*","")</f>
        <v/>
      </c>
      <c r="G454" s="35"/>
      <c r="H454" s="36"/>
      <c r="I454" s="37"/>
      <c r="J454" s="37"/>
      <c r="K454" s="38"/>
      <c r="L454" s="18"/>
      <c r="M454" s="19">
        <f>'[1]要求ﾃﾞｰﾀ、単価入力'!T211</f>
        <v>0</v>
      </c>
      <c r="N454" s="20" t="str">
        <f>'[1]要求ﾃﾞｰﾀ、単価入力'!AA211</f>
        <v/>
      </c>
      <c r="O454" s="19">
        <f t="shared" si="17"/>
        <v>99999999</v>
      </c>
      <c r="P454">
        <f>'[1]要求ﾃﾞｰﾀ、単価入力'!V211</f>
        <v>0</v>
      </c>
    </row>
    <row r="455" spans="1:18" ht="28.5" customHeight="1" x14ac:dyDescent="0.15">
      <c r="A455">
        <v>210</v>
      </c>
      <c r="B455" s="21">
        <f>VLOOKUP(A455,'[1]要求ﾃﾞｰﾀ、単価入力'!$A$2:$I$301,8,FALSE)</f>
        <v>0</v>
      </c>
      <c r="C455" s="22"/>
      <c r="D455" s="85">
        <f>'[1]要求ﾃﾞｰﾀ、単価入力'!M211</f>
        <v>0</v>
      </c>
      <c r="E455" s="75">
        <f>'[1]要求ﾃﾞｰﾀ、単価入力'!N211</f>
        <v>0</v>
      </c>
      <c r="F455" s="25"/>
      <c r="G455" s="26">
        <f>'[1]要求ﾃﾞｰﾀ、単価入力'!Q211</f>
        <v>0</v>
      </c>
      <c r="H455" s="27">
        <f>'[1]要求ﾃﾞｰﾀ、単価入力'!R211</f>
        <v>0</v>
      </c>
      <c r="I455" s="28"/>
      <c r="J455" s="29"/>
      <c r="K455" s="30"/>
      <c r="L455" s="18"/>
      <c r="M455" s="19">
        <f>'[1]要求ﾃﾞｰﾀ、単価入力'!S211</f>
        <v>0</v>
      </c>
      <c r="N455" s="20" t="str">
        <f>'[1]要求ﾃﾞｰﾀ、単価入力'!Z211</f>
        <v/>
      </c>
      <c r="O455" s="19">
        <f t="shared" si="17"/>
        <v>99999999</v>
      </c>
      <c r="P455">
        <f>'[1]要求ﾃﾞｰﾀ、単価入力'!U211</f>
        <v>0</v>
      </c>
      <c r="Q455">
        <f>'[1]要求ﾃﾞｰﾀ、単価入力'!P211</f>
        <v>0</v>
      </c>
      <c r="R455">
        <f>'[1]要求ﾃﾞｰﾀ、単価入力'!H211</f>
        <v>0</v>
      </c>
    </row>
    <row r="456" spans="1:18" ht="28.5" customHeight="1" x14ac:dyDescent="0.15">
      <c r="A456">
        <v>211</v>
      </c>
      <c r="B456" s="21"/>
      <c r="C456" s="31" t="str">
        <f>IF(H457=0,"",C454+1)</f>
        <v/>
      </c>
      <c r="D456" s="86"/>
      <c r="E456" s="33">
        <f>'[1]要求ﾃﾞｰﾀ、単価入力'!O212</f>
        <v>0</v>
      </c>
      <c r="F456" s="34" t="str">
        <f>IF(Q457="可","*","")</f>
        <v/>
      </c>
      <c r="G456" s="35"/>
      <c r="H456" s="36"/>
      <c r="I456" s="37"/>
      <c r="J456" s="37"/>
      <c r="K456" s="38"/>
      <c r="L456" s="18"/>
      <c r="M456" s="19">
        <f>'[1]要求ﾃﾞｰﾀ、単価入力'!T212</f>
        <v>0</v>
      </c>
      <c r="N456" s="20" t="str">
        <f>'[1]要求ﾃﾞｰﾀ、単価入力'!AA212</f>
        <v/>
      </c>
      <c r="O456" s="19">
        <f t="shared" si="17"/>
        <v>99999999</v>
      </c>
      <c r="P456">
        <f>'[1]要求ﾃﾞｰﾀ、単価入力'!V212</f>
        <v>0</v>
      </c>
    </row>
    <row r="457" spans="1:18" ht="28.5" customHeight="1" x14ac:dyDescent="0.15">
      <c r="A457">
        <v>211</v>
      </c>
      <c r="B457" s="21">
        <f>VLOOKUP(A457,'[1]要求ﾃﾞｰﾀ、単価入力'!$A$2:$I$301,8,FALSE)</f>
        <v>0</v>
      </c>
      <c r="C457" s="22"/>
      <c r="D457" s="85">
        <f>'[1]要求ﾃﾞｰﾀ、単価入力'!M212</f>
        <v>0</v>
      </c>
      <c r="E457" s="75">
        <f>'[1]要求ﾃﾞｰﾀ、単価入力'!N212</f>
        <v>0</v>
      </c>
      <c r="F457" s="25"/>
      <c r="G457" s="26">
        <f>'[1]要求ﾃﾞｰﾀ、単価入力'!Q212</f>
        <v>0</v>
      </c>
      <c r="H457" s="27">
        <f>'[1]要求ﾃﾞｰﾀ、単価入力'!R212</f>
        <v>0</v>
      </c>
      <c r="I457" s="28"/>
      <c r="J457" s="29"/>
      <c r="K457" s="30"/>
      <c r="L457" s="18"/>
      <c r="M457" s="19">
        <f>'[1]要求ﾃﾞｰﾀ、単価入力'!S212</f>
        <v>0</v>
      </c>
      <c r="N457" s="20" t="str">
        <f>'[1]要求ﾃﾞｰﾀ、単価入力'!Z212</f>
        <v/>
      </c>
      <c r="O457" s="19">
        <f t="shared" si="17"/>
        <v>99999999</v>
      </c>
      <c r="P457">
        <f>'[1]要求ﾃﾞｰﾀ、単価入力'!U212</f>
        <v>0</v>
      </c>
      <c r="Q457">
        <f>'[1]要求ﾃﾞｰﾀ、単価入力'!P212</f>
        <v>0</v>
      </c>
      <c r="R457">
        <f>'[1]要求ﾃﾞｰﾀ、単価入力'!H212</f>
        <v>0</v>
      </c>
    </row>
    <row r="458" spans="1:18" ht="28.5" customHeight="1" x14ac:dyDescent="0.15">
      <c r="A458">
        <v>212</v>
      </c>
      <c r="B458" s="21"/>
      <c r="C458" s="31" t="str">
        <f>IF(H459=0,"",C456+1)</f>
        <v/>
      </c>
      <c r="D458" s="86"/>
      <c r="E458" s="33">
        <f>'[1]要求ﾃﾞｰﾀ、単価入力'!O213</f>
        <v>0</v>
      </c>
      <c r="F458" s="34" t="str">
        <f>IF(Q459="可","*","")</f>
        <v/>
      </c>
      <c r="G458" s="35"/>
      <c r="H458" s="36"/>
      <c r="I458" s="37"/>
      <c r="J458" s="37"/>
      <c r="K458" s="38"/>
      <c r="L458" s="18"/>
      <c r="M458" s="19">
        <f>'[1]要求ﾃﾞｰﾀ、単価入力'!T213</f>
        <v>0</v>
      </c>
      <c r="N458" s="20" t="str">
        <f>'[1]要求ﾃﾞｰﾀ、単価入力'!AA213</f>
        <v/>
      </c>
      <c r="O458" s="19">
        <f t="shared" si="17"/>
        <v>99999999</v>
      </c>
      <c r="P458">
        <f>'[1]要求ﾃﾞｰﾀ、単価入力'!V213</f>
        <v>0</v>
      </c>
    </row>
    <row r="459" spans="1:18" ht="28.5" customHeight="1" x14ac:dyDescent="0.15">
      <c r="A459">
        <v>212</v>
      </c>
      <c r="B459" s="21">
        <f>VLOOKUP(A459,'[1]要求ﾃﾞｰﾀ、単価入力'!$A$2:$I$301,8,FALSE)</f>
        <v>0</v>
      </c>
      <c r="C459" s="22"/>
      <c r="D459" s="85">
        <f>'[1]要求ﾃﾞｰﾀ、単価入力'!M213</f>
        <v>0</v>
      </c>
      <c r="E459" s="75">
        <f>'[1]要求ﾃﾞｰﾀ、単価入力'!N213</f>
        <v>0</v>
      </c>
      <c r="F459" s="25"/>
      <c r="G459" s="26">
        <f>'[1]要求ﾃﾞｰﾀ、単価入力'!Q213</f>
        <v>0</v>
      </c>
      <c r="H459" s="27">
        <f>'[1]要求ﾃﾞｰﾀ、単価入力'!R213</f>
        <v>0</v>
      </c>
      <c r="I459" s="28"/>
      <c r="J459" s="29"/>
      <c r="K459" s="30"/>
      <c r="L459" s="18"/>
      <c r="M459" s="19">
        <f>'[1]要求ﾃﾞｰﾀ、単価入力'!S213</f>
        <v>0</v>
      </c>
      <c r="N459" s="20" t="str">
        <f>'[1]要求ﾃﾞｰﾀ、単価入力'!Z213</f>
        <v/>
      </c>
      <c r="O459" s="19">
        <f t="shared" si="17"/>
        <v>99999999</v>
      </c>
      <c r="P459">
        <f>'[1]要求ﾃﾞｰﾀ、単価入力'!U213</f>
        <v>0</v>
      </c>
      <c r="Q459">
        <f>'[1]要求ﾃﾞｰﾀ、単価入力'!P213</f>
        <v>0</v>
      </c>
      <c r="R459">
        <f>'[1]要求ﾃﾞｰﾀ、単価入力'!H213</f>
        <v>0</v>
      </c>
    </row>
    <row r="460" spans="1:18" ht="28.5" customHeight="1" x14ac:dyDescent="0.15">
      <c r="A460">
        <v>213</v>
      </c>
      <c r="B460" s="21"/>
      <c r="C460" s="31" t="str">
        <f>IF(H461=0,"",C458+1)</f>
        <v/>
      </c>
      <c r="D460" s="86"/>
      <c r="E460" s="33">
        <f>'[1]要求ﾃﾞｰﾀ、単価入力'!O214</f>
        <v>0</v>
      </c>
      <c r="F460" s="34" t="str">
        <f>IF(Q461="可","*","")</f>
        <v/>
      </c>
      <c r="G460" s="35"/>
      <c r="H460" s="36"/>
      <c r="I460" s="37"/>
      <c r="J460" s="37"/>
      <c r="K460" s="38"/>
      <c r="L460" s="18"/>
      <c r="M460" s="19">
        <f>'[1]要求ﾃﾞｰﾀ、単価入力'!T214</f>
        <v>0</v>
      </c>
      <c r="N460" s="20" t="str">
        <f>'[1]要求ﾃﾞｰﾀ、単価入力'!AA214</f>
        <v/>
      </c>
      <c r="O460" s="19">
        <f t="shared" si="17"/>
        <v>99999999</v>
      </c>
      <c r="P460">
        <f>'[1]要求ﾃﾞｰﾀ、単価入力'!V214</f>
        <v>0</v>
      </c>
    </row>
    <row r="461" spans="1:18" ht="28.5" customHeight="1" x14ac:dyDescent="0.15">
      <c r="A461">
        <v>213</v>
      </c>
      <c r="B461" s="21">
        <f>VLOOKUP(A461,'[1]要求ﾃﾞｰﾀ、単価入力'!$A$2:$I$301,8,FALSE)</f>
        <v>0</v>
      </c>
      <c r="C461" s="22"/>
      <c r="D461" s="85">
        <f>'[1]要求ﾃﾞｰﾀ、単価入力'!M214</f>
        <v>0</v>
      </c>
      <c r="E461" s="75">
        <f>'[1]要求ﾃﾞｰﾀ、単価入力'!N214</f>
        <v>0</v>
      </c>
      <c r="F461" s="25"/>
      <c r="G461" s="26">
        <f>'[1]要求ﾃﾞｰﾀ、単価入力'!Q214</f>
        <v>0</v>
      </c>
      <c r="H461" s="27">
        <f>'[1]要求ﾃﾞｰﾀ、単価入力'!R214</f>
        <v>0</v>
      </c>
      <c r="I461" s="28"/>
      <c r="J461" s="29"/>
      <c r="K461" s="30"/>
      <c r="L461" s="18"/>
      <c r="M461" s="19">
        <f>'[1]要求ﾃﾞｰﾀ、単価入力'!S214</f>
        <v>0</v>
      </c>
      <c r="N461" s="20" t="str">
        <f>'[1]要求ﾃﾞｰﾀ、単価入力'!Z214</f>
        <v/>
      </c>
      <c r="O461" s="19">
        <f t="shared" si="17"/>
        <v>99999999</v>
      </c>
      <c r="P461">
        <f>'[1]要求ﾃﾞｰﾀ、単価入力'!U214</f>
        <v>0</v>
      </c>
      <c r="Q461">
        <f>'[1]要求ﾃﾞｰﾀ、単価入力'!P214</f>
        <v>0</v>
      </c>
      <c r="R461">
        <f>'[1]要求ﾃﾞｰﾀ、単価入力'!H214</f>
        <v>0</v>
      </c>
    </row>
    <row r="462" spans="1:18" ht="28.5" customHeight="1" x14ac:dyDescent="0.15">
      <c r="A462">
        <v>214</v>
      </c>
      <c r="B462" s="21"/>
      <c r="C462" s="31" t="str">
        <f>IF(H463=0,"",C460+1)</f>
        <v/>
      </c>
      <c r="D462" s="86"/>
      <c r="E462" s="33">
        <f>'[1]要求ﾃﾞｰﾀ、単価入力'!O215</f>
        <v>0</v>
      </c>
      <c r="F462" s="34" t="str">
        <f>IF(Q463="可","*","")</f>
        <v/>
      </c>
      <c r="G462" s="35"/>
      <c r="H462" s="36"/>
      <c r="I462" s="37"/>
      <c r="J462" s="37"/>
      <c r="K462" s="38"/>
      <c r="L462" s="18"/>
      <c r="M462" s="19">
        <f>'[1]要求ﾃﾞｰﾀ、単価入力'!T215</f>
        <v>0</v>
      </c>
      <c r="N462" s="20" t="str">
        <f>'[1]要求ﾃﾞｰﾀ、単価入力'!AA215</f>
        <v/>
      </c>
      <c r="O462" s="19">
        <f t="shared" si="17"/>
        <v>99999999</v>
      </c>
      <c r="P462">
        <f>'[1]要求ﾃﾞｰﾀ、単価入力'!V215</f>
        <v>0</v>
      </c>
    </row>
    <row r="463" spans="1:18" ht="28.5" customHeight="1" x14ac:dyDescent="0.15">
      <c r="A463">
        <v>214</v>
      </c>
      <c r="B463" s="21">
        <f>VLOOKUP(A463,'[1]要求ﾃﾞｰﾀ、単価入力'!$A$2:$I$301,8,FALSE)</f>
        <v>0</v>
      </c>
      <c r="C463" s="22"/>
      <c r="D463" s="85">
        <f>'[1]要求ﾃﾞｰﾀ、単価入力'!M215</f>
        <v>0</v>
      </c>
      <c r="E463" s="75">
        <f>'[1]要求ﾃﾞｰﾀ、単価入力'!N215</f>
        <v>0</v>
      </c>
      <c r="F463" s="25"/>
      <c r="G463" s="26">
        <f>'[1]要求ﾃﾞｰﾀ、単価入力'!Q215</f>
        <v>0</v>
      </c>
      <c r="H463" s="27">
        <f>'[1]要求ﾃﾞｰﾀ、単価入力'!R215</f>
        <v>0</v>
      </c>
      <c r="I463" s="28"/>
      <c r="J463" s="29"/>
      <c r="K463" s="30"/>
      <c r="L463" s="18"/>
      <c r="M463" s="19">
        <f>'[1]要求ﾃﾞｰﾀ、単価入力'!S215</f>
        <v>0</v>
      </c>
      <c r="N463" s="20" t="str">
        <f>'[1]要求ﾃﾞｰﾀ、単価入力'!Z215</f>
        <v/>
      </c>
      <c r="O463" s="19">
        <f t="shared" si="17"/>
        <v>99999999</v>
      </c>
      <c r="P463">
        <f>'[1]要求ﾃﾞｰﾀ、単価入力'!U215</f>
        <v>0</v>
      </c>
      <c r="Q463">
        <f>'[1]要求ﾃﾞｰﾀ、単価入力'!P215</f>
        <v>0</v>
      </c>
      <c r="R463">
        <f>'[1]要求ﾃﾞｰﾀ、単価入力'!H215</f>
        <v>0</v>
      </c>
    </row>
    <row r="464" spans="1:18" ht="28.5" customHeight="1" x14ac:dyDescent="0.15">
      <c r="A464">
        <v>215</v>
      </c>
      <c r="B464" s="21"/>
      <c r="C464" s="31" t="str">
        <f>IF(H465=0,"",C462+1)</f>
        <v/>
      </c>
      <c r="D464" s="86"/>
      <c r="E464" s="33">
        <f>'[1]要求ﾃﾞｰﾀ、単価入力'!O216</f>
        <v>0</v>
      </c>
      <c r="F464" s="34" t="str">
        <f>IF(Q465="可","*","")</f>
        <v/>
      </c>
      <c r="G464" s="35"/>
      <c r="H464" s="36"/>
      <c r="I464" s="37"/>
      <c r="J464" s="37"/>
      <c r="K464" s="38"/>
      <c r="L464" s="18"/>
      <c r="M464" s="19">
        <f>'[1]要求ﾃﾞｰﾀ、単価入力'!T216</f>
        <v>0</v>
      </c>
      <c r="N464" s="20" t="str">
        <f>'[1]要求ﾃﾞｰﾀ、単価入力'!AA216</f>
        <v/>
      </c>
      <c r="O464" s="19">
        <f t="shared" si="17"/>
        <v>99999999</v>
      </c>
      <c r="P464">
        <f>'[1]要求ﾃﾞｰﾀ、単価入力'!V216</f>
        <v>0</v>
      </c>
    </row>
    <row r="465" spans="1:18" ht="28.5" customHeight="1" x14ac:dyDescent="0.15">
      <c r="A465">
        <v>215</v>
      </c>
      <c r="B465" s="21">
        <f>VLOOKUP(A465,'[1]要求ﾃﾞｰﾀ、単価入力'!$A$2:$I$301,8,FALSE)</f>
        <v>0</v>
      </c>
      <c r="C465" s="22"/>
      <c r="D465" s="85">
        <f>'[1]要求ﾃﾞｰﾀ、単価入力'!M216</f>
        <v>0</v>
      </c>
      <c r="E465" s="75">
        <f>'[1]要求ﾃﾞｰﾀ、単価入力'!N216</f>
        <v>0</v>
      </c>
      <c r="F465" s="25"/>
      <c r="G465" s="26">
        <f>'[1]要求ﾃﾞｰﾀ、単価入力'!Q216</f>
        <v>0</v>
      </c>
      <c r="H465" s="27">
        <f>'[1]要求ﾃﾞｰﾀ、単価入力'!R216</f>
        <v>0</v>
      </c>
      <c r="I465" s="28"/>
      <c r="J465" s="29"/>
      <c r="K465" s="30"/>
      <c r="L465" s="18"/>
      <c r="M465" s="19">
        <f>'[1]要求ﾃﾞｰﾀ、単価入力'!S216</f>
        <v>0</v>
      </c>
      <c r="N465" s="20" t="str">
        <f>'[1]要求ﾃﾞｰﾀ、単価入力'!Z216</f>
        <v/>
      </c>
      <c r="O465" s="19">
        <f t="shared" si="17"/>
        <v>99999999</v>
      </c>
      <c r="P465">
        <f>'[1]要求ﾃﾞｰﾀ、単価入力'!U216</f>
        <v>0</v>
      </c>
      <c r="Q465">
        <f>'[1]要求ﾃﾞｰﾀ、単価入力'!P216</f>
        <v>0</v>
      </c>
      <c r="R465">
        <f>'[1]要求ﾃﾞｰﾀ、単価入力'!H216</f>
        <v>0</v>
      </c>
    </row>
    <row r="466" spans="1:18" ht="28.5" customHeight="1" x14ac:dyDescent="0.15">
      <c r="A466">
        <v>216</v>
      </c>
      <c r="B466" s="21"/>
      <c r="C466" s="31" t="str">
        <f>IF(H467=0,"",C464+1)</f>
        <v/>
      </c>
      <c r="D466" s="86"/>
      <c r="E466" s="33">
        <f>'[1]要求ﾃﾞｰﾀ、単価入力'!O217</f>
        <v>0</v>
      </c>
      <c r="F466" s="34" t="str">
        <f>IF(Q467="可","*","")</f>
        <v/>
      </c>
      <c r="G466" s="35"/>
      <c r="H466" s="36"/>
      <c r="I466" s="37"/>
      <c r="J466" s="37"/>
      <c r="K466" s="38"/>
      <c r="L466" s="18"/>
      <c r="M466" s="19">
        <f>'[1]要求ﾃﾞｰﾀ、単価入力'!T217</f>
        <v>0</v>
      </c>
      <c r="N466" s="20" t="str">
        <f>'[1]要求ﾃﾞｰﾀ、単価入力'!AA217</f>
        <v/>
      </c>
      <c r="O466" s="19">
        <f t="shared" si="17"/>
        <v>99999999</v>
      </c>
      <c r="P466">
        <f>'[1]要求ﾃﾞｰﾀ、単価入力'!V217</f>
        <v>0</v>
      </c>
    </row>
    <row r="467" spans="1:18" ht="28.5" customHeight="1" x14ac:dyDescent="0.15">
      <c r="A467">
        <v>216</v>
      </c>
      <c r="B467" s="21">
        <f>VLOOKUP(A467,'[1]要求ﾃﾞｰﾀ、単価入力'!$A$2:$I$301,8,FALSE)</f>
        <v>0</v>
      </c>
      <c r="C467" s="22"/>
      <c r="D467" s="85">
        <f>'[1]要求ﾃﾞｰﾀ、単価入力'!M217</f>
        <v>0</v>
      </c>
      <c r="E467" s="75">
        <f>'[1]要求ﾃﾞｰﾀ、単価入力'!N217</f>
        <v>0</v>
      </c>
      <c r="F467" s="25"/>
      <c r="G467" s="26">
        <f>'[1]要求ﾃﾞｰﾀ、単価入力'!Q217</f>
        <v>0</v>
      </c>
      <c r="H467" s="27">
        <f>'[1]要求ﾃﾞｰﾀ、単価入力'!R217</f>
        <v>0</v>
      </c>
      <c r="I467" s="28"/>
      <c r="J467" s="29"/>
      <c r="K467" s="30"/>
      <c r="L467" s="18"/>
      <c r="M467" s="19">
        <f>'[1]要求ﾃﾞｰﾀ、単価入力'!S217</f>
        <v>0</v>
      </c>
      <c r="N467" s="20" t="str">
        <f>'[1]要求ﾃﾞｰﾀ、単価入力'!Z217</f>
        <v/>
      </c>
      <c r="O467" s="19">
        <f t="shared" si="17"/>
        <v>99999999</v>
      </c>
      <c r="P467">
        <f>'[1]要求ﾃﾞｰﾀ、単価入力'!U217</f>
        <v>0</v>
      </c>
      <c r="Q467">
        <f>'[1]要求ﾃﾞｰﾀ、単価入力'!P217</f>
        <v>0</v>
      </c>
      <c r="R467">
        <f>'[1]要求ﾃﾞｰﾀ、単価入力'!H217</f>
        <v>0</v>
      </c>
    </row>
    <row r="468" spans="1:18" ht="28.5" customHeight="1" x14ac:dyDescent="0.15">
      <c r="C468" s="22"/>
      <c r="D468" s="87"/>
      <c r="E468" s="78"/>
      <c r="F468" s="58"/>
      <c r="G468" s="59"/>
      <c r="H468" s="60"/>
      <c r="I468" s="61" t="str">
        <f>IF($A$1&lt;217,"小計","")</f>
        <v>小計</v>
      </c>
      <c r="J468" s="82">
        <f>IF(I468="","",SUM(J444:J467))</f>
        <v>0</v>
      </c>
      <c r="K468" s="72"/>
      <c r="L468" s="18"/>
      <c r="M468" s="19"/>
      <c r="N468" s="20"/>
      <c r="O468" s="19"/>
    </row>
    <row r="469" spans="1:18" ht="28.5" customHeight="1" x14ac:dyDescent="0.15">
      <c r="C469" s="46"/>
      <c r="D469" s="88"/>
      <c r="E469" s="80"/>
      <c r="F469" s="65"/>
      <c r="G469" s="66"/>
      <c r="H469" s="67"/>
      <c r="I469" s="68" t="str">
        <f>IF(I468="小計","計","小計")</f>
        <v>計</v>
      </c>
      <c r="J469" s="83">
        <f>IF(I469="小計",SUM(J444:J467),IF(I469="計",SUM($L$2:L469)))</f>
        <v>0</v>
      </c>
      <c r="K469" s="70"/>
      <c r="L469" s="55">
        <f>SUM(J444:J467)</f>
        <v>0</v>
      </c>
      <c r="M469" s="19">
        <f>M443+J469</f>
        <v>6</v>
      </c>
      <c r="N469" s="20"/>
      <c r="O469" s="19">
        <f>ROUNDDOWN(M469*N469,0)</f>
        <v>0</v>
      </c>
    </row>
    <row r="470" spans="1:18" ht="28.5" customHeight="1" x14ac:dyDescent="0.15">
      <c r="A470">
        <v>217</v>
      </c>
      <c r="C470" s="10" t="str">
        <f>IF(H471=0,"",217)</f>
        <v/>
      </c>
      <c r="D470" s="84"/>
      <c r="E470" s="12">
        <f>'[1]要求ﾃﾞｰﾀ、単価入力'!O218</f>
        <v>0</v>
      </c>
      <c r="F470" s="13" t="str">
        <f>IF(Q471="可","*","")</f>
        <v/>
      </c>
      <c r="G470" s="14"/>
      <c r="H470" s="15"/>
      <c r="I470" s="16"/>
      <c r="J470" s="16"/>
      <c r="K470" s="17"/>
      <c r="L470" s="18"/>
      <c r="M470" s="19">
        <f>'[1]要求ﾃﾞｰﾀ、単価入力'!T218</f>
        <v>0</v>
      </c>
      <c r="N470" s="20" t="str">
        <f>'[1]要求ﾃﾞｰﾀ、単価入力'!AA218</f>
        <v/>
      </c>
      <c r="O470" s="19">
        <f t="shared" ref="O470:O493" si="18">IF(M470=0,M470+99999999,ROUNDDOWN(M470*N470,0))</f>
        <v>99999999</v>
      </c>
      <c r="P470">
        <f>'[1]要求ﾃﾞｰﾀ、単価入力'!V218</f>
        <v>0</v>
      </c>
    </row>
    <row r="471" spans="1:18" ht="28.5" customHeight="1" x14ac:dyDescent="0.15">
      <c r="A471">
        <v>217</v>
      </c>
      <c r="B471" s="21">
        <f>VLOOKUP(A471,'[1]要求ﾃﾞｰﾀ、単価入力'!$A$2:$I$301,8,FALSE)</f>
        <v>0</v>
      </c>
      <c r="C471" s="22"/>
      <c r="D471" s="85">
        <f>'[1]要求ﾃﾞｰﾀ、単価入力'!M218</f>
        <v>0</v>
      </c>
      <c r="E471" s="75">
        <f>'[1]要求ﾃﾞｰﾀ、単価入力'!N218</f>
        <v>0</v>
      </c>
      <c r="F471" s="25"/>
      <c r="G471" s="26">
        <f>'[1]要求ﾃﾞｰﾀ、単価入力'!Q218</f>
        <v>0</v>
      </c>
      <c r="H471" s="27">
        <f>'[1]要求ﾃﾞｰﾀ、単価入力'!R218</f>
        <v>0</v>
      </c>
      <c r="I471" s="28"/>
      <c r="J471" s="29"/>
      <c r="K471" s="30"/>
      <c r="L471" s="18"/>
      <c r="M471" s="19">
        <f>'[1]要求ﾃﾞｰﾀ、単価入力'!S218</f>
        <v>0</v>
      </c>
      <c r="N471" s="20" t="str">
        <f>'[1]要求ﾃﾞｰﾀ、単価入力'!Z218</f>
        <v/>
      </c>
      <c r="O471" s="19">
        <f t="shared" si="18"/>
        <v>99999999</v>
      </c>
      <c r="P471">
        <f>'[1]要求ﾃﾞｰﾀ、単価入力'!U218</f>
        <v>0</v>
      </c>
      <c r="Q471">
        <f>'[1]要求ﾃﾞｰﾀ、単価入力'!P218</f>
        <v>0</v>
      </c>
      <c r="R471">
        <f>'[1]要求ﾃﾞｰﾀ、単価入力'!H218</f>
        <v>0</v>
      </c>
    </row>
    <row r="472" spans="1:18" ht="28.5" customHeight="1" x14ac:dyDescent="0.15">
      <c r="A472">
        <v>218</v>
      </c>
      <c r="B472" s="21"/>
      <c r="C472" s="31" t="str">
        <f>IF(H473=0,"",C470+1)</f>
        <v/>
      </c>
      <c r="D472" s="86"/>
      <c r="E472" s="33">
        <f>'[1]要求ﾃﾞｰﾀ、単価入力'!O219</f>
        <v>0</v>
      </c>
      <c r="F472" s="34" t="str">
        <f>IF(Q473="可","*","")</f>
        <v/>
      </c>
      <c r="G472" s="35"/>
      <c r="H472" s="36"/>
      <c r="I472" s="37"/>
      <c r="J472" s="37"/>
      <c r="K472" s="38"/>
      <c r="L472" s="18"/>
      <c r="M472" s="19">
        <f>'[1]要求ﾃﾞｰﾀ、単価入力'!T219</f>
        <v>0</v>
      </c>
      <c r="N472" s="20" t="str">
        <f>'[1]要求ﾃﾞｰﾀ、単価入力'!AA219</f>
        <v/>
      </c>
      <c r="O472" s="19">
        <f t="shared" si="18"/>
        <v>99999999</v>
      </c>
      <c r="P472">
        <f>'[1]要求ﾃﾞｰﾀ、単価入力'!V219</f>
        <v>0</v>
      </c>
    </row>
    <row r="473" spans="1:18" ht="28.5" customHeight="1" x14ac:dyDescent="0.15">
      <c r="A473">
        <v>218</v>
      </c>
      <c r="B473" s="21">
        <f>VLOOKUP(A473,'[1]要求ﾃﾞｰﾀ、単価入力'!$A$2:$I$301,8,FALSE)</f>
        <v>0</v>
      </c>
      <c r="C473" s="22"/>
      <c r="D473" s="85">
        <f>'[1]要求ﾃﾞｰﾀ、単価入力'!M219</f>
        <v>0</v>
      </c>
      <c r="E473" s="75">
        <f>'[1]要求ﾃﾞｰﾀ、単価入力'!N219</f>
        <v>0</v>
      </c>
      <c r="F473" s="25"/>
      <c r="G473" s="26">
        <f>'[1]要求ﾃﾞｰﾀ、単価入力'!Q219</f>
        <v>0</v>
      </c>
      <c r="H473" s="27">
        <f>'[1]要求ﾃﾞｰﾀ、単価入力'!R219</f>
        <v>0</v>
      </c>
      <c r="I473" s="28"/>
      <c r="J473" s="29"/>
      <c r="K473" s="30"/>
      <c r="L473" s="18"/>
      <c r="M473" s="19">
        <f>'[1]要求ﾃﾞｰﾀ、単価入力'!S219</f>
        <v>0</v>
      </c>
      <c r="N473" s="20" t="str">
        <f>'[1]要求ﾃﾞｰﾀ、単価入力'!Z219</f>
        <v/>
      </c>
      <c r="O473" s="19">
        <f t="shared" si="18"/>
        <v>99999999</v>
      </c>
      <c r="P473">
        <f>'[1]要求ﾃﾞｰﾀ、単価入力'!U219</f>
        <v>0</v>
      </c>
      <c r="Q473">
        <f>'[1]要求ﾃﾞｰﾀ、単価入力'!P219</f>
        <v>0</v>
      </c>
      <c r="R473">
        <f>'[1]要求ﾃﾞｰﾀ、単価入力'!H219</f>
        <v>0</v>
      </c>
    </row>
    <row r="474" spans="1:18" ht="28.5" customHeight="1" x14ac:dyDescent="0.15">
      <c r="A474">
        <v>219</v>
      </c>
      <c r="B474" s="21"/>
      <c r="C474" s="31" t="str">
        <f>IF(H475=0,"",C472+1)</f>
        <v/>
      </c>
      <c r="D474" s="86"/>
      <c r="E474" s="33">
        <f>'[1]要求ﾃﾞｰﾀ、単価入力'!O220</f>
        <v>0</v>
      </c>
      <c r="F474" s="34" t="str">
        <f>IF(Q475="可","*","")</f>
        <v/>
      </c>
      <c r="G474" s="35"/>
      <c r="H474" s="36"/>
      <c r="I474" s="37"/>
      <c r="J474" s="37"/>
      <c r="K474" s="38"/>
      <c r="L474" s="18"/>
      <c r="M474" s="19">
        <f>'[1]要求ﾃﾞｰﾀ、単価入力'!T220</f>
        <v>0</v>
      </c>
      <c r="N474" s="20" t="str">
        <f>'[1]要求ﾃﾞｰﾀ、単価入力'!AA220</f>
        <v/>
      </c>
      <c r="O474" s="19">
        <f t="shared" si="18"/>
        <v>99999999</v>
      </c>
      <c r="P474">
        <f>'[1]要求ﾃﾞｰﾀ、単価入力'!V220</f>
        <v>0</v>
      </c>
    </row>
    <row r="475" spans="1:18" ht="28.5" customHeight="1" x14ac:dyDescent="0.15">
      <c r="A475">
        <v>219</v>
      </c>
      <c r="B475" s="21">
        <f>VLOOKUP(A475,'[1]要求ﾃﾞｰﾀ、単価入力'!$A$2:$I$301,8,FALSE)</f>
        <v>0</v>
      </c>
      <c r="C475" s="22"/>
      <c r="D475" s="85">
        <f>'[1]要求ﾃﾞｰﾀ、単価入力'!M220</f>
        <v>0</v>
      </c>
      <c r="E475" s="75">
        <f>'[1]要求ﾃﾞｰﾀ、単価入力'!N220</f>
        <v>0</v>
      </c>
      <c r="F475" s="25"/>
      <c r="G475" s="26">
        <f>'[1]要求ﾃﾞｰﾀ、単価入力'!Q220</f>
        <v>0</v>
      </c>
      <c r="H475" s="27">
        <f>'[1]要求ﾃﾞｰﾀ、単価入力'!R220</f>
        <v>0</v>
      </c>
      <c r="I475" s="28"/>
      <c r="J475" s="29"/>
      <c r="K475" s="30"/>
      <c r="L475" s="18"/>
      <c r="M475" s="19">
        <f>'[1]要求ﾃﾞｰﾀ、単価入力'!S220</f>
        <v>0</v>
      </c>
      <c r="N475" s="20" t="str">
        <f>'[1]要求ﾃﾞｰﾀ、単価入力'!Z220</f>
        <v/>
      </c>
      <c r="O475" s="19">
        <f t="shared" si="18"/>
        <v>99999999</v>
      </c>
      <c r="P475">
        <f>'[1]要求ﾃﾞｰﾀ、単価入力'!U220</f>
        <v>0</v>
      </c>
      <c r="Q475">
        <f>'[1]要求ﾃﾞｰﾀ、単価入力'!P220</f>
        <v>0</v>
      </c>
      <c r="R475">
        <f>'[1]要求ﾃﾞｰﾀ、単価入力'!H220</f>
        <v>0</v>
      </c>
    </row>
    <row r="476" spans="1:18" ht="28.5" customHeight="1" x14ac:dyDescent="0.15">
      <c r="A476">
        <v>220</v>
      </c>
      <c r="B476" s="21"/>
      <c r="C476" s="31" t="str">
        <f>IF(H477=0,"",C474+1)</f>
        <v/>
      </c>
      <c r="D476" s="86"/>
      <c r="E476" s="33">
        <f>'[1]要求ﾃﾞｰﾀ、単価入力'!O221</f>
        <v>0</v>
      </c>
      <c r="F476" s="34" t="str">
        <f>IF(Q477="可","*","")</f>
        <v/>
      </c>
      <c r="G476" s="35"/>
      <c r="H476" s="36"/>
      <c r="I476" s="37"/>
      <c r="J476" s="37"/>
      <c r="K476" s="38"/>
      <c r="L476" s="18"/>
      <c r="M476" s="19">
        <f>'[1]要求ﾃﾞｰﾀ、単価入力'!T221</f>
        <v>0</v>
      </c>
      <c r="N476" s="20" t="str">
        <f>'[1]要求ﾃﾞｰﾀ、単価入力'!AA221</f>
        <v/>
      </c>
      <c r="O476" s="19">
        <f t="shared" si="18"/>
        <v>99999999</v>
      </c>
      <c r="P476">
        <f>'[1]要求ﾃﾞｰﾀ、単価入力'!V221</f>
        <v>0</v>
      </c>
    </row>
    <row r="477" spans="1:18" ht="28.5" customHeight="1" x14ac:dyDescent="0.15">
      <c r="A477">
        <v>220</v>
      </c>
      <c r="B477" s="21">
        <f>VLOOKUP(A477,'[1]要求ﾃﾞｰﾀ、単価入力'!$A$2:$I$301,8,FALSE)</f>
        <v>0</v>
      </c>
      <c r="C477" s="22"/>
      <c r="D477" s="85">
        <f>'[1]要求ﾃﾞｰﾀ、単価入力'!M221</f>
        <v>0</v>
      </c>
      <c r="E477" s="75">
        <f>'[1]要求ﾃﾞｰﾀ、単価入力'!N221</f>
        <v>0</v>
      </c>
      <c r="F477" s="25"/>
      <c r="G477" s="26">
        <f>'[1]要求ﾃﾞｰﾀ、単価入力'!Q221</f>
        <v>0</v>
      </c>
      <c r="H477" s="27">
        <f>'[1]要求ﾃﾞｰﾀ、単価入力'!R221</f>
        <v>0</v>
      </c>
      <c r="I477" s="28"/>
      <c r="J477" s="29"/>
      <c r="K477" s="30"/>
      <c r="L477" s="18"/>
      <c r="M477" s="19">
        <f>'[1]要求ﾃﾞｰﾀ、単価入力'!S221</f>
        <v>0</v>
      </c>
      <c r="N477" s="20" t="str">
        <f>'[1]要求ﾃﾞｰﾀ、単価入力'!Z221</f>
        <v/>
      </c>
      <c r="O477" s="19">
        <f t="shared" si="18"/>
        <v>99999999</v>
      </c>
      <c r="P477">
        <f>'[1]要求ﾃﾞｰﾀ、単価入力'!U221</f>
        <v>0</v>
      </c>
      <c r="Q477">
        <f>'[1]要求ﾃﾞｰﾀ、単価入力'!P221</f>
        <v>0</v>
      </c>
      <c r="R477">
        <f>'[1]要求ﾃﾞｰﾀ、単価入力'!H221</f>
        <v>0</v>
      </c>
    </row>
    <row r="478" spans="1:18" ht="28.5" customHeight="1" x14ac:dyDescent="0.15">
      <c r="A478">
        <v>221</v>
      </c>
      <c r="B478" s="21"/>
      <c r="C478" s="31" t="str">
        <f>IF(H479=0,"",C476+1)</f>
        <v/>
      </c>
      <c r="D478" s="86"/>
      <c r="E478" s="33">
        <f>'[1]要求ﾃﾞｰﾀ、単価入力'!O222</f>
        <v>0</v>
      </c>
      <c r="F478" s="34" t="str">
        <f>IF(Q479="可","*","")</f>
        <v/>
      </c>
      <c r="G478" s="35"/>
      <c r="H478" s="36"/>
      <c r="I478" s="37"/>
      <c r="J478" s="37"/>
      <c r="K478" s="38"/>
      <c r="L478" s="18"/>
      <c r="M478" s="19">
        <f>'[1]要求ﾃﾞｰﾀ、単価入力'!T222</f>
        <v>0</v>
      </c>
      <c r="N478" s="20" t="str">
        <f>'[1]要求ﾃﾞｰﾀ、単価入力'!AA222</f>
        <v/>
      </c>
      <c r="O478" s="19">
        <f t="shared" si="18"/>
        <v>99999999</v>
      </c>
      <c r="P478">
        <f>'[1]要求ﾃﾞｰﾀ、単価入力'!V222</f>
        <v>0</v>
      </c>
    </row>
    <row r="479" spans="1:18" ht="28.5" customHeight="1" x14ac:dyDescent="0.15">
      <c r="A479">
        <v>221</v>
      </c>
      <c r="B479" s="21">
        <f>VLOOKUP(A479,'[1]要求ﾃﾞｰﾀ、単価入力'!$A$2:$I$301,8,FALSE)</f>
        <v>0</v>
      </c>
      <c r="C479" s="22"/>
      <c r="D479" s="85">
        <f>'[1]要求ﾃﾞｰﾀ、単価入力'!M222</f>
        <v>0</v>
      </c>
      <c r="E479" s="75">
        <f>'[1]要求ﾃﾞｰﾀ、単価入力'!N222</f>
        <v>0</v>
      </c>
      <c r="F479" s="25"/>
      <c r="G479" s="26">
        <f>'[1]要求ﾃﾞｰﾀ、単価入力'!Q222</f>
        <v>0</v>
      </c>
      <c r="H479" s="27">
        <f>'[1]要求ﾃﾞｰﾀ、単価入力'!R222</f>
        <v>0</v>
      </c>
      <c r="I479" s="28"/>
      <c r="J479" s="29"/>
      <c r="K479" s="39"/>
      <c r="L479" s="18"/>
      <c r="M479" s="19">
        <f>'[1]要求ﾃﾞｰﾀ、単価入力'!S222</f>
        <v>0</v>
      </c>
      <c r="N479" s="20" t="str">
        <f>'[1]要求ﾃﾞｰﾀ、単価入力'!Z222</f>
        <v/>
      </c>
      <c r="O479" s="19">
        <f t="shared" si="18"/>
        <v>99999999</v>
      </c>
      <c r="P479">
        <f>'[1]要求ﾃﾞｰﾀ、単価入力'!U222</f>
        <v>0</v>
      </c>
      <c r="Q479">
        <f>'[1]要求ﾃﾞｰﾀ、単価入力'!P222</f>
        <v>0</v>
      </c>
      <c r="R479">
        <f>'[1]要求ﾃﾞｰﾀ、単価入力'!H222</f>
        <v>0</v>
      </c>
    </row>
    <row r="480" spans="1:18" ht="28.5" customHeight="1" x14ac:dyDescent="0.15">
      <c r="A480">
        <v>222</v>
      </c>
      <c r="B480" s="21"/>
      <c r="C480" s="31" t="str">
        <f>IF(H481=0,"",C478+1)</f>
        <v/>
      </c>
      <c r="D480" s="86"/>
      <c r="E480" s="33">
        <f>'[1]要求ﾃﾞｰﾀ、単価入力'!O223</f>
        <v>0</v>
      </c>
      <c r="F480" s="34" t="str">
        <f>IF(Q481="可","*","")</f>
        <v/>
      </c>
      <c r="G480" s="35"/>
      <c r="H480" s="36"/>
      <c r="I480" s="37"/>
      <c r="J480" s="37"/>
      <c r="K480" s="38"/>
      <c r="L480" s="18"/>
      <c r="M480" s="19">
        <f>'[1]要求ﾃﾞｰﾀ、単価入力'!T223</f>
        <v>0</v>
      </c>
      <c r="N480" s="20" t="str">
        <f>'[1]要求ﾃﾞｰﾀ、単価入力'!AA223</f>
        <v/>
      </c>
      <c r="O480" s="19">
        <f t="shared" si="18"/>
        <v>99999999</v>
      </c>
      <c r="P480">
        <f>'[1]要求ﾃﾞｰﾀ、単価入力'!V223</f>
        <v>0</v>
      </c>
    </row>
    <row r="481" spans="1:18" ht="28.5" customHeight="1" x14ac:dyDescent="0.15">
      <c r="A481">
        <v>222</v>
      </c>
      <c r="B481" s="21">
        <f>VLOOKUP(A481,'[1]要求ﾃﾞｰﾀ、単価入力'!$A$2:$I$301,8,FALSE)</f>
        <v>0</v>
      </c>
      <c r="C481" s="22"/>
      <c r="D481" s="85">
        <f>'[1]要求ﾃﾞｰﾀ、単価入力'!M223</f>
        <v>0</v>
      </c>
      <c r="E481" s="75">
        <f>'[1]要求ﾃﾞｰﾀ、単価入力'!N223</f>
        <v>0</v>
      </c>
      <c r="F481" s="25"/>
      <c r="G481" s="26">
        <f>'[1]要求ﾃﾞｰﾀ、単価入力'!Q223</f>
        <v>0</v>
      </c>
      <c r="H481" s="27">
        <f>'[1]要求ﾃﾞｰﾀ、単価入力'!R223</f>
        <v>0</v>
      </c>
      <c r="I481" s="28"/>
      <c r="J481" s="29"/>
      <c r="K481" s="30"/>
      <c r="L481" s="18"/>
      <c r="M481" s="19">
        <f>'[1]要求ﾃﾞｰﾀ、単価入力'!S223</f>
        <v>0</v>
      </c>
      <c r="N481" s="20" t="str">
        <f>'[1]要求ﾃﾞｰﾀ、単価入力'!Z223</f>
        <v/>
      </c>
      <c r="O481" s="19">
        <f t="shared" si="18"/>
        <v>99999999</v>
      </c>
      <c r="P481">
        <f>'[1]要求ﾃﾞｰﾀ、単価入力'!U223</f>
        <v>0</v>
      </c>
      <c r="Q481">
        <f>'[1]要求ﾃﾞｰﾀ、単価入力'!P223</f>
        <v>0</v>
      </c>
      <c r="R481">
        <f>'[1]要求ﾃﾞｰﾀ、単価入力'!H223</f>
        <v>0</v>
      </c>
    </row>
    <row r="482" spans="1:18" ht="28.5" customHeight="1" x14ac:dyDescent="0.15">
      <c r="A482">
        <v>223</v>
      </c>
      <c r="B482" s="21"/>
      <c r="C482" s="31" t="str">
        <f>IF(H483=0,"",C480+1)</f>
        <v/>
      </c>
      <c r="D482" s="86"/>
      <c r="E482" s="33">
        <f>'[1]要求ﾃﾞｰﾀ、単価入力'!O224</f>
        <v>0</v>
      </c>
      <c r="F482" s="34" t="str">
        <f>IF(Q483="可","*","")</f>
        <v/>
      </c>
      <c r="G482" s="35"/>
      <c r="H482" s="36"/>
      <c r="I482" s="37"/>
      <c r="J482" s="37"/>
      <c r="K482" s="38"/>
      <c r="L482" s="18"/>
      <c r="M482" s="19">
        <f>'[1]要求ﾃﾞｰﾀ、単価入力'!T224</f>
        <v>0</v>
      </c>
      <c r="N482" s="20" t="str">
        <f>'[1]要求ﾃﾞｰﾀ、単価入力'!AA224</f>
        <v/>
      </c>
      <c r="O482" s="19">
        <f t="shared" si="18"/>
        <v>99999999</v>
      </c>
      <c r="P482">
        <f>'[1]要求ﾃﾞｰﾀ、単価入力'!V224</f>
        <v>0</v>
      </c>
    </row>
    <row r="483" spans="1:18" ht="28.5" customHeight="1" x14ac:dyDescent="0.15">
      <c r="A483">
        <v>223</v>
      </c>
      <c r="B483" s="21">
        <f>VLOOKUP(A483,'[1]要求ﾃﾞｰﾀ、単価入力'!$A$2:$I$301,8,FALSE)</f>
        <v>0</v>
      </c>
      <c r="C483" s="22"/>
      <c r="D483" s="85">
        <f>'[1]要求ﾃﾞｰﾀ、単価入力'!M224</f>
        <v>0</v>
      </c>
      <c r="E483" s="75">
        <f>'[1]要求ﾃﾞｰﾀ、単価入力'!N224</f>
        <v>0</v>
      </c>
      <c r="F483" s="25"/>
      <c r="G483" s="26">
        <f>'[1]要求ﾃﾞｰﾀ、単価入力'!Q224</f>
        <v>0</v>
      </c>
      <c r="H483" s="27">
        <f>'[1]要求ﾃﾞｰﾀ、単価入力'!R224</f>
        <v>0</v>
      </c>
      <c r="I483" s="28"/>
      <c r="J483" s="29"/>
      <c r="K483" s="30"/>
      <c r="L483" s="18"/>
      <c r="M483" s="19">
        <f>'[1]要求ﾃﾞｰﾀ、単価入力'!S224</f>
        <v>0</v>
      </c>
      <c r="N483" s="20" t="str">
        <f>'[1]要求ﾃﾞｰﾀ、単価入力'!Z224</f>
        <v/>
      </c>
      <c r="O483" s="19">
        <f t="shared" si="18"/>
        <v>99999999</v>
      </c>
      <c r="P483">
        <f>'[1]要求ﾃﾞｰﾀ、単価入力'!U224</f>
        <v>0</v>
      </c>
      <c r="Q483">
        <f>'[1]要求ﾃﾞｰﾀ、単価入力'!P224</f>
        <v>0</v>
      </c>
      <c r="R483">
        <f>'[1]要求ﾃﾞｰﾀ、単価入力'!H224</f>
        <v>0</v>
      </c>
    </row>
    <row r="484" spans="1:18" ht="28.5" customHeight="1" x14ac:dyDescent="0.15">
      <c r="A484">
        <v>224</v>
      </c>
      <c r="B484" s="21"/>
      <c r="C484" s="31" t="str">
        <f>IF(H485=0,"",C482+1)</f>
        <v/>
      </c>
      <c r="D484" s="86"/>
      <c r="E484" s="33">
        <f>'[1]要求ﾃﾞｰﾀ、単価入力'!O225</f>
        <v>0</v>
      </c>
      <c r="F484" s="34" t="str">
        <f>IF(Q485="可","*","")</f>
        <v/>
      </c>
      <c r="G484" s="35"/>
      <c r="H484" s="36"/>
      <c r="I484" s="37"/>
      <c r="J484" s="37"/>
      <c r="K484" s="38"/>
      <c r="L484" s="18"/>
      <c r="M484" s="19">
        <f>'[1]要求ﾃﾞｰﾀ、単価入力'!T225</f>
        <v>0</v>
      </c>
      <c r="N484" s="20" t="str">
        <f>'[1]要求ﾃﾞｰﾀ、単価入力'!AA225</f>
        <v/>
      </c>
      <c r="O484" s="19">
        <f t="shared" si="18"/>
        <v>99999999</v>
      </c>
      <c r="P484">
        <f>'[1]要求ﾃﾞｰﾀ、単価入力'!V225</f>
        <v>0</v>
      </c>
    </row>
    <row r="485" spans="1:18" ht="28.5" customHeight="1" x14ac:dyDescent="0.15">
      <c r="A485">
        <v>224</v>
      </c>
      <c r="B485" s="21">
        <f>VLOOKUP(A485,'[1]要求ﾃﾞｰﾀ、単価入力'!$A$2:$I$301,8,FALSE)</f>
        <v>0</v>
      </c>
      <c r="C485" s="22"/>
      <c r="D485" s="85">
        <f>'[1]要求ﾃﾞｰﾀ、単価入力'!M225</f>
        <v>0</v>
      </c>
      <c r="E485" s="75">
        <f>'[1]要求ﾃﾞｰﾀ、単価入力'!N225</f>
        <v>0</v>
      </c>
      <c r="F485" s="25"/>
      <c r="G485" s="26">
        <f>'[1]要求ﾃﾞｰﾀ、単価入力'!Q225</f>
        <v>0</v>
      </c>
      <c r="H485" s="27">
        <f>'[1]要求ﾃﾞｰﾀ、単価入力'!R225</f>
        <v>0</v>
      </c>
      <c r="I485" s="28"/>
      <c r="J485" s="29"/>
      <c r="K485" s="30"/>
      <c r="L485" s="18"/>
      <c r="M485" s="19">
        <f>'[1]要求ﾃﾞｰﾀ、単価入力'!S225</f>
        <v>0</v>
      </c>
      <c r="N485" s="20" t="str">
        <f>'[1]要求ﾃﾞｰﾀ、単価入力'!Z225</f>
        <v/>
      </c>
      <c r="O485" s="19">
        <f t="shared" si="18"/>
        <v>99999999</v>
      </c>
      <c r="P485">
        <f>'[1]要求ﾃﾞｰﾀ、単価入力'!U225</f>
        <v>0</v>
      </c>
      <c r="Q485">
        <f>'[1]要求ﾃﾞｰﾀ、単価入力'!P225</f>
        <v>0</v>
      </c>
      <c r="R485">
        <f>'[1]要求ﾃﾞｰﾀ、単価入力'!H225</f>
        <v>0</v>
      </c>
    </row>
    <row r="486" spans="1:18" ht="28.5" customHeight="1" x14ac:dyDescent="0.15">
      <c r="A486">
        <v>225</v>
      </c>
      <c r="B486" s="21"/>
      <c r="C486" s="31" t="str">
        <f>IF(H487=0,"",C484+1)</f>
        <v/>
      </c>
      <c r="D486" s="86"/>
      <c r="E486" s="33">
        <f>'[1]要求ﾃﾞｰﾀ、単価入力'!O226</f>
        <v>0</v>
      </c>
      <c r="F486" s="34" t="str">
        <f>IF(Q487="可","*","")</f>
        <v/>
      </c>
      <c r="G486" s="35"/>
      <c r="H486" s="36"/>
      <c r="I486" s="37"/>
      <c r="J486" s="37"/>
      <c r="K486" s="38"/>
      <c r="L486" s="18"/>
      <c r="M486" s="19">
        <f>'[1]要求ﾃﾞｰﾀ、単価入力'!T226</f>
        <v>0</v>
      </c>
      <c r="N486" s="20" t="str">
        <f>'[1]要求ﾃﾞｰﾀ、単価入力'!AA226</f>
        <v/>
      </c>
      <c r="O486" s="19">
        <f t="shared" si="18"/>
        <v>99999999</v>
      </c>
      <c r="P486">
        <f>'[1]要求ﾃﾞｰﾀ、単価入力'!V226</f>
        <v>0</v>
      </c>
    </row>
    <row r="487" spans="1:18" ht="28.5" customHeight="1" x14ac:dyDescent="0.15">
      <c r="A487">
        <v>225</v>
      </c>
      <c r="B487" s="21">
        <f>VLOOKUP(A487,'[1]要求ﾃﾞｰﾀ、単価入力'!$A$2:$I$301,8,FALSE)</f>
        <v>0</v>
      </c>
      <c r="C487" s="22"/>
      <c r="D487" s="85">
        <f>'[1]要求ﾃﾞｰﾀ、単価入力'!M226</f>
        <v>0</v>
      </c>
      <c r="E487" s="75">
        <f>'[1]要求ﾃﾞｰﾀ、単価入力'!N226</f>
        <v>0</v>
      </c>
      <c r="F487" s="25"/>
      <c r="G487" s="26">
        <f>'[1]要求ﾃﾞｰﾀ、単価入力'!Q226</f>
        <v>0</v>
      </c>
      <c r="H487" s="27">
        <f>'[1]要求ﾃﾞｰﾀ、単価入力'!R226</f>
        <v>0</v>
      </c>
      <c r="I487" s="28"/>
      <c r="J487" s="29"/>
      <c r="K487" s="30"/>
      <c r="L487" s="18"/>
      <c r="M487" s="19">
        <f>'[1]要求ﾃﾞｰﾀ、単価入力'!S226</f>
        <v>0</v>
      </c>
      <c r="N487" s="20" t="str">
        <f>'[1]要求ﾃﾞｰﾀ、単価入力'!Z226</f>
        <v/>
      </c>
      <c r="O487" s="19">
        <f t="shared" si="18"/>
        <v>99999999</v>
      </c>
      <c r="P487">
        <f>'[1]要求ﾃﾞｰﾀ、単価入力'!U226</f>
        <v>0</v>
      </c>
      <c r="Q487">
        <f>'[1]要求ﾃﾞｰﾀ、単価入力'!P226</f>
        <v>0</v>
      </c>
      <c r="R487">
        <f>'[1]要求ﾃﾞｰﾀ、単価入力'!H226</f>
        <v>0</v>
      </c>
    </row>
    <row r="488" spans="1:18" ht="28.5" customHeight="1" x14ac:dyDescent="0.15">
      <c r="A488">
        <v>226</v>
      </c>
      <c r="B488" s="21"/>
      <c r="C488" s="31" t="str">
        <f>IF(H489=0,"",C486+1)</f>
        <v/>
      </c>
      <c r="D488" s="86"/>
      <c r="E488" s="33">
        <f>'[1]要求ﾃﾞｰﾀ、単価入力'!O227</f>
        <v>0</v>
      </c>
      <c r="F488" s="34" t="str">
        <f>IF(Q489="可","*","")</f>
        <v/>
      </c>
      <c r="G488" s="35"/>
      <c r="H488" s="36"/>
      <c r="I488" s="37"/>
      <c r="J488" s="37"/>
      <c r="K488" s="38"/>
      <c r="L488" s="18"/>
      <c r="M488" s="19">
        <f>'[1]要求ﾃﾞｰﾀ、単価入力'!T227</f>
        <v>0</v>
      </c>
      <c r="N488" s="20" t="str">
        <f>'[1]要求ﾃﾞｰﾀ、単価入力'!AA227</f>
        <v/>
      </c>
      <c r="O488" s="19">
        <f t="shared" si="18"/>
        <v>99999999</v>
      </c>
      <c r="P488">
        <f>'[1]要求ﾃﾞｰﾀ、単価入力'!V227</f>
        <v>0</v>
      </c>
    </row>
    <row r="489" spans="1:18" ht="28.5" customHeight="1" x14ac:dyDescent="0.15">
      <c r="A489">
        <v>226</v>
      </c>
      <c r="B489" s="21">
        <f>VLOOKUP(A489,'[1]要求ﾃﾞｰﾀ、単価入力'!$A$2:$I$301,8,FALSE)</f>
        <v>0</v>
      </c>
      <c r="C489" s="22"/>
      <c r="D489" s="85">
        <f>'[1]要求ﾃﾞｰﾀ、単価入力'!M227</f>
        <v>0</v>
      </c>
      <c r="E489" s="75">
        <f>'[1]要求ﾃﾞｰﾀ、単価入力'!N227</f>
        <v>0</v>
      </c>
      <c r="F489" s="25"/>
      <c r="G489" s="26">
        <f>'[1]要求ﾃﾞｰﾀ、単価入力'!Q227</f>
        <v>0</v>
      </c>
      <c r="H489" s="27">
        <f>'[1]要求ﾃﾞｰﾀ、単価入力'!R227</f>
        <v>0</v>
      </c>
      <c r="I489" s="28"/>
      <c r="J489" s="29"/>
      <c r="K489" s="30"/>
      <c r="L489" s="18"/>
      <c r="M489" s="19">
        <f>'[1]要求ﾃﾞｰﾀ、単価入力'!S227</f>
        <v>0</v>
      </c>
      <c r="N489" s="20" t="str">
        <f>'[1]要求ﾃﾞｰﾀ、単価入力'!Z227</f>
        <v/>
      </c>
      <c r="O489" s="19">
        <f t="shared" si="18"/>
        <v>99999999</v>
      </c>
      <c r="P489">
        <f>'[1]要求ﾃﾞｰﾀ、単価入力'!U227</f>
        <v>0</v>
      </c>
      <c r="Q489">
        <f>'[1]要求ﾃﾞｰﾀ、単価入力'!P227</f>
        <v>0</v>
      </c>
      <c r="R489">
        <f>'[1]要求ﾃﾞｰﾀ、単価入力'!H227</f>
        <v>0</v>
      </c>
    </row>
    <row r="490" spans="1:18" ht="28.5" customHeight="1" x14ac:dyDescent="0.15">
      <c r="A490">
        <v>227</v>
      </c>
      <c r="B490" s="21"/>
      <c r="C490" s="31" t="str">
        <f>IF(H491=0,"",C488+1)</f>
        <v/>
      </c>
      <c r="D490" s="86"/>
      <c r="E490" s="33">
        <f>'[1]要求ﾃﾞｰﾀ、単価入力'!O228</f>
        <v>0</v>
      </c>
      <c r="F490" s="34" t="str">
        <f>IF(Q491="可","*","")</f>
        <v/>
      </c>
      <c r="G490" s="35"/>
      <c r="H490" s="36"/>
      <c r="I490" s="37"/>
      <c r="J490" s="37"/>
      <c r="K490" s="38"/>
      <c r="L490" s="18"/>
      <c r="M490" s="19">
        <f>'[1]要求ﾃﾞｰﾀ、単価入力'!T228</f>
        <v>0</v>
      </c>
      <c r="N490" s="20" t="str">
        <f>'[1]要求ﾃﾞｰﾀ、単価入力'!AA228</f>
        <v/>
      </c>
      <c r="O490" s="19">
        <f t="shared" si="18"/>
        <v>99999999</v>
      </c>
      <c r="P490">
        <f>'[1]要求ﾃﾞｰﾀ、単価入力'!V228</f>
        <v>0</v>
      </c>
    </row>
    <row r="491" spans="1:18" ht="28.5" customHeight="1" x14ac:dyDescent="0.15">
      <c r="A491">
        <v>227</v>
      </c>
      <c r="B491" s="21">
        <f>VLOOKUP(A491,'[1]要求ﾃﾞｰﾀ、単価入力'!$A$2:$I$301,8,FALSE)</f>
        <v>0</v>
      </c>
      <c r="C491" s="22"/>
      <c r="D491" s="85">
        <f>'[1]要求ﾃﾞｰﾀ、単価入力'!M228</f>
        <v>0</v>
      </c>
      <c r="E491" s="75">
        <f>'[1]要求ﾃﾞｰﾀ、単価入力'!N228</f>
        <v>0</v>
      </c>
      <c r="F491" s="25"/>
      <c r="G491" s="26">
        <f>'[1]要求ﾃﾞｰﾀ、単価入力'!Q228</f>
        <v>0</v>
      </c>
      <c r="H491" s="27">
        <f>'[1]要求ﾃﾞｰﾀ、単価入力'!R228</f>
        <v>0</v>
      </c>
      <c r="I491" s="28"/>
      <c r="J491" s="29"/>
      <c r="K491" s="30"/>
      <c r="L491" s="18"/>
      <c r="M491" s="19">
        <f>'[1]要求ﾃﾞｰﾀ、単価入力'!S228</f>
        <v>0</v>
      </c>
      <c r="N491" s="20" t="str">
        <f>'[1]要求ﾃﾞｰﾀ、単価入力'!Z228</f>
        <v/>
      </c>
      <c r="O491" s="19">
        <f t="shared" si="18"/>
        <v>99999999</v>
      </c>
      <c r="P491">
        <f>'[1]要求ﾃﾞｰﾀ、単価入力'!U228</f>
        <v>0</v>
      </c>
      <c r="Q491">
        <f>'[1]要求ﾃﾞｰﾀ、単価入力'!P228</f>
        <v>0</v>
      </c>
      <c r="R491">
        <f>'[1]要求ﾃﾞｰﾀ、単価入力'!H228</f>
        <v>0</v>
      </c>
    </row>
    <row r="492" spans="1:18" ht="28.5" customHeight="1" x14ac:dyDescent="0.15">
      <c r="A492">
        <v>228</v>
      </c>
      <c r="B492" s="21"/>
      <c r="C492" s="31" t="str">
        <f>IF(H493=0,"",C490+1)</f>
        <v/>
      </c>
      <c r="D492" s="86"/>
      <c r="E492" s="33">
        <f>'[1]要求ﾃﾞｰﾀ、単価入力'!O229</f>
        <v>0</v>
      </c>
      <c r="F492" s="34" t="str">
        <f>IF(Q493="可","*","")</f>
        <v/>
      </c>
      <c r="G492" s="35"/>
      <c r="H492" s="36"/>
      <c r="I492" s="37"/>
      <c r="J492" s="37"/>
      <c r="K492" s="38"/>
      <c r="L492" s="18"/>
      <c r="M492" s="19">
        <f>'[1]要求ﾃﾞｰﾀ、単価入力'!T229</f>
        <v>0</v>
      </c>
      <c r="N492" s="20" t="str">
        <f>'[1]要求ﾃﾞｰﾀ、単価入力'!AA229</f>
        <v/>
      </c>
      <c r="O492" s="19">
        <f t="shared" si="18"/>
        <v>99999999</v>
      </c>
      <c r="P492">
        <f>'[1]要求ﾃﾞｰﾀ、単価入力'!V229</f>
        <v>0</v>
      </c>
    </row>
    <row r="493" spans="1:18" ht="28.5" customHeight="1" x14ac:dyDescent="0.15">
      <c r="A493">
        <v>228</v>
      </c>
      <c r="B493" s="21">
        <f>VLOOKUP(A493,'[1]要求ﾃﾞｰﾀ、単価入力'!$A$2:$I$301,8,FALSE)</f>
        <v>0</v>
      </c>
      <c r="C493" s="22"/>
      <c r="D493" s="85">
        <f>'[1]要求ﾃﾞｰﾀ、単価入力'!M229</f>
        <v>0</v>
      </c>
      <c r="E493" s="75">
        <f>'[1]要求ﾃﾞｰﾀ、単価入力'!N229</f>
        <v>0</v>
      </c>
      <c r="F493" s="25"/>
      <c r="G493" s="26">
        <f>'[1]要求ﾃﾞｰﾀ、単価入力'!Q229</f>
        <v>0</v>
      </c>
      <c r="H493" s="27">
        <f>'[1]要求ﾃﾞｰﾀ、単価入力'!R229</f>
        <v>0</v>
      </c>
      <c r="I493" s="28"/>
      <c r="J493" s="29"/>
      <c r="K493" s="30"/>
      <c r="L493" s="18"/>
      <c r="M493" s="19">
        <f>'[1]要求ﾃﾞｰﾀ、単価入力'!S229</f>
        <v>0</v>
      </c>
      <c r="N493" s="20" t="str">
        <f>'[1]要求ﾃﾞｰﾀ、単価入力'!Z229</f>
        <v/>
      </c>
      <c r="O493" s="19">
        <f t="shared" si="18"/>
        <v>99999999</v>
      </c>
      <c r="P493">
        <f>'[1]要求ﾃﾞｰﾀ、単価入力'!U229</f>
        <v>0</v>
      </c>
      <c r="Q493">
        <f>'[1]要求ﾃﾞｰﾀ、単価入力'!P229</f>
        <v>0</v>
      </c>
      <c r="R493">
        <f>'[1]要求ﾃﾞｰﾀ、単価入力'!H229</f>
        <v>0</v>
      </c>
    </row>
    <row r="494" spans="1:18" ht="28.5" customHeight="1" x14ac:dyDescent="0.15">
      <c r="C494" s="22"/>
      <c r="D494" s="87"/>
      <c r="E494" s="78"/>
      <c r="F494" s="58"/>
      <c r="G494" s="59"/>
      <c r="H494" s="60"/>
      <c r="I494" s="61" t="str">
        <f>IF($A$1&lt;229,"小計","")</f>
        <v>小計</v>
      </c>
      <c r="J494" s="82">
        <f>IF(I494="","",SUM(J470:J493))</f>
        <v>0</v>
      </c>
      <c r="K494" s="72"/>
      <c r="L494" s="18"/>
      <c r="M494" s="19"/>
      <c r="N494" s="20"/>
      <c r="O494" s="19"/>
    </row>
    <row r="495" spans="1:18" ht="28.5" customHeight="1" x14ac:dyDescent="0.15">
      <c r="C495" s="46"/>
      <c r="D495" s="88"/>
      <c r="E495" s="80"/>
      <c r="F495" s="65"/>
      <c r="G495" s="66"/>
      <c r="H495" s="67"/>
      <c r="I495" s="68" t="str">
        <f>IF(I494="小計","計","小計")</f>
        <v>計</v>
      </c>
      <c r="J495" s="83">
        <f>IF(I495="小計",SUM(J470:J493),IF(I495="計",SUM($L$2:L495)))</f>
        <v>0</v>
      </c>
      <c r="K495" s="70"/>
      <c r="L495" s="55">
        <f>SUM(J470:J493)</f>
        <v>0</v>
      </c>
      <c r="M495" s="19">
        <f>M469+J495</f>
        <v>6</v>
      </c>
      <c r="N495" s="20"/>
      <c r="O495" s="19">
        <f>ROUNDDOWN(M495*N495,0)</f>
        <v>0</v>
      </c>
    </row>
    <row r="496" spans="1:18" ht="28.5" customHeight="1" x14ac:dyDescent="0.15">
      <c r="A496">
        <v>229</v>
      </c>
      <c r="C496" s="10" t="str">
        <f>IF(H497=0,"",229)</f>
        <v/>
      </c>
      <c r="D496" s="84"/>
      <c r="E496" s="12">
        <f>'[1]要求ﾃﾞｰﾀ、単価入力'!O230</f>
        <v>0</v>
      </c>
      <c r="F496" s="13" t="str">
        <f>IF(Q497="可","*","")</f>
        <v/>
      </c>
      <c r="G496" s="14"/>
      <c r="H496" s="15"/>
      <c r="I496" s="16"/>
      <c r="J496" s="16"/>
      <c r="K496" s="17"/>
      <c r="L496" s="18"/>
      <c r="M496" s="19">
        <f>'[1]要求ﾃﾞｰﾀ、単価入力'!T230</f>
        <v>0</v>
      </c>
      <c r="N496" s="20" t="str">
        <f>'[1]要求ﾃﾞｰﾀ、単価入力'!AA230</f>
        <v/>
      </c>
      <c r="O496" s="19">
        <f t="shared" ref="O496:O519" si="19">IF(M496=0,M496+99999999,ROUNDDOWN(M496*N496,0))</f>
        <v>99999999</v>
      </c>
      <c r="P496">
        <f>'[1]要求ﾃﾞｰﾀ、単価入力'!V230</f>
        <v>0</v>
      </c>
    </row>
    <row r="497" spans="1:18" ht="28.5" customHeight="1" x14ac:dyDescent="0.15">
      <c r="A497">
        <v>229</v>
      </c>
      <c r="B497" s="21">
        <f>VLOOKUP(A497,'[1]要求ﾃﾞｰﾀ、単価入力'!$A$2:$I$301,8,FALSE)</f>
        <v>0</v>
      </c>
      <c r="C497" s="22"/>
      <c r="D497" s="85">
        <f>'[1]要求ﾃﾞｰﾀ、単価入力'!M230</f>
        <v>0</v>
      </c>
      <c r="E497" s="75">
        <f>'[1]要求ﾃﾞｰﾀ、単価入力'!N230</f>
        <v>0</v>
      </c>
      <c r="F497" s="25"/>
      <c r="G497" s="26">
        <f>'[1]要求ﾃﾞｰﾀ、単価入力'!Q230</f>
        <v>0</v>
      </c>
      <c r="H497" s="27">
        <f>'[1]要求ﾃﾞｰﾀ、単価入力'!R230</f>
        <v>0</v>
      </c>
      <c r="I497" s="28"/>
      <c r="J497" s="29"/>
      <c r="K497" s="30"/>
      <c r="L497" s="18"/>
      <c r="M497" s="19">
        <f>'[1]要求ﾃﾞｰﾀ、単価入力'!S230</f>
        <v>0</v>
      </c>
      <c r="N497" s="20" t="str">
        <f>'[1]要求ﾃﾞｰﾀ、単価入力'!Z230</f>
        <v/>
      </c>
      <c r="O497" s="19">
        <f t="shared" si="19"/>
        <v>99999999</v>
      </c>
      <c r="P497">
        <f>'[1]要求ﾃﾞｰﾀ、単価入力'!U230</f>
        <v>0</v>
      </c>
      <c r="Q497">
        <f>'[1]要求ﾃﾞｰﾀ、単価入力'!P230</f>
        <v>0</v>
      </c>
      <c r="R497">
        <f>'[1]要求ﾃﾞｰﾀ、単価入力'!H230</f>
        <v>0</v>
      </c>
    </row>
    <row r="498" spans="1:18" ht="28.5" customHeight="1" x14ac:dyDescent="0.15">
      <c r="A498">
        <v>230</v>
      </c>
      <c r="B498" s="21"/>
      <c r="C498" s="31" t="str">
        <f>IF(H499=0,"",C496+1)</f>
        <v/>
      </c>
      <c r="D498" s="86"/>
      <c r="E498" s="33">
        <f>'[1]要求ﾃﾞｰﾀ、単価入力'!O231</f>
        <v>0</v>
      </c>
      <c r="F498" s="34" t="str">
        <f>IF(Q499="可","*","")</f>
        <v/>
      </c>
      <c r="G498" s="35"/>
      <c r="H498" s="36"/>
      <c r="I498" s="37"/>
      <c r="J498" s="37"/>
      <c r="K498" s="38"/>
      <c r="L498" s="18"/>
      <c r="M498" s="19">
        <f>'[1]要求ﾃﾞｰﾀ、単価入力'!T231</f>
        <v>0</v>
      </c>
      <c r="N498" s="20" t="str">
        <f>'[1]要求ﾃﾞｰﾀ、単価入力'!AA231</f>
        <v/>
      </c>
      <c r="O498" s="19">
        <f t="shared" si="19"/>
        <v>99999999</v>
      </c>
      <c r="P498">
        <f>'[1]要求ﾃﾞｰﾀ、単価入力'!V231</f>
        <v>0</v>
      </c>
    </row>
    <row r="499" spans="1:18" ht="28.5" customHeight="1" x14ac:dyDescent="0.15">
      <c r="A499">
        <v>230</v>
      </c>
      <c r="B499" s="21">
        <f>VLOOKUP(A499,'[1]要求ﾃﾞｰﾀ、単価入力'!$A$2:$I$301,8,FALSE)</f>
        <v>0</v>
      </c>
      <c r="C499" s="22"/>
      <c r="D499" s="85">
        <f>'[1]要求ﾃﾞｰﾀ、単価入力'!M231</f>
        <v>0</v>
      </c>
      <c r="E499" s="75">
        <f>'[1]要求ﾃﾞｰﾀ、単価入力'!N231</f>
        <v>0</v>
      </c>
      <c r="F499" s="25"/>
      <c r="G499" s="26">
        <f>'[1]要求ﾃﾞｰﾀ、単価入力'!Q231</f>
        <v>0</v>
      </c>
      <c r="H499" s="27">
        <f>'[1]要求ﾃﾞｰﾀ、単価入力'!R231</f>
        <v>0</v>
      </c>
      <c r="I499" s="28"/>
      <c r="J499" s="29"/>
      <c r="K499" s="30"/>
      <c r="L499" s="18"/>
      <c r="M499" s="19">
        <f>'[1]要求ﾃﾞｰﾀ、単価入力'!S231</f>
        <v>0</v>
      </c>
      <c r="N499" s="20" t="str">
        <f>'[1]要求ﾃﾞｰﾀ、単価入力'!Z231</f>
        <v/>
      </c>
      <c r="O499" s="19">
        <f t="shared" si="19"/>
        <v>99999999</v>
      </c>
      <c r="P499">
        <f>'[1]要求ﾃﾞｰﾀ、単価入力'!U231</f>
        <v>0</v>
      </c>
      <c r="Q499">
        <f>'[1]要求ﾃﾞｰﾀ、単価入力'!P231</f>
        <v>0</v>
      </c>
      <c r="R499">
        <f>'[1]要求ﾃﾞｰﾀ、単価入力'!H231</f>
        <v>0</v>
      </c>
    </row>
    <row r="500" spans="1:18" ht="28.5" customHeight="1" x14ac:dyDescent="0.15">
      <c r="A500">
        <v>231</v>
      </c>
      <c r="B500" s="21"/>
      <c r="C500" s="31" t="str">
        <f>IF(H501=0,"",C498+1)</f>
        <v/>
      </c>
      <c r="D500" s="86"/>
      <c r="E500" s="33">
        <f>'[1]要求ﾃﾞｰﾀ、単価入力'!O232</f>
        <v>0</v>
      </c>
      <c r="F500" s="34" t="str">
        <f>IF(Q501="可","*","")</f>
        <v/>
      </c>
      <c r="G500" s="35"/>
      <c r="H500" s="36"/>
      <c r="I500" s="37"/>
      <c r="J500" s="37"/>
      <c r="K500" s="38"/>
      <c r="L500" s="18"/>
      <c r="M500" s="19">
        <f>'[1]要求ﾃﾞｰﾀ、単価入力'!T232</f>
        <v>0</v>
      </c>
      <c r="N500" s="20" t="str">
        <f>'[1]要求ﾃﾞｰﾀ、単価入力'!AA232</f>
        <v/>
      </c>
      <c r="O500" s="19">
        <f t="shared" si="19"/>
        <v>99999999</v>
      </c>
      <c r="P500">
        <f>'[1]要求ﾃﾞｰﾀ、単価入力'!V232</f>
        <v>0</v>
      </c>
    </row>
    <row r="501" spans="1:18" ht="28.5" customHeight="1" x14ac:dyDescent="0.15">
      <c r="A501">
        <v>231</v>
      </c>
      <c r="B501" s="21">
        <f>VLOOKUP(A501,'[1]要求ﾃﾞｰﾀ、単価入力'!$A$2:$I$301,8,FALSE)</f>
        <v>0</v>
      </c>
      <c r="C501" s="22"/>
      <c r="D501" s="85">
        <f>'[1]要求ﾃﾞｰﾀ、単価入力'!M232</f>
        <v>0</v>
      </c>
      <c r="E501" s="75">
        <f>'[1]要求ﾃﾞｰﾀ、単価入力'!N232</f>
        <v>0</v>
      </c>
      <c r="F501" s="25"/>
      <c r="G501" s="26">
        <f>'[1]要求ﾃﾞｰﾀ、単価入力'!Q232</f>
        <v>0</v>
      </c>
      <c r="H501" s="27">
        <f>'[1]要求ﾃﾞｰﾀ、単価入力'!R232</f>
        <v>0</v>
      </c>
      <c r="I501" s="28"/>
      <c r="J501" s="29"/>
      <c r="K501" s="30"/>
      <c r="L501" s="18"/>
      <c r="M501" s="19">
        <f>'[1]要求ﾃﾞｰﾀ、単価入力'!S232</f>
        <v>0</v>
      </c>
      <c r="N501" s="20" t="str">
        <f>'[1]要求ﾃﾞｰﾀ、単価入力'!Z232</f>
        <v/>
      </c>
      <c r="O501" s="19">
        <f t="shared" si="19"/>
        <v>99999999</v>
      </c>
      <c r="P501">
        <f>'[1]要求ﾃﾞｰﾀ、単価入力'!U232</f>
        <v>0</v>
      </c>
      <c r="Q501">
        <f>'[1]要求ﾃﾞｰﾀ、単価入力'!P232</f>
        <v>0</v>
      </c>
      <c r="R501">
        <f>'[1]要求ﾃﾞｰﾀ、単価入力'!H232</f>
        <v>0</v>
      </c>
    </row>
    <row r="502" spans="1:18" ht="28.5" customHeight="1" x14ac:dyDescent="0.15">
      <c r="A502">
        <v>232</v>
      </c>
      <c r="B502" s="21"/>
      <c r="C502" s="31" t="str">
        <f>IF(H503=0,"",C500+1)</f>
        <v/>
      </c>
      <c r="D502" s="86"/>
      <c r="E502" s="33">
        <f>'[1]要求ﾃﾞｰﾀ、単価入力'!O233</f>
        <v>0</v>
      </c>
      <c r="F502" s="34" t="str">
        <f>IF(Q503="可","*","")</f>
        <v/>
      </c>
      <c r="G502" s="35"/>
      <c r="H502" s="36"/>
      <c r="I502" s="37"/>
      <c r="J502" s="37"/>
      <c r="K502" s="38"/>
      <c r="L502" s="18"/>
      <c r="M502" s="19">
        <f>'[1]要求ﾃﾞｰﾀ、単価入力'!T233</f>
        <v>0</v>
      </c>
      <c r="N502" s="20" t="str">
        <f>'[1]要求ﾃﾞｰﾀ、単価入力'!AA233</f>
        <v/>
      </c>
      <c r="O502" s="19">
        <f t="shared" si="19"/>
        <v>99999999</v>
      </c>
      <c r="P502">
        <f>'[1]要求ﾃﾞｰﾀ、単価入力'!V233</f>
        <v>0</v>
      </c>
    </row>
    <row r="503" spans="1:18" ht="28.5" customHeight="1" x14ac:dyDescent="0.15">
      <c r="A503">
        <v>232</v>
      </c>
      <c r="B503" s="21">
        <f>VLOOKUP(A503,'[1]要求ﾃﾞｰﾀ、単価入力'!$A$2:$I$301,8,FALSE)</f>
        <v>0</v>
      </c>
      <c r="C503" s="22"/>
      <c r="D503" s="85">
        <f>'[1]要求ﾃﾞｰﾀ、単価入力'!M233</f>
        <v>0</v>
      </c>
      <c r="E503" s="75">
        <f>'[1]要求ﾃﾞｰﾀ、単価入力'!N233</f>
        <v>0</v>
      </c>
      <c r="F503" s="25"/>
      <c r="G503" s="26">
        <f>'[1]要求ﾃﾞｰﾀ、単価入力'!Q233</f>
        <v>0</v>
      </c>
      <c r="H503" s="27">
        <f>'[1]要求ﾃﾞｰﾀ、単価入力'!R233</f>
        <v>0</v>
      </c>
      <c r="I503" s="28"/>
      <c r="J503" s="29"/>
      <c r="K503" s="30"/>
      <c r="L503" s="18"/>
      <c r="M503" s="19">
        <f>'[1]要求ﾃﾞｰﾀ、単価入力'!S233</f>
        <v>0</v>
      </c>
      <c r="N503" s="20" t="str">
        <f>'[1]要求ﾃﾞｰﾀ、単価入力'!Z233</f>
        <v/>
      </c>
      <c r="O503" s="19">
        <f t="shared" si="19"/>
        <v>99999999</v>
      </c>
      <c r="P503">
        <f>'[1]要求ﾃﾞｰﾀ、単価入力'!U233</f>
        <v>0</v>
      </c>
      <c r="Q503">
        <f>'[1]要求ﾃﾞｰﾀ、単価入力'!P233</f>
        <v>0</v>
      </c>
      <c r="R503">
        <f>'[1]要求ﾃﾞｰﾀ、単価入力'!H233</f>
        <v>0</v>
      </c>
    </row>
    <row r="504" spans="1:18" ht="28.5" customHeight="1" x14ac:dyDescent="0.15">
      <c r="A504">
        <v>233</v>
      </c>
      <c r="B504" s="21"/>
      <c r="C504" s="31" t="str">
        <f>IF(H505=0,"",C502+1)</f>
        <v/>
      </c>
      <c r="D504" s="86"/>
      <c r="E504" s="33">
        <f>'[1]要求ﾃﾞｰﾀ、単価入力'!O234</f>
        <v>0</v>
      </c>
      <c r="F504" s="34" t="str">
        <f>IF(Q505="可","*","")</f>
        <v/>
      </c>
      <c r="G504" s="35"/>
      <c r="H504" s="36"/>
      <c r="I504" s="37"/>
      <c r="J504" s="37"/>
      <c r="K504" s="38"/>
      <c r="L504" s="18"/>
      <c r="M504" s="19">
        <f>'[1]要求ﾃﾞｰﾀ、単価入力'!T234</f>
        <v>0</v>
      </c>
      <c r="N504" s="20" t="str">
        <f>'[1]要求ﾃﾞｰﾀ、単価入力'!AA234</f>
        <v/>
      </c>
      <c r="O504" s="19">
        <f t="shared" si="19"/>
        <v>99999999</v>
      </c>
      <c r="P504">
        <f>'[1]要求ﾃﾞｰﾀ、単価入力'!V234</f>
        <v>0</v>
      </c>
    </row>
    <row r="505" spans="1:18" ht="28.5" customHeight="1" x14ac:dyDescent="0.15">
      <c r="A505">
        <v>233</v>
      </c>
      <c r="B505" s="21">
        <f>VLOOKUP(A505,'[1]要求ﾃﾞｰﾀ、単価入力'!$A$2:$I$301,8,FALSE)</f>
        <v>0</v>
      </c>
      <c r="C505" s="22"/>
      <c r="D505" s="85">
        <f>'[1]要求ﾃﾞｰﾀ、単価入力'!M234</f>
        <v>0</v>
      </c>
      <c r="E505" s="75">
        <f>'[1]要求ﾃﾞｰﾀ、単価入力'!N234</f>
        <v>0</v>
      </c>
      <c r="F505" s="25"/>
      <c r="G505" s="26">
        <f>'[1]要求ﾃﾞｰﾀ、単価入力'!Q234</f>
        <v>0</v>
      </c>
      <c r="H505" s="27">
        <f>'[1]要求ﾃﾞｰﾀ、単価入力'!R234</f>
        <v>0</v>
      </c>
      <c r="I505" s="28"/>
      <c r="J505" s="29"/>
      <c r="K505" s="39"/>
      <c r="L505" s="18"/>
      <c r="M505" s="19">
        <f>'[1]要求ﾃﾞｰﾀ、単価入力'!S234</f>
        <v>0</v>
      </c>
      <c r="N505" s="20" t="str">
        <f>'[1]要求ﾃﾞｰﾀ、単価入力'!Z234</f>
        <v/>
      </c>
      <c r="O505" s="19">
        <f t="shared" si="19"/>
        <v>99999999</v>
      </c>
      <c r="P505">
        <f>'[1]要求ﾃﾞｰﾀ、単価入力'!U234</f>
        <v>0</v>
      </c>
      <c r="Q505">
        <f>'[1]要求ﾃﾞｰﾀ、単価入力'!P234</f>
        <v>0</v>
      </c>
      <c r="R505">
        <f>'[1]要求ﾃﾞｰﾀ、単価入力'!H234</f>
        <v>0</v>
      </c>
    </row>
    <row r="506" spans="1:18" ht="28.5" customHeight="1" x14ac:dyDescent="0.15">
      <c r="A506">
        <v>234</v>
      </c>
      <c r="B506" s="21"/>
      <c r="C506" s="31" t="str">
        <f>IF(H507=0,"",C504+1)</f>
        <v/>
      </c>
      <c r="D506" s="86"/>
      <c r="E506" s="33">
        <f>'[1]要求ﾃﾞｰﾀ、単価入力'!O235</f>
        <v>0</v>
      </c>
      <c r="F506" s="34" t="str">
        <f>IF(Q507="可","*","")</f>
        <v/>
      </c>
      <c r="G506" s="35"/>
      <c r="H506" s="36"/>
      <c r="I506" s="37"/>
      <c r="J506" s="37"/>
      <c r="K506" s="38"/>
      <c r="L506" s="18"/>
      <c r="M506" s="19">
        <f>'[1]要求ﾃﾞｰﾀ、単価入力'!T235</f>
        <v>0</v>
      </c>
      <c r="N506" s="20" t="str">
        <f>'[1]要求ﾃﾞｰﾀ、単価入力'!AA235</f>
        <v/>
      </c>
      <c r="O506" s="19">
        <f t="shared" si="19"/>
        <v>99999999</v>
      </c>
      <c r="P506">
        <f>'[1]要求ﾃﾞｰﾀ、単価入力'!V235</f>
        <v>0</v>
      </c>
    </row>
    <row r="507" spans="1:18" ht="28.5" customHeight="1" x14ac:dyDescent="0.15">
      <c r="A507">
        <v>234</v>
      </c>
      <c r="B507" s="21">
        <f>VLOOKUP(A507,'[1]要求ﾃﾞｰﾀ、単価入力'!$A$2:$I$301,8,FALSE)</f>
        <v>0</v>
      </c>
      <c r="C507" s="22"/>
      <c r="D507" s="85">
        <f>'[1]要求ﾃﾞｰﾀ、単価入力'!M235</f>
        <v>0</v>
      </c>
      <c r="E507" s="75">
        <f>'[1]要求ﾃﾞｰﾀ、単価入力'!N235</f>
        <v>0</v>
      </c>
      <c r="F507" s="25"/>
      <c r="G507" s="26">
        <f>'[1]要求ﾃﾞｰﾀ、単価入力'!Q235</f>
        <v>0</v>
      </c>
      <c r="H507" s="27">
        <f>'[1]要求ﾃﾞｰﾀ、単価入力'!R235</f>
        <v>0</v>
      </c>
      <c r="I507" s="28"/>
      <c r="J507" s="29"/>
      <c r="K507" s="30"/>
      <c r="L507" s="18"/>
      <c r="M507" s="19">
        <f>'[1]要求ﾃﾞｰﾀ、単価入力'!S235</f>
        <v>0</v>
      </c>
      <c r="N507" s="20" t="str">
        <f>'[1]要求ﾃﾞｰﾀ、単価入力'!Z235</f>
        <v/>
      </c>
      <c r="O507" s="19">
        <f t="shared" si="19"/>
        <v>99999999</v>
      </c>
      <c r="P507">
        <f>'[1]要求ﾃﾞｰﾀ、単価入力'!U235</f>
        <v>0</v>
      </c>
      <c r="Q507">
        <f>'[1]要求ﾃﾞｰﾀ、単価入力'!P235</f>
        <v>0</v>
      </c>
      <c r="R507">
        <f>'[1]要求ﾃﾞｰﾀ、単価入力'!H235</f>
        <v>0</v>
      </c>
    </row>
    <row r="508" spans="1:18" ht="28.5" customHeight="1" x14ac:dyDescent="0.15">
      <c r="A508">
        <v>235</v>
      </c>
      <c r="B508" s="21"/>
      <c r="C508" s="31" t="str">
        <f>IF(H509=0,"",C506+1)</f>
        <v/>
      </c>
      <c r="D508" s="86"/>
      <c r="E508" s="33">
        <f>'[1]要求ﾃﾞｰﾀ、単価入力'!O236</f>
        <v>0</v>
      </c>
      <c r="F508" s="34" t="str">
        <f>IF(Q509="可","*","")</f>
        <v/>
      </c>
      <c r="G508" s="35"/>
      <c r="H508" s="36"/>
      <c r="I508" s="37"/>
      <c r="J508" s="37"/>
      <c r="K508" s="38"/>
      <c r="L508" s="18"/>
      <c r="M508" s="19">
        <f>'[1]要求ﾃﾞｰﾀ、単価入力'!T236</f>
        <v>0</v>
      </c>
      <c r="N508" s="20" t="str">
        <f>'[1]要求ﾃﾞｰﾀ、単価入力'!AA236</f>
        <v/>
      </c>
      <c r="O508" s="19">
        <f t="shared" si="19"/>
        <v>99999999</v>
      </c>
      <c r="P508">
        <f>'[1]要求ﾃﾞｰﾀ、単価入力'!V236</f>
        <v>0</v>
      </c>
    </row>
    <row r="509" spans="1:18" ht="28.5" customHeight="1" x14ac:dyDescent="0.15">
      <c r="A509">
        <v>235</v>
      </c>
      <c r="B509" s="21">
        <f>VLOOKUP(A509,'[1]要求ﾃﾞｰﾀ、単価入力'!$A$2:$I$301,8,FALSE)</f>
        <v>0</v>
      </c>
      <c r="C509" s="22"/>
      <c r="D509" s="85">
        <f>'[1]要求ﾃﾞｰﾀ、単価入力'!M236</f>
        <v>0</v>
      </c>
      <c r="E509" s="75">
        <f>'[1]要求ﾃﾞｰﾀ、単価入力'!N236</f>
        <v>0</v>
      </c>
      <c r="F509" s="25"/>
      <c r="G509" s="26">
        <f>'[1]要求ﾃﾞｰﾀ、単価入力'!Q236</f>
        <v>0</v>
      </c>
      <c r="H509" s="27">
        <f>'[1]要求ﾃﾞｰﾀ、単価入力'!R236</f>
        <v>0</v>
      </c>
      <c r="I509" s="28"/>
      <c r="J509" s="29"/>
      <c r="K509" s="30"/>
      <c r="L509" s="18"/>
      <c r="M509" s="19">
        <f>'[1]要求ﾃﾞｰﾀ、単価入力'!S236</f>
        <v>0</v>
      </c>
      <c r="N509" s="20" t="str">
        <f>'[1]要求ﾃﾞｰﾀ、単価入力'!Z236</f>
        <v/>
      </c>
      <c r="O509" s="19">
        <f t="shared" si="19"/>
        <v>99999999</v>
      </c>
      <c r="P509">
        <f>'[1]要求ﾃﾞｰﾀ、単価入力'!U236</f>
        <v>0</v>
      </c>
      <c r="Q509">
        <f>'[1]要求ﾃﾞｰﾀ、単価入力'!P236</f>
        <v>0</v>
      </c>
      <c r="R509">
        <f>'[1]要求ﾃﾞｰﾀ、単価入力'!H236</f>
        <v>0</v>
      </c>
    </row>
    <row r="510" spans="1:18" ht="28.5" customHeight="1" x14ac:dyDescent="0.15">
      <c r="A510">
        <v>236</v>
      </c>
      <c r="B510" s="21"/>
      <c r="C510" s="31" t="str">
        <f>IF(H511=0,"",C508+1)</f>
        <v/>
      </c>
      <c r="D510" s="86"/>
      <c r="E510" s="33">
        <f>'[1]要求ﾃﾞｰﾀ、単価入力'!O237</f>
        <v>0</v>
      </c>
      <c r="F510" s="34" t="str">
        <f>IF(Q511="可","*","")</f>
        <v/>
      </c>
      <c r="G510" s="35"/>
      <c r="H510" s="36"/>
      <c r="I510" s="37"/>
      <c r="J510" s="37"/>
      <c r="K510" s="38"/>
      <c r="L510" s="18"/>
      <c r="M510" s="19">
        <f>'[1]要求ﾃﾞｰﾀ、単価入力'!T237</f>
        <v>0</v>
      </c>
      <c r="N510" s="20" t="str">
        <f>'[1]要求ﾃﾞｰﾀ、単価入力'!AA237</f>
        <v/>
      </c>
      <c r="O510" s="19">
        <f t="shared" si="19"/>
        <v>99999999</v>
      </c>
      <c r="P510">
        <f>'[1]要求ﾃﾞｰﾀ、単価入力'!V237</f>
        <v>0</v>
      </c>
    </row>
    <row r="511" spans="1:18" ht="28.5" customHeight="1" x14ac:dyDescent="0.15">
      <c r="A511">
        <v>236</v>
      </c>
      <c r="B511" s="21">
        <f>VLOOKUP(A511,'[1]要求ﾃﾞｰﾀ、単価入力'!$A$2:$I$301,8,FALSE)</f>
        <v>0</v>
      </c>
      <c r="C511" s="22"/>
      <c r="D511" s="85">
        <f>'[1]要求ﾃﾞｰﾀ、単価入力'!M237</f>
        <v>0</v>
      </c>
      <c r="E511" s="75">
        <f>'[1]要求ﾃﾞｰﾀ、単価入力'!N237</f>
        <v>0</v>
      </c>
      <c r="F511" s="25"/>
      <c r="G511" s="26">
        <f>'[1]要求ﾃﾞｰﾀ、単価入力'!Q237</f>
        <v>0</v>
      </c>
      <c r="H511" s="27">
        <f>'[1]要求ﾃﾞｰﾀ、単価入力'!R237</f>
        <v>0</v>
      </c>
      <c r="I511" s="28"/>
      <c r="J511" s="29"/>
      <c r="K511" s="30"/>
      <c r="L511" s="18"/>
      <c r="M511" s="19">
        <f>'[1]要求ﾃﾞｰﾀ、単価入力'!S237</f>
        <v>0</v>
      </c>
      <c r="N511" s="20" t="str">
        <f>'[1]要求ﾃﾞｰﾀ、単価入力'!Z237</f>
        <v/>
      </c>
      <c r="O511" s="19">
        <f t="shared" si="19"/>
        <v>99999999</v>
      </c>
      <c r="P511">
        <f>'[1]要求ﾃﾞｰﾀ、単価入力'!U237</f>
        <v>0</v>
      </c>
      <c r="Q511">
        <f>'[1]要求ﾃﾞｰﾀ、単価入力'!P237</f>
        <v>0</v>
      </c>
      <c r="R511">
        <f>'[1]要求ﾃﾞｰﾀ、単価入力'!H237</f>
        <v>0</v>
      </c>
    </row>
    <row r="512" spans="1:18" ht="28.5" customHeight="1" x14ac:dyDescent="0.15">
      <c r="A512">
        <v>237</v>
      </c>
      <c r="B512" s="21"/>
      <c r="C512" s="31" t="str">
        <f>IF(H513=0,"",C510+1)</f>
        <v/>
      </c>
      <c r="D512" s="86"/>
      <c r="E512" s="33">
        <f>'[1]要求ﾃﾞｰﾀ、単価入力'!O238</f>
        <v>0</v>
      </c>
      <c r="F512" s="34" t="str">
        <f>IF(Q513="可","*","")</f>
        <v/>
      </c>
      <c r="G512" s="35"/>
      <c r="H512" s="36"/>
      <c r="I512" s="37"/>
      <c r="J512" s="37"/>
      <c r="K512" s="38"/>
      <c r="L512" s="18"/>
      <c r="M512" s="19">
        <f>'[1]要求ﾃﾞｰﾀ、単価入力'!T238</f>
        <v>0</v>
      </c>
      <c r="N512" s="20" t="str">
        <f>'[1]要求ﾃﾞｰﾀ、単価入力'!AA238</f>
        <v/>
      </c>
      <c r="O512" s="19">
        <f t="shared" si="19"/>
        <v>99999999</v>
      </c>
      <c r="P512">
        <f>'[1]要求ﾃﾞｰﾀ、単価入力'!V238</f>
        <v>0</v>
      </c>
    </row>
    <row r="513" spans="1:18" ht="28.5" customHeight="1" x14ac:dyDescent="0.15">
      <c r="A513">
        <v>237</v>
      </c>
      <c r="B513" s="21">
        <f>VLOOKUP(A513,'[1]要求ﾃﾞｰﾀ、単価入力'!$A$2:$I$301,8,FALSE)</f>
        <v>0</v>
      </c>
      <c r="C513" s="22"/>
      <c r="D513" s="85">
        <f>'[1]要求ﾃﾞｰﾀ、単価入力'!M238</f>
        <v>0</v>
      </c>
      <c r="E513" s="75">
        <f>'[1]要求ﾃﾞｰﾀ、単価入力'!N238</f>
        <v>0</v>
      </c>
      <c r="F513" s="25"/>
      <c r="G513" s="26">
        <f>'[1]要求ﾃﾞｰﾀ、単価入力'!Q238</f>
        <v>0</v>
      </c>
      <c r="H513" s="27">
        <f>'[1]要求ﾃﾞｰﾀ、単価入力'!R238</f>
        <v>0</v>
      </c>
      <c r="I513" s="28"/>
      <c r="J513" s="29"/>
      <c r="K513" s="30"/>
      <c r="L513" s="18"/>
      <c r="M513" s="19">
        <f>'[1]要求ﾃﾞｰﾀ、単価入力'!S238</f>
        <v>0</v>
      </c>
      <c r="N513" s="20" t="str">
        <f>'[1]要求ﾃﾞｰﾀ、単価入力'!Z238</f>
        <v/>
      </c>
      <c r="O513" s="19">
        <f t="shared" si="19"/>
        <v>99999999</v>
      </c>
      <c r="P513">
        <f>'[1]要求ﾃﾞｰﾀ、単価入力'!U238</f>
        <v>0</v>
      </c>
      <c r="Q513">
        <f>'[1]要求ﾃﾞｰﾀ、単価入力'!P238</f>
        <v>0</v>
      </c>
      <c r="R513">
        <f>'[1]要求ﾃﾞｰﾀ、単価入力'!H238</f>
        <v>0</v>
      </c>
    </row>
    <row r="514" spans="1:18" ht="28.5" customHeight="1" x14ac:dyDescent="0.15">
      <c r="A514">
        <v>238</v>
      </c>
      <c r="B514" s="21"/>
      <c r="C514" s="31" t="str">
        <f>IF(H515=0,"",C512+1)</f>
        <v/>
      </c>
      <c r="D514" s="86"/>
      <c r="E514" s="33">
        <f>'[1]要求ﾃﾞｰﾀ、単価入力'!O239</f>
        <v>0</v>
      </c>
      <c r="F514" s="34" t="str">
        <f>IF(Q515="可","*","")</f>
        <v/>
      </c>
      <c r="G514" s="35"/>
      <c r="H514" s="36"/>
      <c r="I514" s="37"/>
      <c r="J514" s="37"/>
      <c r="K514" s="38"/>
      <c r="L514" s="18"/>
      <c r="M514" s="19">
        <f>'[1]要求ﾃﾞｰﾀ、単価入力'!T239</f>
        <v>0</v>
      </c>
      <c r="N514" s="20" t="str">
        <f>'[1]要求ﾃﾞｰﾀ、単価入力'!AA239</f>
        <v/>
      </c>
      <c r="O514" s="19">
        <f t="shared" si="19"/>
        <v>99999999</v>
      </c>
      <c r="P514">
        <f>'[1]要求ﾃﾞｰﾀ、単価入力'!V239</f>
        <v>0</v>
      </c>
    </row>
    <row r="515" spans="1:18" ht="28.5" customHeight="1" x14ac:dyDescent="0.15">
      <c r="A515">
        <v>238</v>
      </c>
      <c r="B515" s="21">
        <f>VLOOKUP(A515,'[1]要求ﾃﾞｰﾀ、単価入力'!$A$2:$I$301,8,FALSE)</f>
        <v>0</v>
      </c>
      <c r="C515" s="22"/>
      <c r="D515" s="85">
        <f>'[1]要求ﾃﾞｰﾀ、単価入力'!M239</f>
        <v>0</v>
      </c>
      <c r="E515" s="75">
        <f>'[1]要求ﾃﾞｰﾀ、単価入力'!N239</f>
        <v>0</v>
      </c>
      <c r="F515" s="25"/>
      <c r="G515" s="26">
        <f>'[1]要求ﾃﾞｰﾀ、単価入力'!Q239</f>
        <v>0</v>
      </c>
      <c r="H515" s="27">
        <f>'[1]要求ﾃﾞｰﾀ、単価入力'!R239</f>
        <v>0</v>
      </c>
      <c r="I515" s="28"/>
      <c r="J515" s="29"/>
      <c r="K515" s="30"/>
      <c r="L515" s="18"/>
      <c r="M515" s="19">
        <f>'[1]要求ﾃﾞｰﾀ、単価入力'!S239</f>
        <v>0</v>
      </c>
      <c r="N515" s="20" t="str">
        <f>'[1]要求ﾃﾞｰﾀ、単価入力'!Z239</f>
        <v/>
      </c>
      <c r="O515" s="19">
        <f t="shared" si="19"/>
        <v>99999999</v>
      </c>
      <c r="P515">
        <f>'[1]要求ﾃﾞｰﾀ、単価入力'!U239</f>
        <v>0</v>
      </c>
      <c r="Q515">
        <f>'[1]要求ﾃﾞｰﾀ、単価入力'!P239</f>
        <v>0</v>
      </c>
      <c r="R515">
        <f>'[1]要求ﾃﾞｰﾀ、単価入力'!H239</f>
        <v>0</v>
      </c>
    </row>
    <row r="516" spans="1:18" ht="28.5" customHeight="1" x14ac:dyDescent="0.15">
      <c r="A516">
        <v>239</v>
      </c>
      <c r="B516" s="21"/>
      <c r="C516" s="31" t="str">
        <f>IF(H517=0,"",C514+1)</f>
        <v/>
      </c>
      <c r="D516" s="86"/>
      <c r="E516" s="33">
        <f>'[1]要求ﾃﾞｰﾀ、単価入力'!O240</f>
        <v>0</v>
      </c>
      <c r="F516" s="34" t="str">
        <f>IF(Q517="可","*","")</f>
        <v/>
      </c>
      <c r="G516" s="35"/>
      <c r="H516" s="36"/>
      <c r="I516" s="37"/>
      <c r="J516" s="37"/>
      <c r="K516" s="38"/>
      <c r="L516" s="18"/>
      <c r="M516" s="19">
        <f>'[1]要求ﾃﾞｰﾀ、単価入力'!T240</f>
        <v>0</v>
      </c>
      <c r="N516" s="20" t="str">
        <f>'[1]要求ﾃﾞｰﾀ、単価入力'!AA240</f>
        <v/>
      </c>
      <c r="O516" s="19">
        <f t="shared" si="19"/>
        <v>99999999</v>
      </c>
      <c r="P516">
        <f>'[1]要求ﾃﾞｰﾀ、単価入力'!V240</f>
        <v>0</v>
      </c>
    </row>
    <row r="517" spans="1:18" ht="28.5" customHeight="1" x14ac:dyDescent="0.15">
      <c r="A517">
        <v>239</v>
      </c>
      <c r="B517" s="21">
        <f>VLOOKUP(A517,'[1]要求ﾃﾞｰﾀ、単価入力'!$A$2:$I$301,8,FALSE)</f>
        <v>0</v>
      </c>
      <c r="C517" s="22"/>
      <c r="D517" s="85">
        <f>'[1]要求ﾃﾞｰﾀ、単価入力'!M240</f>
        <v>0</v>
      </c>
      <c r="E517" s="75">
        <f>'[1]要求ﾃﾞｰﾀ、単価入力'!N240</f>
        <v>0</v>
      </c>
      <c r="F517" s="25"/>
      <c r="G517" s="26">
        <f>'[1]要求ﾃﾞｰﾀ、単価入力'!Q240</f>
        <v>0</v>
      </c>
      <c r="H517" s="27">
        <f>'[1]要求ﾃﾞｰﾀ、単価入力'!R240</f>
        <v>0</v>
      </c>
      <c r="I517" s="28"/>
      <c r="J517" s="29"/>
      <c r="K517" s="30"/>
      <c r="L517" s="18"/>
      <c r="M517" s="19">
        <f>'[1]要求ﾃﾞｰﾀ、単価入力'!S240</f>
        <v>0</v>
      </c>
      <c r="N517" s="20" t="str">
        <f>'[1]要求ﾃﾞｰﾀ、単価入力'!Z240</f>
        <v/>
      </c>
      <c r="O517" s="19">
        <f t="shared" si="19"/>
        <v>99999999</v>
      </c>
      <c r="P517">
        <f>'[1]要求ﾃﾞｰﾀ、単価入力'!U240</f>
        <v>0</v>
      </c>
      <c r="Q517">
        <f>'[1]要求ﾃﾞｰﾀ、単価入力'!P240</f>
        <v>0</v>
      </c>
      <c r="R517">
        <f>'[1]要求ﾃﾞｰﾀ、単価入力'!H240</f>
        <v>0</v>
      </c>
    </row>
    <row r="518" spans="1:18" ht="28.5" customHeight="1" x14ac:dyDescent="0.15">
      <c r="A518">
        <v>240</v>
      </c>
      <c r="B518" s="21"/>
      <c r="C518" s="31" t="str">
        <f>IF(H519=0,"",C516+1)</f>
        <v/>
      </c>
      <c r="D518" s="86"/>
      <c r="E518" s="33">
        <f>'[1]要求ﾃﾞｰﾀ、単価入力'!O241</f>
        <v>0</v>
      </c>
      <c r="F518" s="34" t="str">
        <f>IF(Q519="可","*","")</f>
        <v/>
      </c>
      <c r="G518" s="35"/>
      <c r="H518" s="36"/>
      <c r="I518" s="37"/>
      <c r="J518" s="37"/>
      <c r="K518" s="38"/>
      <c r="L518" s="18"/>
      <c r="M518" s="19">
        <f>'[1]要求ﾃﾞｰﾀ、単価入力'!T241</f>
        <v>0</v>
      </c>
      <c r="N518" s="20" t="str">
        <f>'[1]要求ﾃﾞｰﾀ、単価入力'!AA241</f>
        <v/>
      </c>
      <c r="O518" s="19">
        <f t="shared" si="19"/>
        <v>99999999</v>
      </c>
      <c r="P518">
        <f>'[1]要求ﾃﾞｰﾀ、単価入力'!V241</f>
        <v>0</v>
      </c>
    </row>
    <row r="519" spans="1:18" ht="28.5" customHeight="1" x14ac:dyDescent="0.15">
      <c r="A519">
        <v>240</v>
      </c>
      <c r="B519" s="21">
        <f>VLOOKUP(A519,'[1]要求ﾃﾞｰﾀ、単価入力'!$A$2:$I$301,8,FALSE)</f>
        <v>0</v>
      </c>
      <c r="C519" s="22"/>
      <c r="D519" s="85">
        <f>'[1]要求ﾃﾞｰﾀ、単価入力'!M241</f>
        <v>0</v>
      </c>
      <c r="E519" s="75">
        <f>'[1]要求ﾃﾞｰﾀ、単価入力'!N241</f>
        <v>0</v>
      </c>
      <c r="F519" s="25"/>
      <c r="G519" s="26">
        <f>'[1]要求ﾃﾞｰﾀ、単価入力'!Q241</f>
        <v>0</v>
      </c>
      <c r="H519" s="27">
        <f>'[1]要求ﾃﾞｰﾀ、単価入力'!R241</f>
        <v>0</v>
      </c>
      <c r="I519" s="28"/>
      <c r="J519" s="29"/>
      <c r="K519" s="30"/>
      <c r="L519" s="18"/>
      <c r="M519" s="19">
        <f>'[1]要求ﾃﾞｰﾀ、単価入力'!S241</f>
        <v>0</v>
      </c>
      <c r="N519" s="20" t="str">
        <f>'[1]要求ﾃﾞｰﾀ、単価入力'!Z241</f>
        <v/>
      </c>
      <c r="O519" s="19">
        <f t="shared" si="19"/>
        <v>99999999</v>
      </c>
      <c r="P519">
        <f>'[1]要求ﾃﾞｰﾀ、単価入力'!U241</f>
        <v>0</v>
      </c>
      <c r="Q519">
        <f>'[1]要求ﾃﾞｰﾀ、単価入力'!P241</f>
        <v>0</v>
      </c>
      <c r="R519">
        <f>'[1]要求ﾃﾞｰﾀ、単価入力'!H241</f>
        <v>0</v>
      </c>
    </row>
    <row r="520" spans="1:18" ht="28.5" customHeight="1" x14ac:dyDescent="0.15">
      <c r="C520" s="22"/>
      <c r="D520" s="87"/>
      <c r="E520" s="78"/>
      <c r="F520" s="58"/>
      <c r="G520" s="59"/>
      <c r="H520" s="60"/>
      <c r="I520" s="61" t="str">
        <f>IF($A$1&lt;241,"小計","")</f>
        <v>小計</v>
      </c>
      <c r="J520" s="82">
        <f>IF(I520="","",SUM(J496:J519))</f>
        <v>0</v>
      </c>
      <c r="K520" s="72"/>
      <c r="L520" s="18"/>
      <c r="M520" s="19"/>
      <c r="N520" s="20"/>
      <c r="O520" s="19"/>
    </row>
    <row r="521" spans="1:18" ht="28.5" customHeight="1" x14ac:dyDescent="0.15">
      <c r="C521" s="46"/>
      <c r="D521" s="88"/>
      <c r="E521" s="80"/>
      <c r="F521" s="65"/>
      <c r="G521" s="66"/>
      <c r="H521" s="67"/>
      <c r="I521" s="68" t="str">
        <f>IF(I520="小計","計","小計")</f>
        <v>計</v>
      </c>
      <c r="J521" s="83">
        <f>IF(I521="小計",SUM(J496:J519),IF(I521="計",SUM($L$2:L521)))</f>
        <v>0</v>
      </c>
      <c r="K521" s="70"/>
      <c r="L521" s="55">
        <f>SUM(J496:J519)</f>
        <v>0</v>
      </c>
      <c r="M521" s="19">
        <f>M495+J521</f>
        <v>6</v>
      </c>
      <c r="N521" s="20"/>
      <c r="O521" s="19">
        <f>ROUNDDOWN(M521*N521,0)</f>
        <v>0</v>
      </c>
    </row>
    <row r="522" spans="1:18" ht="28.5" customHeight="1" x14ac:dyDescent="0.15">
      <c r="A522">
        <v>241</v>
      </c>
      <c r="C522" s="10" t="str">
        <f>IF(H523=0,"",241)</f>
        <v/>
      </c>
      <c r="D522" s="84"/>
      <c r="E522" s="12">
        <f>'[1]要求ﾃﾞｰﾀ、単価入力'!O242</f>
        <v>0</v>
      </c>
      <c r="F522" s="13" t="str">
        <f>IF(Q523="可","*","")</f>
        <v/>
      </c>
      <c r="G522" s="14"/>
      <c r="H522" s="15"/>
      <c r="I522" s="16"/>
      <c r="J522" s="16"/>
      <c r="K522" s="17"/>
      <c r="L522" s="18"/>
      <c r="M522" s="19">
        <f>'[1]要求ﾃﾞｰﾀ、単価入力'!T242</f>
        <v>0</v>
      </c>
      <c r="N522" s="20" t="str">
        <f>'[1]要求ﾃﾞｰﾀ、単価入力'!AA242</f>
        <v/>
      </c>
      <c r="O522" s="19">
        <f t="shared" ref="O522:O545" si="20">IF(M522=0,M522+99999999,ROUNDDOWN(M522*N522,0))</f>
        <v>99999999</v>
      </c>
      <c r="P522">
        <f>'[1]要求ﾃﾞｰﾀ、単価入力'!V242</f>
        <v>0</v>
      </c>
    </row>
    <row r="523" spans="1:18" ht="28.5" customHeight="1" x14ac:dyDescent="0.15">
      <c r="A523">
        <v>241</v>
      </c>
      <c r="B523" s="21">
        <f>VLOOKUP(A523,'[1]要求ﾃﾞｰﾀ、単価入力'!$A$2:$I$301,8,FALSE)</f>
        <v>0</v>
      </c>
      <c r="C523" s="22"/>
      <c r="D523" s="85">
        <f>'[1]要求ﾃﾞｰﾀ、単価入力'!M242</f>
        <v>0</v>
      </c>
      <c r="E523" s="75">
        <f>'[1]要求ﾃﾞｰﾀ、単価入力'!N242</f>
        <v>0</v>
      </c>
      <c r="F523" s="25"/>
      <c r="G523" s="26">
        <f>'[1]要求ﾃﾞｰﾀ、単価入力'!Q242</f>
        <v>0</v>
      </c>
      <c r="H523" s="27">
        <f>'[1]要求ﾃﾞｰﾀ、単価入力'!R242</f>
        <v>0</v>
      </c>
      <c r="I523" s="28"/>
      <c r="J523" s="29"/>
      <c r="K523" s="30"/>
      <c r="L523" s="18"/>
      <c r="M523" s="19">
        <f>'[1]要求ﾃﾞｰﾀ、単価入力'!S242</f>
        <v>0</v>
      </c>
      <c r="N523" s="20" t="str">
        <f>'[1]要求ﾃﾞｰﾀ、単価入力'!Z242</f>
        <v/>
      </c>
      <c r="O523" s="19">
        <f t="shared" si="20"/>
        <v>99999999</v>
      </c>
      <c r="P523">
        <f>'[1]要求ﾃﾞｰﾀ、単価入力'!U242</f>
        <v>0</v>
      </c>
      <c r="Q523">
        <f>'[1]要求ﾃﾞｰﾀ、単価入力'!P242</f>
        <v>0</v>
      </c>
      <c r="R523">
        <f>'[1]要求ﾃﾞｰﾀ、単価入力'!H242</f>
        <v>0</v>
      </c>
    </row>
    <row r="524" spans="1:18" ht="28.5" customHeight="1" x14ac:dyDescent="0.15">
      <c r="A524">
        <v>242</v>
      </c>
      <c r="B524" s="21"/>
      <c r="C524" s="31" t="str">
        <f>IF(H525=0,"",C522+1)</f>
        <v/>
      </c>
      <c r="D524" s="86"/>
      <c r="E524" s="33">
        <f>'[1]要求ﾃﾞｰﾀ、単価入力'!O243</f>
        <v>0</v>
      </c>
      <c r="F524" s="34" t="str">
        <f>IF(Q525="可","*","")</f>
        <v/>
      </c>
      <c r="G524" s="35"/>
      <c r="H524" s="36"/>
      <c r="I524" s="37"/>
      <c r="J524" s="37"/>
      <c r="K524" s="38"/>
      <c r="L524" s="18"/>
      <c r="M524" s="19">
        <f>'[1]要求ﾃﾞｰﾀ、単価入力'!T243</f>
        <v>0</v>
      </c>
      <c r="N524" s="20" t="str">
        <f>'[1]要求ﾃﾞｰﾀ、単価入力'!AA243</f>
        <v/>
      </c>
      <c r="O524" s="19">
        <f t="shared" si="20"/>
        <v>99999999</v>
      </c>
      <c r="P524">
        <f>'[1]要求ﾃﾞｰﾀ、単価入力'!V243</f>
        <v>0</v>
      </c>
    </row>
    <row r="525" spans="1:18" ht="28.5" customHeight="1" x14ac:dyDescent="0.15">
      <c r="A525">
        <v>242</v>
      </c>
      <c r="B525" s="21">
        <f>VLOOKUP(A525,'[1]要求ﾃﾞｰﾀ、単価入力'!$A$2:$I$301,8,FALSE)</f>
        <v>0</v>
      </c>
      <c r="C525" s="22"/>
      <c r="D525" s="85">
        <f>'[1]要求ﾃﾞｰﾀ、単価入力'!M243</f>
        <v>0</v>
      </c>
      <c r="E525" s="75">
        <f>'[1]要求ﾃﾞｰﾀ、単価入力'!N243</f>
        <v>0</v>
      </c>
      <c r="F525" s="25"/>
      <c r="G525" s="26">
        <f>'[1]要求ﾃﾞｰﾀ、単価入力'!Q243</f>
        <v>0</v>
      </c>
      <c r="H525" s="27">
        <f>'[1]要求ﾃﾞｰﾀ、単価入力'!R243</f>
        <v>0</v>
      </c>
      <c r="I525" s="28"/>
      <c r="J525" s="29"/>
      <c r="K525" s="30"/>
      <c r="L525" s="18"/>
      <c r="M525" s="19">
        <f>'[1]要求ﾃﾞｰﾀ、単価入力'!S243</f>
        <v>0</v>
      </c>
      <c r="N525" s="20" t="str">
        <f>'[1]要求ﾃﾞｰﾀ、単価入力'!Z243</f>
        <v/>
      </c>
      <c r="O525" s="19">
        <f t="shared" si="20"/>
        <v>99999999</v>
      </c>
      <c r="P525">
        <f>'[1]要求ﾃﾞｰﾀ、単価入力'!U243</f>
        <v>0</v>
      </c>
      <c r="Q525">
        <f>'[1]要求ﾃﾞｰﾀ、単価入力'!P243</f>
        <v>0</v>
      </c>
      <c r="R525">
        <f>'[1]要求ﾃﾞｰﾀ、単価入力'!H243</f>
        <v>0</v>
      </c>
    </row>
    <row r="526" spans="1:18" ht="28.5" customHeight="1" x14ac:dyDescent="0.15">
      <c r="A526">
        <v>243</v>
      </c>
      <c r="B526" s="21"/>
      <c r="C526" s="31" t="str">
        <f>IF(H527=0,"",C524+1)</f>
        <v/>
      </c>
      <c r="D526" s="86"/>
      <c r="E526" s="33">
        <f>'[1]要求ﾃﾞｰﾀ、単価入力'!O244</f>
        <v>0</v>
      </c>
      <c r="F526" s="34" t="str">
        <f>IF(Q527="可","*","")</f>
        <v/>
      </c>
      <c r="G526" s="35"/>
      <c r="H526" s="36"/>
      <c r="I526" s="37"/>
      <c r="J526" s="37"/>
      <c r="K526" s="38"/>
      <c r="L526" s="18"/>
      <c r="M526" s="19">
        <f>'[1]要求ﾃﾞｰﾀ、単価入力'!T244</f>
        <v>0</v>
      </c>
      <c r="N526" s="20" t="str">
        <f>'[1]要求ﾃﾞｰﾀ、単価入力'!AA244</f>
        <v/>
      </c>
      <c r="O526" s="19">
        <f t="shared" si="20"/>
        <v>99999999</v>
      </c>
      <c r="P526">
        <f>'[1]要求ﾃﾞｰﾀ、単価入力'!V244</f>
        <v>0</v>
      </c>
    </row>
    <row r="527" spans="1:18" ht="28.5" customHeight="1" x14ac:dyDescent="0.15">
      <c r="A527">
        <v>243</v>
      </c>
      <c r="B527" s="21">
        <f>VLOOKUP(A527,'[1]要求ﾃﾞｰﾀ、単価入力'!$A$2:$I$301,8,FALSE)</f>
        <v>0</v>
      </c>
      <c r="C527" s="22"/>
      <c r="D527" s="85">
        <f>'[1]要求ﾃﾞｰﾀ、単価入力'!M244</f>
        <v>0</v>
      </c>
      <c r="E527" s="75">
        <f>'[1]要求ﾃﾞｰﾀ、単価入力'!N244</f>
        <v>0</v>
      </c>
      <c r="F527" s="25"/>
      <c r="G527" s="26">
        <f>'[1]要求ﾃﾞｰﾀ、単価入力'!Q244</f>
        <v>0</v>
      </c>
      <c r="H527" s="27">
        <f>'[1]要求ﾃﾞｰﾀ、単価入力'!R244</f>
        <v>0</v>
      </c>
      <c r="I527" s="28"/>
      <c r="J527" s="29"/>
      <c r="K527" s="30"/>
      <c r="L527" s="18"/>
      <c r="M527" s="19">
        <f>'[1]要求ﾃﾞｰﾀ、単価入力'!S244</f>
        <v>0</v>
      </c>
      <c r="N527" s="20" t="str">
        <f>'[1]要求ﾃﾞｰﾀ、単価入力'!Z244</f>
        <v/>
      </c>
      <c r="O527" s="19">
        <f t="shared" si="20"/>
        <v>99999999</v>
      </c>
      <c r="P527">
        <f>'[1]要求ﾃﾞｰﾀ、単価入力'!U244</f>
        <v>0</v>
      </c>
      <c r="Q527">
        <f>'[1]要求ﾃﾞｰﾀ、単価入力'!P244</f>
        <v>0</v>
      </c>
      <c r="R527">
        <f>'[1]要求ﾃﾞｰﾀ、単価入力'!H244</f>
        <v>0</v>
      </c>
    </row>
    <row r="528" spans="1:18" ht="28.5" customHeight="1" x14ac:dyDescent="0.15">
      <c r="A528">
        <v>244</v>
      </c>
      <c r="B528" s="21"/>
      <c r="C528" s="31" t="str">
        <f>IF(H529=0,"",C526+1)</f>
        <v/>
      </c>
      <c r="D528" s="86"/>
      <c r="E528" s="33">
        <f>'[1]要求ﾃﾞｰﾀ、単価入力'!O245</f>
        <v>0</v>
      </c>
      <c r="F528" s="34" t="str">
        <f>IF(Q529="可","*","")</f>
        <v/>
      </c>
      <c r="G528" s="35"/>
      <c r="H528" s="36"/>
      <c r="I528" s="37"/>
      <c r="J528" s="37"/>
      <c r="K528" s="38"/>
      <c r="L528" s="18"/>
      <c r="M528" s="19">
        <f>'[1]要求ﾃﾞｰﾀ、単価入力'!T245</f>
        <v>0</v>
      </c>
      <c r="N528" s="20" t="str">
        <f>'[1]要求ﾃﾞｰﾀ、単価入力'!AA245</f>
        <v/>
      </c>
      <c r="O528" s="19">
        <f t="shared" si="20"/>
        <v>99999999</v>
      </c>
      <c r="P528">
        <f>'[1]要求ﾃﾞｰﾀ、単価入力'!V245</f>
        <v>0</v>
      </c>
    </row>
    <row r="529" spans="1:18" ht="28.5" customHeight="1" x14ac:dyDescent="0.15">
      <c r="A529">
        <v>244</v>
      </c>
      <c r="B529" s="21">
        <f>VLOOKUP(A529,'[1]要求ﾃﾞｰﾀ、単価入力'!$A$2:$I$301,8,FALSE)</f>
        <v>0</v>
      </c>
      <c r="C529" s="22"/>
      <c r="D529" s="85">
        <f>'[1]要求ﾃﾞｰﾀ、単価入力'!M245</f>
        <v>0</v>
      </c>
      <c r="E529" s="75">
        <f>'[1]要求ﾃﾞｰﾀ、単価入力'!N245</f>
        <v>0</v>
      </c>
      <c r="F529" s="25"/>
      <c r="G529" s="26">
        <f>'[1]要求ﾃﾞｰﾀ、単価入力'!Q245</f>
        <v>0</v>
      </c>
      <c r="H529" s="27">
        <f>'[1]要求ﾃﾞｰﾀ、単価入力'!R245</f>
        <v>0</v>
      </c>
      <c r="I529" s="28"/>
      <c r="J529" s="29"/>
      <c r="K529" s="30"/>
      <c r="L529" s="18"/>
      <c r="M529" s="19">
        <f>'[1]要求ﾃﾞｰﾀ、単価入力'!S245</f>
        <v>0</v>
      </c>
      <c r="N529" s="20" t="str">
        <f>'[1]要求ﾃﾞｰﾀ、単価入力'!Z245</f>
        <v/>
      </c>
      <c r="O529" s="19">
        <f t="shared" si="20"/>
        <v>99999999</v>
      </c>
      <c r="P529">
        <f>'[1]要求ﾃﾞｰﾀ、単価入力'!U245</f>
        <v>0</v>
      </c>
      <c r="Q529">
        <f>'[1]要求ﾃﾞｰﾀ、単価入力'!P245</f>
        <v>0</v>
      </c>
      <c r="R529">
        <f>'[1]要求ﾃﾞｰﾀ、単価入力'!H245</f>
        <v>0</v>
      </c>
    </row>
    <row r="530" spans="1:18" ht="28.5" customHeight="1" x14ac:dyDescent="0.15">
      <c r="A530">
        <v>245</v>
      </c>
      <c r="B530" s="21"/>
      <c r="C530" s="31" t="str">
        <f>IF(H531=0,"",C528+1)</f>
        <v/>
      </c>
      <c r="D530" s="86"/>
      <c r="E530" s="33">
        <f>'[1]要求ﾃﾞｰﾀ、単価入力'!O246</f>
        <v>0</v>
      </c>
      <c r="F530" s="34" t="str">
        <f>IF(Q531="可","*","")</f>
        <v/>
      </c>
      <c r="G530" s="35"/>
      <c r="H530" s="36"/>
      <c r="I530" s="37"/>
      <c r="J530" s="37"/>
      <c r="K530" s="38"/>
      <c r="L530" s="18"/>
      <c r="M530" s="19">
        <f>'[1]要求ﾃﾞｰﾀ、単価入力'!T246</f>
        <v>0</v>
      </c>
      <c r="N530" s="20" t="str">
        <f>'[1]要求ﾃﾞｰﾀ、単価入力'!AA246</f>
        <v/>
      </c>
      <c r="O530" s="19">
        <f t="shared" si="20"/>
        <v>99999999</v>
      </c>
      <c r="P530">
        <f>'[1]要求ﾃﾞｰﾀ、単価入力'!V246</f>
        <v>0</v>
      </c>
    </row>
    <row r="531" spans="1:18" ht="28.5" customHeight="1" x14ac:dyDescent="0.15">
      <c r="A531">
        <v>245</v>
      </c>
      <c r="B531" s="21">
        <f>VLOOKUP(A531,'[1]要求ﾃﾞｰﾀ、単価入力'!$A$2:$I$301,8,FALSE)</f>
        <v>0</v>
      </c>
      <c r="C531" s="22"/>
      <c r="D531" s="85">
        <f>'[1]要求ﾃﾞｰﾀ、単価入力'!M246</f>
        <v>0</v>
      </c>
      <c r="E531" s="75">
        <f>'[1]要求ﾃﾞｰﾀ、単価入力'!N246</f>
        <v>0</v>
      </c>
      <c r="F531" s="25"/>
      <c r="G531" s="26">
        <f>'[1]要求ﾃﾞｰﾀ、単価入力'!Q246</f>
        <v>0</v>
      </c>
      <c r="H531" s="27">
        <f>'[1]要求ﾃﾞｰﾀ、単価入力'!R246</f>
        <v>0</v>
      </c>
      <c r="I531" s="28"/>
      <c r="J531" s="29"/>
      <c r="K531" s="39"/>
      <c r="L531" s="18"/>
      <c r="M531" s="19">
        <f>'[1]要求ﾃﾞｰﾀ、単価入力'!S246</f>
        <v>0</v>
      </c>
      <c r="N531" s="20" t="str">
        <f>'[1]要求ﾃﾞｰﾀ、単価入力'!Z246</f>
        <v/>
      </c>
      <c r="O531" s="19">
        <f t="shared" si="20"/>
        <v>99999999</v>
      </c>
      <c r="P531">
        <f>'[1]要求ﾃﾞｰﾀ、単価入力'!U246</f>
        <v>0</v>
      </c>
      <c r="Q531">
        <f>'[1]要求ﾃﾞｰﾀ、単価入力'!P246</f>
        <v>0</v>
      </c>
      <c r="R531">
        <f>'[1]要求ﾃﾞｰﾀ、単価入力'!H246</f>
        <v>0</v>
      </c>
    </row>
    <row r="532" spans="1:18" ht="28.5" customHeight="1" x14ac:dyDescent="0.15">
      <c r="A532">
        <v>246</v>
      </c>
      <c r="B532" s="21"/>
      <c r="C532" s="31" t="str">
        <f>IF(H533=0,"",C530+1)</f>
        <v/>
      </c>
      <c r="D532" s="86"/>
      <c r="E532" s="33">
        <f>'[1]要求ﾃﾞｰﾀ、単価入力'!O247</f>
        <v>0</v>
      </c>
      <c r="F532" s="34" t="str">
        <f>IF(Q533="可","*","")</f>
        <v/>
      </c>
      <c r="G532" s="35"/>
      <c r="H532" s="36"/>
      <c r="I532" s="37"/>
      <c r="J532" s="37"/>
      <c r="K532" s="38"/>
      <c r="L532" s="18"/>
      <c r="M532" s="19">
        <f>'[1]要求ﾃﾞｰﾀ、単価入力'!T247</f>
        <v>0</v>
      </c>
      <c r="N532" s="20" t="str">
        <f>'[1]要求ﾃﾞｰﾀ、単価入力'!AA247</f>
        <v/>
      </c>
      <c r="O532" s="19">
        <f t="shared" si="20"/>
        <v>99999999</v>
      </c>
      <c r="P532">
        <f>'[1]要求ﾃﾞｰﾀ、単価入力'!V247</f>
        <v>0</v>
      </c>
    </row>
    <row r="533" spans="1:18" ht="28.5" customHeight="1" x14ac:dyDescent="0.15">
      <c r="A533">
        <v>246</v>
      </c>
      <c r="B533" s="21">
        <f>VLOOKUP(A533,'[1]要求ﾃﾞｰﾀ、単価入力'!$A$2:$I$301,8,FALSE)</f>
        <v>0</v>
      </c>
      <c r="C533" s="22"/>
      <c r="D533" s="85">
        <f>'[1]要求ﾃﾞｰﾀ、単価入力'!M247</f>
        <v>0</v>
      </c>
      <c r="E533" s="75">
        <f>'[1]要求ﾃﾞｰﾀ、単価入力'!N247</f>
        <v>0</v>
      </c>
      <c r="F533" s="25"/>
      <c r="G533" s="26">
        <f>'[1]要求ﾃﾞｰﾀ、単価入力'!Q247</f>
        <v>0</v>
      </c>
      <c r="H533" s="27">
        <f>'[1]要求ﾃﾞｰﾀ、単価入力'!R247</f>
        <v>0</v>
      </c>
      <c r="I533" s="28"/>
      <c r="J533" s="29"/>
      <c r="K533" s="30"/>
      <c r="L533" s="18"/>
      <c r="M533" s="19">
        <f>'[1]要求ﾃﾞｰﾀ、単価入力'!S247</f>
        <v>0</v>
      </c>
      <c r="N533" s="20" t="str">
        <f>'[1]要求ﾃﾞｰﾀ、単価入力'!Z247</f>
        <v/>
      </c>
      <c r="O533" s="19">
        <f t="shared" si="20"/>
        <v>99999999</v>
      </c>
      <c r="P533">
        <f>'[1]要求ﾃﾞｰﾀ、単価入力'!U247</f>
        <v>0</v>
      </c>
      <c r="Q533">
        <f>'[1]要求ﾃﾞｰﾀ、単価入力'!P247</f>
        <v>0</v>
      </c>
      <c r="R533">
        <f>'[1]要求ﾃﾞｰﾀ、単価入力'!H247</f>
        <v>0</v>
      </c>
    </row>
    <row r="534" spans="1:18" ht="28.5" customHeight="1" x14ac:dyDescent="0.15">
      <c r="A534">
        <v>247</v>
      </c>
      <c r="B534" s="21"/>
      <c r="C534" s="31" t="str">
        <f>IF(H535=0,"",C532+1)</f>
        <v/>
      </c>
      <c r="D534" s="86"/>
      <c r="E534" s="33">
        <f>'[1]要求ﾃﾞｰﾀ、単価入力'!O248</f>
        <v>0</v>
      </c>
      <c r="F534" s="34" t="str">
        <f>IF(Q535="可","*","")</f>
        <v/>
      </c>
      <c r="G534" s="35"/>
      <c r="H534" s="36"/>
      <c r="I534" s="37"/>
      <c r="J534" s="37"/>
      <c r="K534" s="38"/>
      <c r="L534" s="18"/>
      <c r="M534" s="19">
        <f>'[1]要求ﾃﾞｰﾀ、単価入力'!T248</f>
        <v>0</v>
      </c>
      <c r="N534" s="20" t="str">
        <f>'[1]要求ﾃﾞｰﾀ、単価入力'!AA248</f>
        <v/>
      </c>
      <c r="O534" s="19">
        <f t="shared" si="20"/>
        <v>99999999</v>
      </c>
      <c r="P534">
        <f>'[1]要求ﾃﾞｰﾀ、単価入力'!V248</f>
        <v>0</v>
      </c>
    </row>
    <row r="535" spans="1:18" ht="28.5" customHeight="1" x14ac:dyDescent="0.15">
      <c r="A535">
        <v>247</v>
      </c>
      <c r="B535" s="21">
        <f>VLOOKUP(A535,'[1]要求ﾃﾞｰﾀ、単価入力'!$A$2:$I$301,8,FALSE)</f>
        <v>0</v>
      </c>
      <c r="C535" s="22"/>
      <c r="D535" s="85">
        <f>'[1]要求ﾃﾞｰﾀ、単価入力'!M248</f>
        <v>0</v>
      </c>
      <c r="E535" s="75">
        <f>'[1]要求ﾃﾞｰﾀ、単価入力'!N248</f>
        <v>0</v>
      </c>
      <c r="F535" s="25"/>
      <c r="G535" s="26">
        <f>'[1]要求ﾃﾞｰﾀ、単価入力'!Q248</f>
        <v>0</v>
      </c>
      <c r="H535" s="27">
        <f>'[1]要求ﾃﾞｰﾀ、単価入力'!R248</f>
        <v>0</v>
      </c>
      <c r="I535" s="28"/>
      <c r="J535" s="29"/>
      <c r="K535" s="30"/>
      <c r="L535" s="18"/>
      <c r="M535" s="19">
        <f>'[1]要求ﾃﾞｰﾀ、単価入力'!S248</f>
        <v>0</v>
      </c>
      <c r="N535" s="20" t="str">
        <f>'[1]要求ﾃﾞｰﾀ、単価入力'!Z248</f>
        <v/>
      </c>
      <c r="O535" s="19">
        <f t="shared" si="20"/>
        <v>99999999</v>
      </c>
      <c r="P535">
        <f>'[1]要求ﾃﾞｰﾀ、単価入力'!U248</f>
        <v>0</v>
      </c>
      <c r="Q535">
        <f>'[1]要求ﾃﾞｰﾀ、単価入力'!P248</f>
        <v>0</v>
      </c>
      <c r="R535">
        <f>'[1]要求ﾃﾞｰﾀ、単価入力'!H248</f>
        <v>0</v>
      </c>
    </row>
    <row r="536" spans="1:18" ht="28.5" customHeight="1" x14ac:dyDescent="0.15">
      <c r="A536">
        <v>248</v>
      </c>
      <c r="B536" s="21"/>
      <c r="C536" s="31" t="str">
        <f>IF(H537=0,"",C534+1)</f>
        <v/>
      </c>
      <c r="D536" s="86"/>
      <c r="E536" s="33">
        <f>'[1]要求ﾃﾞｰﾀ、単価入力'!O249</f>
        <v>0</v>
      </c>
      <c r="F536" s="34" t="str">
        <f>IF(Q537="可","*","")</f>
        <v/>
      </c>
      <c r="G536" s="35"/>
      <c r="H536" s="36"/>
      <c r="I536" s="37"/>
      <c r="J536" s="37"/>
      <c r="K536" s="38"/>
      <c r="L536" s="18"/>
      <c r="M536" s="19">
        <f>'[1]要求ﾃﾞｰﾀ、単価入力'!T249</f>
        <v>0</v>
      </c>
      <c r="N536" s="20" t="str">
        <f>'[1]要求ﾃﾞｰﾀ、単価入力'!AA249</f>
        <v/>
      </c>
      <c r="O536" s="19">
        <f t="shared" si="20"/>
        <v>99999999</v>
      </c>
      <c r="P536">
        <f>'[1]要求ﾃﾞｰﾀ、単価入力'!V249</f>
        <v>0</v>
      </c>
    </row>
    <row r="537" spans="1:18" ht="28.5" customHeight="1" x14ac:dyDescent="0.15">
      <c r="A537">
        <v>248</v>
      </c>
      <c r="B537" s="21">
        <f>VLOOKUP(A537,'[1]要求ﾃﾞｰﾀ、単価入力'!$A$2:$I$301,8,FALSE)</f>
        <v>0</v>
      </c>
      <c r="C537" s="22"/>
      <c r="D537" s="85">
        <f>'[1]要求ﾃﾞｰﾀ、単価入力'!M249</f>
        <v>0</v>
      </c>
      <c r="E537" s="75">
        <f>'[1]要求ﾃﾞｰﾀ、単価入力'!N249</f>
        <v>0</v>
      </c>
      <c r="F537" s="25"/>
      <c r="G537" s="26">
        <f>'[1]要求ﾃﾞｰﾀ、単価入力'!Q249</f>
        <v>0</v>
      </c>
      <c r="H537" s="27">
        <f>'[1]要求ﾃﾞｰﾀ、単価入力'!R249</f>
        <v>0</v>
      </c>
      <c r="I537" s="28"/>
      <c r="J537" s="29"/>
      <c r="K537" s="30"/>
      <c r="L537" s="18"/>
      <c r="M537" s="19">
        <f>'[1]要求ﾃﾞｰﾀ、単価入力'!S249</f>
        <v>0</v>
      </c>
      <c r="N537" s="20" t="str">
        <f>'[1]要求ﾃﾞｰﾀ、単価入力'!Z249</f>
        <v/>
      </c>
      <c r="O537" s="19">
        <f t="shared" si="20"/>
        <v>99999999</v>
      </c>
      <c r="P537">
        <f>'[1]要求ﾃﾞｰﾀ、単価入力'!U249</f>
        <v>0</v>
      </c>
      <c r="Q537">
        <f>'[1]要求ﾃﾞｰﾀ、単価入力'!P249</f>
        <v>0</v>
      </c>
      <c r="R537">
        <f>'[1]要求ﾃﾞｰﾀ、単価入力'!H249</f>
        <v>0</v>
      </c>
    </row>
    <row r="538" spans="1:18" ht="28.5" customHeight="1" x14ac:dyDescent="0.15">
      <c r="A538">
        <v>249</v>
      </c>
      <c r="B538" s="21"/>
      <c r="C538" s="31" t="str">
        <f>IF(H539=0,"",C536+1)</f>
        <v/>
      </c>
      <c r="D538" s="86"/>
      <c r="E538" s="33">
        <f>'[1]要求ﾃﾞｰﾀ、単価入力'!O250</f>
        <v>0</v>
      </c>
      <c r="F538" s="34" t="str">
        <f>IF(Q539="可","*","")</f>
        <v/>
      </c>
      <c r="G538" s="35"/>
      <c r="H538" s="36"/>
      <c r="I538" s="37"/>
      <c r="J538" s="37"/>
      <c r="K538" s="38"/>
      <c r="L538" s="18"/>
      <c r="M538" s="19">
        <f>'[1]要求ﾃﾞｰﾀ、単価入力'!T250</f>
        <v>0</v>
      </c>
      <c r="N538" s="20" t="str">
        <f>'[1]要求ﾃﾞｰﾀ、単価入力'!AA250</f>
        <v/>
      </c>
      <c r="O538" s="19">
        <f t="shared" si="20"/>
        <v>99999999</v>
      </c>
      <c r="P538">
        <f>'[1]要求ﾃﾞｰﾀ、単価入力'!V250</f>
        <v>0</v>
      </c>
    </row>
    <row r="539" spans="1:18" ht="28.5" customHeight="1" x14ac:dyDescent="0.15">
      <c r="A539">
        <v>249</v>
      </c>
      <c r="B539" s="21">
        <f>VLOOKUP(A539,'[1]要求ﾃﾞｰﾀ、単価入力'!$A$2:$I$301,8,FALSE)</f>
        <v>0</v>
      </c>
      <c r="C539" s="22"/>
      <c r="D539" s="85">
        <f>'[1]要求ﾃﾞｰﾀ、単価入力'!M250</f>
        <v>0</v>
      </c>
      <c r="E539" s="75">
        <f>'[1]要求ﾃﾞｰﾀ、単価入力'!N250</f>
        <v>0</v>
      </c>
      <c r="F539" s="25"/>
      <c r="G539" s="26">
        <f>'[1]要求ﾃﾞｰﾀ、単価入力'!Q250</f>
        <v>0</v>
      </c>
      <c r="H539" s="27">
        <f>'[1]要求ﾃﾞｰﾀ、単価入力'!R250</f>
        <v>0</v>
      </c>
      <c r="I539" s="28"/>
      <c r="J539" s="29"/>
      <c r="K539" s="30"/>
      <c r="L539" s="18"/>
      <c r="M539" s="19">
        <f>'[1]要求ﾃﾞｰﾀ、単価入力'!S250</f>
        <v>0</v>
      </c>
      <c r="N539" s="20" t="str">
        <f>'[1]要求ﾃﾞｰﾀ、単価入力'!Z250</f>
        <v/>
      </c>
      <c r="O539" s="19">
        <f t="shared" si="20"/>
        <v>99999999</v>
      </c>
      <c r="P539">
        <f>'[1]要求ﾃﾞｰﾀ、単価入力'!U250</f>
        <v>0</v>
      </c>
      <c r="Q539">
        <f>'[1]要求ﾃﾞｰﾀ、単価入力'!P250</f>
        <v>0</v>
      </c>
      <c r="R539">
        <f>'[1]要求ﾃﾞｰﾀ、単価入力'!H250</f>
        <v>0</v>
      </c>
    </row>
    <row r="540" spans="1:18" ht="28.5" customHeight="1" x14ac:dyDescent="0.15">
      <c r="A540">
        <v>250</v>
      </c>
      <c r="B540" s="21"/>
      <c r="C540" s="31" t="str">
        <f>IF(H541=0,"",C538+1)</f>
        <v/>
      </c>
      <c r="D540" s="86"/>
      <c r="E540" s="33">
        <f>'[1]要求ﾃﾞｰﾀ、単価入力'!O251</f>
        <v>0</v>
      </c>
      <c r="F540" s="34" t="str">
        <f>IF(Q541="可","*","")</f>
        <v/>
      </c>
      <c r="G540" s="35"/>
      <c r="H540" s="36"/>
      <c r="I540" s="37"/>
      <c r="J540" s="37"/>
      <c r="K540" s="38"/>
      <c r="L540" s="18"/>
      <c r="M540" s="19">
        <f>'[1]要求ﾃﾞｰﾀ、単価入力'!T251</f>
        <v>0</v>
      </c>
      <c r="N540" s="20" t="str">
        <f>'[1]要求ﾃﾞｰﾀ、単価入力'!AA251</f>
        <v/>
      </c>
      <c r="O540" s="19">
        <f t="shared" si="20"/>
        <v>99999999</v>
      </c>
      <c r="P540">
        <f>'[1]要求ﾃﾞｰﾀ、単価入力'!V251</f>
        <v>0</v>
      </c>
    </row>
    <row r="541" spans="1:18" ht="28.5" customHeight="1" x14ac:dyDescent="0.15">
      <c r="A541">
        <v>250</v>
      </c>
      <c r="B541" s="21">
        <f>VLOOKUP(A541,'[1]要求ﾃﾞｰﾀ、単価入力'!$A$2:$I$301,8,FALSE)</f>
        <v>0</v>
      </c>
      <c r="C541" s="22"/>
      <c r="D541" s="85">
        <f>'[1]要求ﾃﾞｰﾀ、単価入力'!M251</f>
        <v>0</v>
      </c>
      <c r="E541" s="75">
        <f>'[1]要求ﾃﾞｰﾀ、単価入力'!N251</f>
        <v>0</v>
      </c>
      <c r="F541" s="25"/>
      <c r="G541" s="26">
        <f>'[1]要求ﾃﾞｰﾀ、単価入力'!Q251</f>
        <v>0</v>
      </c>
      <c r="H541" s="27">
        <f>'[1]要求ﾃﾞｰﾀ、単価入力'!R251</f>
        <v>0</v>
      </c>
      <c r="I541" s="28"/>
      <c r="J541" s="29"/>
      <c r="K541" s="30"/>
      <c r="L541" s="18"/>
      <c r="M541" s="19">
        <f>'[1]要求ﾃﾞｰﾀ、単価入力'!S251</f>
        <v>0</v>
      </c>
      <c r="N541" s="20" t="str">
        <f>'[1]要求ﾃﾞｰﾀ、単価入力'!Z251</f>
        <v/>
      </c>
      <c r="O541" s="19">
        <f t="shared" si="20"/>
        <v>99999999</v>
      </c>
      <c r="P541">
        <f>'[1]要求ﾃﾞｰﾀ、単価入力'!U251</f>
        <v>0</v>
      </c>
      <c r="Q541">
        <f>'[1]要求ﾃﾞｰﾀ、単価入力'!P251</f>
        <v>0</v>
      </c>
      <c r="R541">
        <f>'[1]要求ﾃﾞｰﾀ、単価入力'!H251</f>
        <v>0</v>
      </c>
    </row>
    <row r="542" spans="1:18" ht="28.5" customHeight="1" x14ac:dyDescent="0.15">
      <c r="A542">
        <v>251</v>
      </c>
      <c r="B542" s="21"/>
      <c r="C542" s="31" t="str">
        <f>IF(H543=0,"",C540+1)</f>
        <v/>
      </c>
      <c r="D542" s="86"/>
      <c r="E542" s="33">
        <f>'[1]要求ﾃﾞｰﾀ、単価入力'!O252</f>
        <v>0</v>
      </c>
      <c r="F542" s="34" t="str">
        <f>IF(Q543="可","*","")</f>
        <v/>
      </c>
      <c r="G542" s="35"/>
      <c r="H542" s="36"/>
      <c r="I542" s="37"/>
      <c r="J542" s="37"/>
      <c r="K542" s="38"/>
      <c r="L542" s="18"/>
      <c r="M542" s="19">
        <f>'[1]要求ﾃﾞｰﾀ、単価入力'!T252</f>
        <v>0</v>
      </c>
      <c r="N542" s="20" t="str">
        <f>'[1]要求ﾃﾞｰﾀ、単価入力'!AA252</f>
        <v/>
      </c>
      <c r="O542" s="19">
        <f t="shared" si="20"/>
        <v>99999999</v>
      </c>
      <c r="P542">
        <f>'[1]要求ﾃﾞｰﾀ、単価入力'!V252</f>
        <v>0</v>
      </c>
    </row>
    <row r="543" spans="1:18" ht="28.5" customHeight="1" x14ac:dyDescent="0.15">
      <c r="A543">
        <v>251</v>
      </c>
      <c r="B543" s="21">
        <f>VLOOKUP(A543,'[1]要求ﾃﾞｰﾀ、単価入力'!$A$2:$I$301,8,FALSE)</f>
        <v>0</v>
      </c>
      <c r="C543" s="22"/>
      <c r="D543" s="85">
        <f>'[1]要求ﾃﾞｰﾀ、単価入力'!M252</f>
        <v>0</v>
      </c>
      <c r="E543" s="75">
        <f>'[1]要求ﾃﾞｰﾀ、単価入力'!N252</f>
        <v>0</v>
      </c>
      <c r="F543" s="25"/>
      <c r="G543" s="26">
        <f>'[1]要求ﾃﾞｰﾀ、単価入力'!Q252</f>
        <v>0</v>
      </c>
      <c r="H543" s="27">
        <f>'[1]要求ﾃﾞｰﾀ、単価入力'!R252</f>
        <v>0</v>
      </c>
      <c r="I543" s="28"/>
      <c r="J543" s="29"/>
      <c r="K543" s="30"/>
      <c r="L543" s="18"/>
      <c r="M543" s="19">
        <f>'[1]要求ﾃﾞｰﾀ、単価入力'!S252</f>
        <v>0</v>
      </c>
      <c r="N543" s="20" t="str">
        <f>'[1]要求ﾃﾞｰﾀ、単価入力'!Z252</f>
        <v/>
      </c>
      <c r="O543" s="19">
        <f t="shared" si="20"/>
        <v>99999999</v>
      </c>
      <c r="P543">
        <f>'[1]要求ﾃﾞｰﾀ、単価入力'!U252</f>
        <v>0</v>
      </c>
      <c r="Q543">
        <f>'[1]要求ﾃﾞｰﾀ、単価入力'!P252</f>
        <v>0</v>
      </c>
      <c r="R543">
        <f>'[1]要求ﾃﾞｰﾀ、単価入力'!H252</f>
        <v>0</v>
      </c>
    </row>
    <row r="544" spans="1:18" ht="28.5" customHeight="1" x14ac:dyDescent="0.15">
      <c r="A544">
        <v>252</v>
      </c>
      <c r="B544" s="21"/>
      <c r="C544" s="31" t="str">
        <f>IF(H545=0,"",C542+1)</f>
        <v/>
      </c>
      <c r="D544" s="86"/>
      <c r="E544" s="33">
        <f>'[1]要求ﾃﾞｰﾀ、単価入力'!O253</f>
        <v>0</v>
      </c>
      <c r="F544" s="34" t="str">
        <f>IF(Q545="可","*","")</f>
        <v/>
      </c>
      <c r="G544" s="35"/>
      <c r="H544" s="36"/>
      <c r="I544" s="37"/>
      <c r="J544" s="37"/>
      <c r="K544" s="38"/>
      <c r="L544" s="18"/>
      <c r="M544" s="19">
        <f>'[1]要求ﾃﾞｰﾀ、単価入力'!T253</f>
        <v>0</v>
      </c>
      <c r="N544" s="20" t="str">
        <f>'[1]要求ﾃﾞｰﾀ、単価入力'!AA253</f>
        <v/>
      </c>
      <c r="O544" s="19">
        <f t="shared" si="20"/>
        <v>99999999</v>
      </c>
      <c r="P544">
        <f>'[1]要求ﾃﾞｰﾀ、単価入力'!V253</f>
        <v>0</v>
      </c>
    </row>
    <row r="545" spans="1:18" ht="28.5" customHeight="1" x14ac:dyDescent="0.15">
      <c r="A545">
        <v>252</v>
      </c>
      <c r="B545" s="21">
        <f>VLOOKUP(A545,'[1]要求ﾃﾞｰﾀ、単価入力'!$A$2:$I$301,8,FALSE)</f>
        <v>0</v>
      </c>
      <c r="C545" s="22"/>
      <c r="D545" s="85">
        <f>'[1]要求ﾃﾞｰﾀ、単価入力'!M253</f>
        <v>0</v>
      </c>
      <c r="E545" s="75">
        <f>'[1]要求ﾃﾞｰﾀ、単価入力'!N253</f>
        <v>0</v>
      </c>
      <c r="F545" s="25"/>
      <c r="G545" s="26">
        <f>'[1]要求ﾃﾞｰﾀ、単価入力'!Q253</f>
        <v>0</v>
      </c>
      <c r="H545" s="27">
        <f>'[1]要求ﾃﾞｰﾀ、単価入力'!R253</f>
        <v>0</v>
      </c>
      <c r="I545" s="28"/>
      <c r="J545" s="29"/>
      <c r="K545" s="30"/>
      <c r="L545" s="18"/>
      <c r="M545" s="19">
        <f>'[1]要求ﾃﾞｰﾀ、単価入力'!S253</f>
        <v>0</v>
      </c>
      <c r="N545" s="20" t="str">
        <f>'[1]要求ﾃﾞｰﾀ、単価入力'!Z253</f>
        <v/>
      </c>
      <c r="O545" s="19">
        <f t="shared" si="20"/>
        <v>99999999</v>
      </c>
      <c r="P545">
        <f>'[1]要求ﾃﾞｰﾀ、単価入力'!U253</f>
        <v>0</v>
      </c>
      <c r="Q545">
        <f>'[1]要求ﾃﾞｰﾀ、単価入力'!P253</f>
        <v>0</v>
      </c>
      <c r="R545">
        <f>'[1]要求ﾃﾞｰﾀ、単価入力'!H253</f>
        <v>0</v>
      </c>
    </row>
    <row r="546" spans="1:18" ht="28.5" customHeight="1" x14ac:dyDescent="0.15">
      <c r="C546" s="22"/>
      <c r="D546" s="87"/>
      <c r="E546" s="78"/>
      <c r="F546" s="58"/>
      <c r="G546" s="59"/>
      <c r="H546" s="60"/>
      <c r="I546" s="61" t="str">
        <f>IF($A$1&lt;253,"小計","")</f>
        <v>小計</v>
      </c>
      <c r="J546" s="82">
        <f>IF(I546="","",SUM(J522:J545))</f>
        <v>0</v>
      </c>
      <c r="K546" s="72"/>
      <c r="L546" s="18"/>
      <c r="M546" s="19"/>
      <c r="N546" s="20"/>
      <c r="O546" s="19"/>
    </row>
    <row r="547" spans="1:18" ht="28.5" customHeight="1" x14ac:dyDescent="0.15">
      <c r="C547" s="46"/>
      <c r="D547" s="88"/>
      <c r="E547" s="80"/>
      <c r="F547" s="65"/>
      <c r="G547" s="66"/>
      <c r="H547" s="67"/>
      <c r="I547" s="68" t="str">
        <f>IF(I546="小計","計","小計")</f>
        <v>計</v>
      </c>
      <c r="J547" s="83">
        <f>IF(I547="小計",SUM(J522:J545),IF(I547="計",SUM($L$2:L547)))</f>
        <v>0</v>
      </c>
      <c r="K547" s="70"/>
      <c r="L547" s="55">
        <f>SUM(J522:J545)</f>
        <v>0</v>
      </c>
      <c r="M547" s="19">
        <f>M521+J547</f>
        <v>6</v>
      </c>
      <c r="N547" s="20"/>
      <c r="O547" s="19">
        <f>ROUNDDOWN(M547*N547,0)</f>
        <v>0</v>
      </c>
    </row>
    <row r="548" spans="1:18" ht="28.5" customHeight="1" x14ac:dyDescent="0.15">
      <c r="A548">
        <v>253</v>
      </c>
      <c r="C548" s="10" t="str">
        <f>IF(H549=0,"",253)</f>
        <v/>
      </c>
      <c r="D548" s="84"/>
      <c r="E548" s="12">
        <f>'[1]要求ﾃﾞｰﾀ、単価入力'!O254</f>
        <v>0</v>
      </c>
      <c r="F548" s="13" t="str">
        <f>IF(Q549="可","*","")</f>
        <v/>
      </c>
      <c r="G548" s="14"/>
      <c r="H548" s="15"/>
      <c r="I548" s="16"/>
      <c r="J548" s="16"/>
      <c r="K548" s="17"/>
      <c r="L548" s="18"/>
      <c r="M548" s="19">
        <f>'[1]要求ﾃﾞｰﾀ、単価入力'!T254</f>
        <v>0</v>
      </c>
      <c r="N548" s="20" t="str">
        <f>'[1]要求ﾃﾞｰﾀ、単価入力'!AA254</f>
        <v/>
      </c>
      <c r="O548" s="19">
        <f t="shared" ref="O548:O571" si="21">IF(M548=0,M548+99999999,ROUNDDOWN(M548*N548,0))</f>
        <v>99999999</v>
      </c>
      <c r="P548">
        <f>'[1]要求ﾃﾞｰﾀ、単価入力'!V254</f>
        <v>0</v>
      </c>
    </row>
    <row r="549" spans="1:18" ht="28.5" customHeight="1" x14ac:dyDescent="0.15">
      <c r="A549">
        <v>253</v>
      </c>
      <c r="B549" s="21">
        <f>VLOOKUP(A549,'[1]要求ﾃﾞｰﾀ、単価入力'!$A$2:$I$301,8,FALSE)</f>
        <v>0</v>
      </c>
      <c r="C549" s="22"/>
      <c r="D549" s="85">
        <f>'[1]要求ﾃﾞｰﾀ、単価入力'!M254</f>
        <v>0</v>
      </c>
      <c r="E549" s="75">
        <f>'[1]要求ﾃﾞｰﾀ、単価入力'!N254</f>
        <v>0</v>
      </c>
      <c r="F549" s="25"/>
      <c r="G549" s="26">
        <f>'[1]要求ﾃﾞｰﾀ、単価入力'!Q254</f>
        <v>0</v>
      </c>
      <c r="H549" s="27">
        <f>'[1]要求ﾃﾞｰﾀ、単価入力'!R254</f>
        <v>0</v>
      </c>
      <c r="I549" s="28"/>
      <c r="J549" s="29"/>
      <c r="K549" s="30"/>
      <c r="L549" s="18"/>
      <c r="M549" s="19">
        <f>'[1]要求ﾃﾞｰﾀ、単価入力'!S254</f>
        <v>0</v>
      </c>
      <c r="N549" s="20" t="str">
        <f>'[1]要求ﾃﾞｰﾀ、単価入力'!Z254</f>
        <v/>
      </c>
      <c r="O549" s="19">
        <f t="shared" si="21"/>
        <v>99999999</v>
      </c>
      <c r="P549">
        <f>'[1]要求ﾃﾞｰﾀ、単価入力'!U254</f>
        <v>0</v>
      </c>
      <c r="Q549">
        <f>'[1]要求ﾃﾞｰﾀ、単価入力'!P254</f>
        <v>0</v>
      </c>
      <c r="R549">
        <f>'[1]要求ﾃﾞｰﾀ、単価入力'!H254</f>
        <v>0</v>
      </c>
    </row>
    <row r="550" spans="1:18" ht="28.5" customHeight="1" x14ac:dyDescent="0.15">
      <c r="A550">
        <v>254</v>
      </c>
      <c r="B550" s="21"/>
      <c r="C550" s="31" t="str">
        <f>IF(H551=0,"",C548+1)</f>
        <v/>
      </c>
      <c r="D550" s="86"/>
      <c r="E550" s="33">
        <f>'[1]要求ﾃﾞｰﾀ、単価入力'!O255</f>
        <v>0</v>
      </c>
      <c r="F550" s="34" t="str">
        <f>IF(Q551="可","*","")</f>
        <v/>
      </c>
      <c r="G550" s="35"/>
      <c r="H550" s="36"/>
      <c r="I550" s="37"/>
      <c r="J550" s="37"/>
      <c r="K550" s="38"/>
      <c r="L550" s="18"/>
      <c r="M550" s="19">
        <f>'[1]要求ﾃﾞｰﾀ、単価入力'!T255</f>
        <v>0</v>
      </c>
      <c r="N550" s="20" t="str">
        <f>'[1]要求ﾃﾞｰﾀ、単価入力'!AA255</f>
        <v/>
      </c>
      <c r="O550" s="19">
        <f t="shared" si="21"/>
        <v>99999999</v>
      </c>
      <c r="P550">
        <f>'[1]要求ﾃﾞｰﾀ、単価入力'!V255</f>
        <v>0</v>
      </c>
    </row>
    <row r="551" spans="1:18" ht="28.5" customHeight="1" x14ac:dyDescent="0.15">
      <c r="A551">
        <v>254</v>
      </c>
      <c r="B551" s="21">
        <f>VLOOKUP(A551,'[1]要求ﾃﾞｰﾀ、単価入力'!$A$2:$I$301,8,FALSE)</f>
        <v>0</v>
      </c>
      <c r="C551" s="22"/>
      <c r="D551" s="85">
        <f>'[1]要求ﾃﾞｰﾀ、単価入力'!M255</f>
        <v>0</v>
      </c>
      <c r="E551" s="75">
        <f>'[1]要求ﾃﾞｰﾀ、単価入力'!N255</f>
        <v>0</v>
      </c>
      <c r="F551" s="25"/>
      <c r="G551" s="26">
        <f>'[1]要求ﾃﾞｰﾀ、単価入力'!Q255</f>
        <v>0</v>
      </c>
      <c r="H551" s="27">
        <f>'[1]要求ﾃﾞｰﾀ、単価入力'!R255</f>
        <v>0</v>
      </c>
      <c r="I551" s="28"/>
      <c r="J551" s="29"/>
      <c r="K551" s="30"/>
      <c r="L551" s="18"/>
      <c r="M551" s="19">
        <f>'[1]要求ﾃﾞｰﾀ、単価入力'!S255</f>
        <v>0</v>
      </c>
      <c r="N551" s="20" t="str">
        <f>'[1]要求ﾃﾞｰﾀ、単価入力'!Z255</f>
        <v/>
      </c>
      <c r="O551" s="19">
        <f t="shared" si="21"/>
        <v>99999999</v>
      </c>
      <c r="P551">
        <f>'[1]要求ﾃﾞｰﾀ、単価入力'!U255</f>
        <v>0</v>
      </c>
      <c r="Q551">
        <f>'[1]要求ﾃﾞｰﾀ、単価入力'!P255</f>
        <v>0</v>
      </c>
      <c r="R551">
        <f>'[1]要求ﾃﾞｰﾀ、単価入力'!H255</f>
        <v>0</v>
      </c>
    </row>
    <row r="552" spans="1:18" ht="28.5" customHeight="1" x14ac:dyDescent="0.15">
      <c r="A552">
        <v>255</v>
      </c>
      <c r="B552" s="21"/>
      <c r="C552" s="31" t="str">
        <f>IF(H553=0,"",C550+1)</f>
        <v/>
      </c>
      <c r="D552" s="86"/>
      <c r="E552" s="33">
        <f>'[1]要求ﾃﾞｰﾀ、単価入力'!O256</f>
        <v>0</v>
      </c>
      <c r="F552" s="34" t="str">
        <f>IF(Q553="可","*","")</f>
        <v/>
      </c>
      <c r="G552" s="35"/>
      <c r="H552" s="36"/>
      <c r="I552" s="37"/>
      <c r="J552" s="37"/>
      <c r="K552" s="38"/>
      <c r="L552" s="18"/>
      <c r="M552" s="19">
        <f>'[1]要求ﾃﾞｰﾀ、単価入力'!T256</f>
        <v>0</v>
      </c>
      <c r="N552" s="20" t="str">
        <f>'[1]要求ﾃﾞｰﾀ、単価入力'!AA256</f>
        <v/>
      </c>
      <c r="O552" s="19">
        <f t="shared" si="21"/>
        <v>99999999</v>
      </c>
      <c r="P552">
        <f>'[1]要求ﾃﾞｰﾀ、単価入力'!V256</f>
        <v>0</v>
      </c>
    </row>
    <row r="553" spans="1:18" ht="28.5" customHeight="1" x14ac:dyDescent="0.15">
      <c r="A553">
        <v>255</v>
      </c>
      <c r="B553" s="21">
        <f>VLOOKUP(A553,'[1]要求ﾃﾞｰﾀ、単価入力'!$A$2:$I$301,8,FALSE)</f>
        <v>0</v>
      </c>
      <c r="C553" s="22"/>
      <c r="D553" s="85">
        <f>'[1]要求ﾃﾞｰﾀ、単価入力'!M256</f>
        <v>0</v>
      </c>
      <c r="E553" s="75">
        <f>'[1]要求ﾃﾞｰﾀ、単価入力'!N256</f>
        <v>0</v>
      </c>
      <c r="F553" s="25"/>
      <c r="G553" s="26">
        <f>'[1]要求ﾃﾞｰﾀ、単価入力'!Q256</f>
        <v>0</v>
      </c>
      <c r="H553" s="27">
        <f>'[1]要求ﾃﾞｰﾀ、単価入力'!R256</f>
        <v>0</v>
      </c>
      <c r="I553" s="28"/>
      <c r="J553" s="29"/>
      <c r="K553" s="30"/>
      <c r="L553" s="18"/>
      <c r="M553" s="19">
        <f>'[1]要求ﾃﾞｰﾀ、単価入力'!S256</f>
        <v>0</v>
      </c>
      <c r="N553" s="20" t="str">
        <f>'[1]要求ﾃﾞｰﾀ、単価入力'!Z256</f>
        <v/>
      </c>
      <c r="O553" s="19">
        <f t="shared" si="21"/>
        <v>99999999</v>
      </c>
      <c r="P553">
        <f>'[1]要求ﾃﾞｰﾀ、単価入力'!U256</f>
        <v>0</v>
      </c>
      <c r="Q553">
        <f>'[1]要求ﾃﾞｰﾀ、単価入力'!P256</f>
        <v>0</v>
      </c>
      <c r="R553">
        <f>'[1]要求ﾃﾞｰﾀ、単価入力'!H256</f>
        <v>0</v>
      </c>
    </row>
    <row r="554" spans="1:18" ht="28.5" customHeight="1" x14ac:dyDescent="0.15">
      <c r="A554">
        <v>256</v>
      </c>
      <c r="B554" s="21"/>
      <c r="C554" s="31" t="str">
        <f>IF(H555=0,"",C552+1)</f>
        <v/>
      </c>
      <c r="D554" s="86"/>
      <c r="E554" s="33">
        <f>'[1]要求ﾃﾞｰﾀ、単価入力'!O257</f>
        <v>0</v>
      </c>
      <c r="F554" s="34" t="str">
        <f>IF(Q555="可","*","")</f>
        <v/>
      </c>
      <c r="G554" s="35"/>
      <c r="H554" s="36"/>
      <c r="I554" s="37"/>
      <c r="J554" s="37"/>
      <c r="K554" s="38"/>
      <c r="L554" s="18"/>
      <c r="M554" s="19">
        <f>'[1]要求ﾃﾞｰﾀ、単価入力'!T257</f>
        <v>0</v>
      </c>
      <c r="N554" s="20" t="str">
        <f>'[1]要求ﾃﾞｰﾀ、単価入力'!AA257</f>
        <v/>
      </c>
      <c r="O554" s="19">
        <f t="shared" si="21"/>
        <v>99999999</v>
      </c>
      <c r="P554">
        <f>'[1]要求ﾃﾞｰﾀ、単価入力'!V257</f>
        <v>0</v>
      </c>
    </row>
    <row r="555" spans="1:18" ht="28.5" customHeight="1" x14ac:dyDescent="0.15">
      <c r="A555">
        <v>256</v>
      </c>
      <c r="B555" s="21">
        <f>VLOOKUP(A555,'[1]要求ﾃﾞｰﾀ、単価入力'!$A$2:$I$301,8,FALSE)</f>
        <v>0</v>
      </c>
      <c r="C555" s="22"/>
      <c r="D555" s="85">
        <f>'[1]要求ﾃﾞｰﾀ、単価入力'!M257</f>
        <v>0</v>
      </c>
      <c r="E555" s="75">
        <f>'[1]要求ﾃﾞｰﾀ、単価入力'!N257</f>
        <v>0</v>
      </c>
      <c r="F555" s="25"/>
      <c r="G555" s="26">
        <f>'[1]要求ﾃﾞｰﾀ、単価入力'!Q257</f>
        <v>0</v>
      </c>
      <c r="H555" s="27">
        <f>'[1]要求ﾃﾞｰﾀ、単価入力'!R257</f>
        <v>0</v>
      </c>
      <c r="I555" s="28"/>
      <c r="J555" s="29"/>
      <c r="K555" s="30"/>
      <c r="L555" s="18"/>
      <c r="M555" s="19">
        <f>'[1]要求ﾃﾞｰﾀ、単価入力'!S257</f>
        <v>0</v>
      </c>
      <c r="N555" s="20" t="str">
        <f>'[1]要求ﾃﾞｰﾀ、単価入力'!Z257</f>
        <v/>
      </c>
      <c r="O555" s="19">
        <f t="shared" si="21"/>
        <v>99999999</v>
      </c>
      <c r="P555">
        <f>'[1]要求ﾃﾞｰﾀ、単価入力'!U257</f>
        <v>0</v>
      </c>
      <c r="Q555">
        <f>'[1]要求ﾃﾞｰﾀ、単価入力'!P257</f>
        <v>0</v>
      </c>
      <c r="R555">
        <f>'[1]要求ﾃﾞｰﾀ、単価入力'!H257</f>
        <v>0</v>
      </c>
    </row>
    <row r="556" spans="1:18" ht="28.5" customHeight="1" x14ac:dyDescent="0.15">
      <c r="A556">
        <v>257</v>
      </c>
      <c r="B556" s="21"/>
      <c r="C556" s="31" t="str">
        <f>IF(H557=0,"",C554+1)</f>
        <v/>
      </c>
      <c r="D556" s="86"/>
      <c r="E556" s="33">
        <f>'[1]要求ﾃﾞｰﾀ、単価入力'!O258</f>
        <v>0</v>
      </c>
      <c r="F556" s="34" t="str">
        <f>IF(Q557="可","*","")</f>
        <v/>
      </c>
      <c r="G556" s="35"/>
      <c r="H556" s="36"/>
      <c r="I556" s="37"/>
      <c r="J556" s="37"/>
      <c r="K556" s="38"/>
      <c r="L556" s="18"/>
      <c r="M556" s="19">
        <f>'[1]要求ﾃﾞｰﾀ、単価入力'!T258</f>
        <v>0</v>
      </c>
      <c r="N556" s="20" t="str">
        <f>'[1]要求ﾃﾞｰﾀ、単価入力'!AA258</f>
        <v/>
      </c>
      <c r="O556" s="19">
        <f t="shared" si="21"/>
        <v>99999999</v>
      </c>
      <c r="P556">
        <f>'[1]要求ﾃﾞｰﾀ、単価入力'!V258</f>
        <v>0</v>
      </c>
    </row>
    <row r="557" spans="1:18" ht="28.5" customHeight="1" x14ac:dyDescent="0.15">
      <c r="A557">
        <v>257</v>
      </c>
      <c r="B557" s="21">
        <f>VLOOKUP(A557,'[1]要求ﾃﾞｰﾀ、単価入力'!$A$2:$I$301,8,FALSE)</f>
        <v>0</v>
      </c>
      <c r="C557" s="22"/>
      <c r="D557" s="85">
        <f>'[1]要求ﾃﾞｰﾀ、単価入力'!M258</f>
        <v>0</v>
      </c>
      <c r="E557" s="75">
        <f>'[1]要求ﾃﾞｰﾀ、単価入力'!N258</f>
        <v>0</v>
      </c>
      <c r="F557" s="25"/>
      <c r="G557" s="26">
        <f>'[1]要求ﾃﾞｰﾀ、単価入力'!Q258</f>
        <v>0</v>
      </c>
      <c r="H557" s="27">
        <f>'[1]要求ﾃﾞｰﾀ、単価入力'!R258</f>
        <v>0</v>
      </c>
      <c r="I557" s="28"/>
      <c r="J557" s="29"/>
      <c r="K557" s="39"/>
      <c r="L557" s="18"/>
      <c r="M557" s="19">
        <f>'[1]要求ﾃﾞｰﾀ、単価入力'!S258</f>
        <v>0</v>
      </c>
      <c r="N557" s="20" t="str">
        <f>'[1]要求ﾃﾞｰﾀ、単価入力'!Z258</f>
        <v/>
      </c>
      <c r="O557" s="19">
        <f t="shared" si="21"/>
        <v>99999999</v>
      </c>
      <c r="P557">
        <f>'[1]要求ﾃﾞｰﾀ、単価入力'!U258</f>
        <v>0</v>
      </c>
      <c r="Q557">
        <f>'[1]要求ﾃﾞｰﾀ、単価入力'!P258</f>
        <v>0</v>
      </c>
      <c r="R557">
        <f>'[1]要求ﾃﾞｰﾀ、単価入力'!H258</f>
        <v>0</v>
      </c>
    </row>
    <row r="558" spans="1:18" ht="28.5" customHeight="1" x14ac:dyDescent="0.15">
      <c r="A558">
        <v>258</v>
      </c>
      <c r="B558" s="21"/>
      <c r="C558" s="31" t="str">
        <f>IF(H559=0,"",C556+1)</f>
        <v/>
      </c>
      <c r="D558" s="86"/>
      <c r="E558" s="33">
        <f>'[1]要求ﾃﾞｰﾀ、単価入力'!O259</f>
        <v>0</v>
      </c>
      <c r="F558" s="34" t="str">
        <f>IF(Q559="可","*","")</f>
        <v/>
      </c>
      <c r="G558" s="35"/>
      <c r="H558" s="36"/>
      <c r="I558" s="37"/>
      <c r="J558" s="37"/>
      <c r="K558" s="38"/>
      <c r="L558" s="18"/>
      <c r="M558" s="19">
        <f>'[1]要求ﾃﾞｰﾀ、単価入力'!T259</f>
        <v>0</v>
      </c>
      <c r="N558" s="20" t="str">
        <f>'[1]要求ﾃﾞｰﾀ、単価入力'!AA259</f>
        <v/>
      </c>
      <c r="O558" s="19">
        <f t="shared" si="21"/>
        <v>99999999</v>
      </c>
      <c r="P558">
        <f>'[1]要求ﾃﾞｰﾀ、単価入力'!V259</f>
        <v>0</v>
      </c>
    </row>
    <row r="559" spans="1:18" ht="28.5" customHeight="1" x14ac:dyDescent="0.15">
      <c r="A559">
        <v>258</v>
      </c>
      <c r="B559" s="21">
        <f>VLOOKUP(A559,'[1]要求ﾃﾞｰﾀ、単価入力'!$A$2:$I$301,8,FALSE)</f>
        <v>0</v>
      </c>
      <c r="C559" s="22"/>
      <c r="D559" s="85">
        <f>'[1]要求ﾃﾞｰﾀ、単価入力'!M259</f>
        <v>0</v>
      </c>
      <c r="E559" s="75">
        <f>'[1]要求ﾃﾞｰﾀ、単価入力'!N259</f>
        <v>0</v>
      </c>
      <c r="F559" s="25"/>
      <c r="G559" s="26">
        <f>'[1]要求ﾃﾞｰﾀ、単価入力'!Q259</f>
        <v>0</v>
      </c>
      <c r="H559" s="27">
        <f>'[1]要求ﾃﾞｰﾀ、単価入力'!R259</f>
        <v>0</v>
      </c>
      <c r="I559" s="28"/>
      <c r="J559" s="29"/>
      <c r="K559" s="30"/>
      <c r="L559" s="18"/>
      <c r="M559" s="19">
        <f>'[1]要求ﾃﾞｰﾀ、単価入力'!S259</f>
        <v>0</v>
      </c>
      <c r="N559" s="20" t="str">
        <f>'[1]要求ﾃﾞｰﾀ、単価入力'!Z259</f>
        <v/>
      </c>
      <c r="O559" s="19">
        <f t="shared" si="21"/>
        <v>99999999</v>
      </c>
      <c r="P559">
        <f>'[1]要求ﾃﾞｰﾀ、単価入力'!U259</f>
        <v>0</v>
      </c>
      <c r="Q559">
        <f>'[1]要求ﾃﾞｰﾀ、単価入力'!P259</f>
        <v>0</v>
      </c>
      <c r="R559">
        <f>'[1]要求ﾃﾞｰﾀ、単価入力'!H259</f>
        <v>0</v>
      </c>
    </row>
    <row r="560" spans="1:18" ht="28.5" customHeight="1" x14ac:dyDescent="0.15">
      <c r="A560">
        <v>259</v>
      </c>
      <c r="B560" s="21"/>
      <c r="C560" s="31" t="str">
        <f>IF(H561=0,"",C558+1)</f>
        <v/>
      </c>
      <c r="D560" s="86"/>
      <c r="E560" s="33">
        <f>'[1]要求ﾃﾞｰﾀ、単価入力'!O260</f>
        <v>0</v>
      </c>
      <c r="F560" s="34" t="str">
        <f>IF(Q561="可","*","")</f>
        <v/>
      </c>
      <c r="G560" s="35"/>
      <c r="H560" s="36"/>
      <c r="I560" s="37"/>
      <c r="J560" s="37"/>
      <c r="K560" s="38"/>
      <c r="L560" s="18"/>
      <c r="M560" s="19">
        <f>'[1]要求ﾃﾞｰﾀ、単価入力'!T260</f>
        <v>0</v>
      </c>
      <c r="N560" s="20" t="str">
        <f>'[1]要求ﾃﾞｰﾀ、単価入力'!AA260</f>
        <v/>
      </c>
      <c r="O560" s="19">
        <f t="shared" si="21"/>
        <v>99999999</v>
      </c>
      <c r="P560">
        <f>'[1]要求ﾃﾞｰﾀ、単価入力'!V260</f>
        <v>0</v>
      </c>
    </row>
    <row r="561" spans="1:18" ht="28.5" customHeight="1" x14ac:dyDescent="0.15">
      <c r="A561">
        <v>259</v>
      </c>
      <c r="B561" s="21">
        <f>VLOOKUP(A561,'[1]要求ﾃﾞｰﾀ、単価入力'!$A$2:$I$301,8,FALSE)</f>
        <v>0</v>
      </c>
      <c r="C561" s="22"/>
      <c r="D561" s="85">
        <f>'[1]要求ﾃﾞｰﾀ、単価入力'!M260</f>
        <v>0</v>
      </c>
      <c r="E561" s="75">
        <f>'[1]要求ﾃﾞｰﾀ、単価入力'!N260</f>
        <v>0</v>
      </c>
      <c r="F561" s="25"/>
      <c r="G561" s="26">
        <f>'[1]要求ﾃﾞｰﾀ、単価入力'!Q260</f>
        <v>0</v>
      </c>
      <c r="H561" s="27">
        <f>'[1]要求ﾃﾞｰﾀ、単価入力'!R260</f>
        <v>0</v>
      </c>
      <c r="I561" s="28"/>
      <c r="J561" s="29"/>
      <c r="K561" s="30"/>
      <c r="L561" s="18"/>
      <c r="M561" s="19">
        <f>'[1]要求ﾃﾞｰﾀ、単価入力'!S260</f>
        <v>0</v>
      </c>
      <c r="N561" s="20" t="str">
        <f>'[1]要求ﾃﾞｰﾀ、単価入力'!Z260</f>
        <v/>
      </c>
      <c r="O561" s="19">
        <f t="shared" si="21"/>
        <v>99999999</v>
      </c>
      <c r="P561">
        <f>'[1]要求ﾃﾞｰﾀ、単価入力'!U260</f>
        <v>0</v>
      </c>
      <c r="Q561">
        <f>'[1]要求ﾃﾞｰﾀ、単価入力'!P260</f>
        <v>0</v>
      </c>
      <c r="R561">
        <f>'[1]要求ﾃﾞｰﾀ、単価入力'!H260</f>
        <v>0</v>
      </c>
    </row>
    <row r="562" spans="1:18" ht="28.5" customHeight="1" x14ac:dyDescent="0.15">
      <c r="A562">
        <v>260</v>
      </c>
      <c r="B562" s="21"/>
      <c r="C562" s="31" t="str">
        <f>IF(H563=0,"",C560+1)</f>
        <v/>
      </c>
      <c r="D562" s="86"/>
      <c r="E562" s="33">
        <f>'[1]要求ﾃﾞｰﾀ、単価入力'!O261</f>
        <v>0</v>
      </c>
      <c r="F562" s="34" t="str">
        <f>IF(Q563="可","*","")</f>
        <v/>
      </c>
      <c r="G562" s="35"/>
      <c r="H562" s="36"/>
      <c r="I562" s="37"/>
      <c r="J562" s="37"/>
      <c r="K562" s="38"/>
      <c r="L562" s="18"/>
      <c r="M562" s="19">
        <f>'[1]要求ﾃﾞｰﾀ、単価入力'!T261</f>
        <v>0</v>
      </c>
      <c r="N562" s="20" t="str">
        <f>'[1]要求ﾃﾞｰﾀ、単価入力'!AA261</f>
        <v/>
      </c>
      <c r="O562" s="19">
        <f t="shared" si="21"/>
        <v>99999999</v>
      </c>
      <c r="P562">
        <f>'[1]要求ﾃﾞｰﾀ、単価入力'!V261</f>
        <v>0</v>
      </c>
    </row>
    <row r="563" spans="1:18" ht="28.5" customHeight="1" x14ac:dyDescent="0.15">
      <c r="A563">
        <v>260</v>
      </c>
      <c r="B563" s="21">
        <f>VLOOKUP(A563,'[1]要求ﾃﾞｰﾀ、単価入力'!$A$2:$I$301,8,FALSE)</f>
        <v>0</v>
      </c>
      <c r="C563" s="22"/>
      <c r="D563" s="85">
        <f>'[1]要求ﾃﾞｰﾀ、単価入力'!M261</f>
        <v>0</v>
      </c>
      <c r="E563" s="75">
        <f>'[1]要求ﾃﾞｰﾀ、単価入力'!N261</f>
        <v>0</v>
      </c>
      <c r="F563" s="25"/>
      <c r="G563" s="26">
        <f>'[1]要求ﾃﾞｰﾀ、単価入力'!Q261</f>
        <v>0</v>
      </c>
      <c r="H563" s="27">
        <f>'[1]要求ﾃﾞｰﾀ、単価入力'!R261</f>
        <v>0</v>
      </c>
      <c r="I563" s="28"/>
      <c r="J563" s="29"/>
      <c r="K563" s="30"/>
      <c r="L563" s="18"/>
      <c r="M563" s="19">
        <f>'[1]要求ﾃﾞｰﾀ、単価入力'!S261</f>
        <v>0</v>
      </c>
      <c r="N563" s="20" t="str">
        <f>'[1]要求ﾃﾞｰﾀ、単価入力'!Z261</f>
        <v/>
      </c>
      <c r="O563" s="19">
        <f t="shared" si="21"/>
        <v>99999999</v>
      </c>
      <c r="P563">
        <f>'[1]要求ﾃﾞｰﾀ、単価入力'!U261</f>
        <v>0</v>
      </c>
      <c r="Q563">
        <f>'[1]要求ﾃﾞｰﾀ、単価入力'!P261</f>
        <v>0</v>
      </c>
      <c r="R563">
        <f>'[1]要求ﾃﾞｰﾀ、単価入力'!H261</f>
        <v>0</v>
      </c>
    </row>
    <row r="564" spans="1:18" ht="28.5" customHeight="1" x14ac:dyDescent="0.15">
      <c r="A564">
        <v>261</v>
      </c>
      <c r="B564" s="21"/>
      <c r="C564" s="31" t="str">
        <f>IF(H565=0,"",C562+1)</f>
        <v/>
      </c>
      <c r="D564" s="86"/>
      <c r="E564" s="33">
        <f>'[1]要求ﾃﾞｰﾀ、単価入力'!O262</f>
        <v>0</v>
      </c>
      <c r="F564" s="34" t="str">
        <f>IF(Q565="可","*","")</f>
        <v/>
      </c>
      <c r="G564" s="35"/>
      <c r="H564" s="36"/>
      <c r="I564" s="37"/>
      <c r="J564" s="37"/>
      <c r="K564" s="38"/>
      <c r="L564" s="18"/>
      <c r="M564" s="19">
        <f>'[1]要求ﾃﾞｰﾀ、単価入力'!T262</f>
        <v>0</v>
      </c>
      <c r="N564" s="20" t="str">
        <f>'[1]要求ﾃﾞｰﾀ、単価入力'!AA262</f>
        <v/>
      </c>
      <c r="O564" s="19">
        <f t="shared" si="21"/>
        <v>99999999</v>
      </c>
      <c r="P564">
        <f>'[1]要求ﾃﾞｰﾀ、単価入力'!V262</f>
        <v>0</v>
      </c>
    </row>
    <row r="565" spans="1:18" ht="28.5" customHeight="1" x14ac:dyDescent="0.15">
      <c r="A565">
        <v>261</v>
      </c>
      <c r="B565" s="21">
        <f>VLOOKUP(A565,'[1]要求ﾃﾞｰﾀ、単価入力'!$A$2:$I$301,8,FALSE)</f>
        <v>0</v>
      </c>
      <c r="C565" s="22"/>
      <c r="D565" s="85">
        <f>'[1]要求ﾃﾞｰﾀ、単価入力'!M262</f>
        <v>0</v>
      </c>
      <c r="E565" s="75">
        <f>'[1]要求ﾃﾞｰﾀ、単価入力'!N262</f>
        <v>0</v>
      </c>
      <c r="F565" s="25"/>
      <c r="G565" s="26">
        <f>'[1]要求ﾃﾞｰﾀ、単価入力'!Q262</f>
        <v>0</v>
      </c>
      <c r="H565" s="27">
        <f>'[1]要求ﾃﾞｰﾀ、単価入力'!R262</f>
        <v>0</v>
      </c>
      <c r="I565" s="28"/>
      <c r="J565" s="29"/>
      <c r="K565" s="30"/>
      <c r="L565" s="18"/>
      <c r="M565" s="19">
        <f>'[1]要求ﾃﾞｰﾀ、単価入力'!S262</f>
        <v>0</v>
      </c>
      <c r="N565" s="20" t="str">
        <f>'[1]要求ﾃﾞｰﾀ、単価入力'!Z262</f>
        <v/>
      </c>
      <c r="O565" s="19">
        <f t="shared" si="21"/>
        <v>99999999</v>
      </c>
      <c r="P565">
        <f>'[1]要求ﾃﾞｰﾀ、単価入力'!U262</f>
        <v>0</v>
      </c>
      <c r="Q565">
        <f>'[1]要求ﾃﾞｰﾀ、単価入力'!P262</f>
        <v>0</v>
      </c>
      <c r="R565">
        <f>'[1]要求ﾃﾞｰﾀ、単価入力'!H262</f>
        <v>0</v>
      </c>
    </row>
    <row r="566" spans="1:18" ht="28.5" customHeight="1" x14ac:dyDescent="0.15">
      <c r="A566">
        <v>262</v>
      </c>
      <c r="B566" s="21"/>
      <c r="C566" s="31" t="str">
        <f>IF(H567=0,"",C564+1)</f>
        <v/>
      </c>
      <c r="D566" s="86"/>
      <c r="E566" s="33">
        <f>'[1]要求ﾃﾞｰﾀ、単価入力'!O263</f>
        <v>0</v>
      </c>
      <c r="F566" s="34" t="str">
        <f>IF(Q567="可","*","")</f>
        <v/>
      </c>
      <c r="G566" s="35"/>
      <c r="H566" s="36"/>
      <c r="I566" s="37"/>
      <c r="J566" s="37"/>
      <c r="K566" s="38"/>
      <c r="L566" s="18"/>
      <c r="M566" s="19">
        <f>'[1]要求ﾃﾞｰﾀ、単価入力'!T263</f>
        <v>0</v>
      </c>
      <c r="N566" s="20" t="str">
        <f>'[1]要求ﾃﾞｰﾀ、単価入力'!AA263</f>
        <v/>
      </c>
      <c r="O566" s="19">
        <f t="shared" si="21"/>
        <v>99999999</v>
      </c>
      <c r="P566">
        <f>'[1]要求ﾃﾞｰﾀ、単価入力'!V263</f>
        <v>0</v>
      </c>
    </row>
    <row r="567" spans="1:18" ht="28.5" customHeight="1" x14ac:dyDescent="0.15">
      <c r="A567">
        <v>262</v>
      </c>
      <c r="B567" s="21">
        <f>VLOOKUP(A567,'[1]要求ﾃﾞｰﾀ、単価入力'!$A$2:$I$301,8,FALSE)</f>
        <v>0</v>
      </c>
      <c r="C567" s="22"/>
      <c r="D567" s="85">
        <f>'[1]要求ﾃﾞｰﾀ、単価入力'!M263</f>
        <v>0</v>
      </c>
      <c r="E567" s="75">
        <f>'[1]要求ﾃﾞｰﾀ、単価入力'!N263</f>
        <v>0</v>
      </c>
      <c r="F567" s="25"/>
      <c r="G567" s="26">
        <f>'[1]要求ﾃﾞｰﾀ、単価入力'!Q263</f>
        <v>0</v>
      </c>
      <c r="H567" s="27">
        <f>'[1]要求ﾃﾞｰﾀ、単価入力'!R263</f>
        <v>0</v>
      </c>
      <c r="I567" s="28"/>
      <c r="J567" s="29"/>
      <c r="K567" s="30"/>
      <c r="L567" s="18"/>
      <c r="M567" s="19">
        <f>'[1]要求ﾃﾞｰﾀ、単価入力'!S263</f>
        <v>0</v>
      </c>
      <c r="N567" s="20" t="str">
        <f>'[1]要求ﾃﾞｰﾀ、単価入力'!Z263</f>
        <v/>
      </c>
      <c r="O567" s="19">
        <f t="shared" si="21"/>
        <v>99999999</v>
      </c>
      <c r="P567">
        <f>'[1]要求ﾃﾞｰﾀ、単価入力'!U263</f>
        <v>0</v>
      </c>
      <c r="Q567">
        <f>'[1]要求ﾃﾞｰﾀ、単価入力'!P263</f>
        <v>0</v>
      </c>
      <c r="R567">
        <f>'[1]要求ﾃﾞｰﾀ、単価入力'!H263</f>
        <v>0</v>
      </c>
    </row>
    <row r="568" spans="1:18" ht="28.5" customHeight="1" x14ac:dyDescent="0.15">
      <c r="A568">
        <v>263</v>
      </c>
      <c r="B568" s="21"/>
      <c r="C568" s="31" t="str">
        <f>IF(H569=0,"",C566+1)</f>
        <v/>
      </c>
      <c r="D568" s="86"/>
      <c r="E568" s="33">
        <f>'[1]要求ﾃﾞｰﾀ、単価入力'!O264</f>
        <v>0</v>
      </c>
      <c r="F568" s="34" t="str">
        <f>IF(Q569="可","*","")</f>
        <v/>
      </c>
      <c r="G568" s="35"/>
      <c r="H568" s="36"/>
      <c r="I568" s="37"/>
      <c r="J568" s="37"/>
      <c r="K568" s="38"/>
      <c r="L568" s="18"/>
      <c r="M568" s="19">
        <f>'[1]要求ﾃﾞｰﾀ、単価入力'!T264</f>
        <v>0</v>
      </c>
      <c r="N568" s="20" t="str">
        <f>'[1]要求ﾃﾞｰﾀ、単価入力'!AA264</f>
        <v/>
      </c>
      <c r="O568" s="19">
        <f t="shared" si="21"/>
        <v>99999999</v>
      </c>
      <c r="P568">
        <f>'[1]要求ﾃﾞｰﾀ、単価入力'!V264</f>
        <v>0</v>
      </c>
    </row>
    <row r="569" spans="1:18" ht="28.5" customHeight="1" x14ac:dyDescent="0.15">
      <c r="A569">
        <v>263</v>
      </c>
      <c r="B569" s="21">
        <f>VLOOKUP(A569,'[1]要求ﾃﾞｰﾀ、単価入力'!$A$2:$I$301,8,FALSE)</f>
        <v>0</v>
      </c>
      <c r="C569" s="22"/>
      <c r="D569" s="85">
        <f>'[1]要求ﾃﾞｰﾀ、単価入力'!M264</f>
        <v>0</v>
      </c>
      <c r="E569" s="75">
        <f>'[1]要求ﾃﾞｰﾀ、単価入力'!N264</f>
        <v>0</v>
      </c>
      <c r="F569" s="25"/>
      <c r="G569" s="26">
        <f>'[1]要求ﾃﾞｰﾀ、単価入力'!Q264</f>
        <v>0</v>
      </c>
      <c r="H569" s="27">
        <f>'[1]要求ﾃﾞｰﾀ、単価入力'!R264</f>
        <v>0</v>
      </c>
      <c r="I569" s="28"/>
      <c r="J569" s="29"/>
      <c r="K569" s="30"/>
      <c r="L569" s="18"/>
      <c r="M569" s="19">
        <f>'[1]要求ﾃﾞｰﾀ、単価入力'!S264</f>
        <v>0</v>
      </c>
      <c r="N569" s="20" t="str">
        <f>'[1]要求ﾃﾞｰﾀ、単価入力'!Z264</f>
        <v/>
      </c>
      <c r="O569" s="19">
        <f t="shared" si="21"/>
        <v>99999999</v>
      </c>
      <c r="P569">
        <f>'[1]要求ﾃﾞｰﾀ、単価入力'!U264</f>
        <v>0</v>
      </c>
      <c r="Q569">
        <f>'[1]要求ﾃﾞｰﾀ、単価入力'!P264</f>
        <v>0</v>
      </c>
      <c r="R569">
        <f>'[1]要求ﾃﾞｰﾀ、単価入力'!H264</f>
        <v>0</v>
      </c>
    </row>
    <row r="570" spans="1:18" ht="28.5" customHeight="1" x14ac:dyDescent="0.15">
      <c r="A570">
        <v>264</v>
      </c>
      <c r="B570" s="21"/>
      <c r="C570" s="31" t="str">
        <f>IF(H571=0,"",C568+1)</f>
        <v/>
      </c>
      <c r="D570" s="86"/>
      <c r="E570" s="33">
        <f>'[1]要求ﾃﾞｰﾀ、単価入力'!O265</f>
        <v>0</v>
      </c>
      <c r="F570" s="34" t="str">
        <f>IF(Q571="可","*","")</f>
        <v/>
      </c>
      <c r="G570" s="35"/>
      <c r="H570" s="36"/>
      <c r="I570" s="37"/>
      <c r="J570" s="37"/>
      <c r="K570" s="38"/>
      <c r="L570" s="18"/>
      <c r="M570" s="19">
        <f>'[1]要求ﾃﾞｰﾀ、単価入力'!T265</f>
        <v>0</v>
      </c>
      <c r="N570" s="20" t="str">
        <f>'[1]要求ﾃﾞｰﾀ、単価入力'!AA265</f>
        <v/>
      </c>
      <c r="O570" s="19">
        <f t="shared" si="21"/>
        <v>99999999</v>
      </c>
      <c r="P570">
        <f>'[1]要求ﾃﾞｰﾀ、単価入力'!V265</f>
        <v>0</v>
      </c>
    </row>
    <row r="571" spans="1:18" ht="28.5" customHeight="1" x14ac:dyDescent="0.15">
      <c r="A571">
        <v>264</v>
      </c>
      <c r="B571" s="21">
        <f>VLOOKUP(A571,'[1]要求ﾃﾞｰﾀ、単価入力'!$A$2:$I$301,8,FALSE)</f>
        <v>0</v>
      </c>
      <c r="C571" s="22"/>
      <c r="D571" s="85">
        <f>'[1]要求ﾃﾞｰﾀ、単価入力'!M265</f>
        <v>0</v>
      </c>
      <c r="E571" s="75">
        <f>'[1]要求ﾃﾞｰﾀ、単価入力'!N265</f>
        <v>0</v>
      </c>
      <c r="F571" s="25"/>
      <c r="G571" s="26">
        <f>'[1]要求ﾃﾞｰﾀ、単価入力'!Q265</f>
        <v>0</v>
      </c>
      <c r="H571" s="27">
        <f>'[1]要求ﾃﾞｰﾀ、単価入力'!R265</f>
        <v>0</v>
      </c>
      <c r="I571" s="28"/>
      <c r="J571" s="29"/>
      <c r="K571" s="30"/>
      <c r="L571" s="18"/>
      <c r="M571" s="19">
        <f>'[1]要求ﾃﾞｰﾀ、単価入力'!S265</f>
        <v>0</v>
      </c>
      <c r="N571" s="20" t="str">
        <f>'[1]要求ﾃﾞｰﾀ、単価入力'!Z265</f>
        <v/>
      </c>
      <c r="O571" s="19">
        <f t="shared" si="21"/>
        <v>99999999</v>
      </c>
      <c r="P571">
        <f>'[1]要求ﾃﾞｰﾀ、単価入力'!U265</f>
        <v>0</v>
      </c>
      <c r="Q571">
        <f>'[1]要求ﾃﾞｰﾀ、単価入力'!P265</f>
        <v>0</v>
      </c>
      <c r="R571">
        <f>'[1]要求ﾃﾞｰﾀ、単価入力'!H265</f>
        <v>0</v>
      </c>
    </row>
    <row r="572" spans="1:18" ht="28.5" customHeight="1" x14ac:dyDescent="0.15">
      <c r="C572" s="22"/>
      <c r="D572" s="87"/>
      <c r="E572" s="78"/>
      <c r="F572" s="58"/>
      <c r="G572" s="59"/>
      <c r="H572" s="60"/>
      <c r="I572" s="61" t="str">
        <f>IF($A$1&lt;265,"小計","")</f>
        <v>小計</v>
      </c>
      <c r="J572" s="82">
        <f>IF(I572="","",SUM(J548:J571))</f>
        <v>0</v>
      </c>
      <c r="K572" s="72"/>
      <c r="L572" s="18"/>
      <c r="M572" s="19"/>
      <c r="N572" s="20"/>
      <c r="O572" s="19"/>
    </row>
    <row r="573" spans="1:18" ht="28.5" customHeight="1" x14ac:dyDescent="0.15">
      <c r="C573" s="46"/>
      <c r="D573" s="88"/>
      <c r="E573" s="80"/>
      <c r="F573" s="65"/>
      <c r="G573" s="66"/>
      <c r="H573" s="67"/>
      <c r="I573" s="68" t="str">
        <f>IF(I572="小計","計","小計")</f>
        <v>計</v>
      </c>
      <c r="J573" s="83">
        <f>IF(I573="小計",SUM(J548:J571),IF(I573="計",SUM($L$2:L573)))</f>
        <v>0</v>
      </c>
      <c r="K573" s="70"/>
      <c r="L573" s="55">
        <f>SUM(J548:J571)</f>
        <v>0</v>
      </c>
      <c r="M573" s="19">
        <f>M547+J573</f>
        <v>6</v>
      </c>
      <c r="N573" s="20"/>
      <c r="O573" s="19">
        <f>ROUNDDOWN(M573*N573,0)</f>
        <v>0</v>
      </c>
    </row>
    <row r="574" spans="1:18" ht="28.5" customHeight="1" x14ac:dyDescent="0.15">
      <c r="A574">
        <v>265</v>
      </c>
      <c r="C574" s="10" t="str">
        <f>IF(H575=0,"",265)</f>
        <v/>
      </c>
      <c r="D574" s="84"/>
      <c r="E574" s="12">
        <f>'[1]要求ﾃﾞｰﾀ、単価入力'!O266</f>
        <v>0</v>
      </c>
      <c r="F574" s="13" t="str">
        <f>IF(Q575="可","*","")</f>
        <v/>
      </c>
      <c r="G574" s="14"/>
      <c r="H574" s="15"/>
      <c r="I574" s="16"/>
      <c r="J574" s="16"/>
      <c r="K574" s="17"/>
      <c r="L574" s="18"/>
      <c r="M574" s="19">
        <f>'[1]要求ﾃﾞｰﾀ、単価入力'!T266</f>
        <v>0</v>
      </c>
      <c r="N574" s="20" t="str">
        <f>'[1]要求ﾃﾞｰﾀ、単価入力'!AA266</f>
        <v/>
      </c>
      <c r="O574" s="19">
        <f t="shared" ref="O574:O597" si="22">IF(M574=0,M574+99999999,ROUNDDOWN(M574*N574,0))</f>
        <v>99999999</v>
      </c>
      <c r="P574">
        <f>'[1]要求ﾃﾞｰﾀ、単価入力'!V266</f>
        <v>0</v>
      </c>
    </row>
    <row r="575" spans="1:18" ht="28.5" customHeight="1" x14ac:dyDescent="0.15">
      <c r="A575">
        <v>265</v>
      </c>
      <c r="B575" s="21">
        <f>VLOOKUP(A575,'[1]要求ﾃﾞｰﾀ、単価入力'!$A$2:$I$301,8,FALSE)</f>
        <v>0</v>
      </c>
      <c r="C575" s="22"/>
      <c r="D575" s="85">
        <f>'[1]要求ﾃﾞｰﾀ、単価入力'!M266</f>
        <v>0</v>
      </c>
      <c r="E575" s="75">
        <f>'[1]要求ﾃﾞｰﾀ、単価入力'!N266</f>
        <v>0</v>
      </c>
      <c r="F575" s="25"/>
      <c r="G575" s="26">
        <f>'[1]要求ﾃﾞｰﾀ、単価入力'!Q266</f>
        <v>0</v>
      </c>
      <c r="H575" s="27">
        <f>'[1]要求ﾃﾞｰﾀ、単価入力'!R266</f>
        <v>0</v>
      </c>
      <c r="I575" s="28"/>
      <c r="J575" s="29"/>
      <c r="K575" s="30"/>
      <c r="L575" s="18"/>
      <c r="M575" s="19">
        <f>'[1]要求ﾃﾞｰﾀ、単価入力'!S266</f>
        <v>0</v>
      </c>
      <c r="N575" s="20" t="str">
        <f>'[1]要求ﾃﾞｰﾀ、単価入力'!Z266</f>
        <v/>
      </c>
      <c r="O575" s="19">
        <f t="shared" si="22"/>
        <v>99999999</v>
      </c>
      <c r="P575">
        <f>'[1]要求ﾃﾞｰﾀ、単価入力'!U266</f>
        <v>0</v>
      </c>
      <c r="Q575">
        <f>'[1]要求ﾃﾞｰﾀ、単価入力'!P266</f>
        <v>0</v>
      </c>
      <c r="R575">
        <f>'[1]要求ﾃﾞｰﾀ、単価入力'!H266</f>
        <v>0</v>
      </c>
    </row>
    <row r="576" spans="1:18" ht="28.5" customHeight="1" x14ac:dyDescent="0.15">
      <c r="A576">
        <v>266</v>
      </c>
      <c r="B576" s="21"/>
      <c r="C576" s="31" t="str">
        <f>IF(H577=0,"",C574+1)</f>
        <v/>
      </c>
      <c r="D576" s="86"/>
      <c r="E576" s="33">
        <f>'[1]要求ﾃﾞｰﾀ、単価入力'!O267</f>
        <v>0</v>
      </c>
      <c r="F576" s="34" t="str">
        <f>IF(Q577="可","*","")</f>
        <v/>
      </c>
      <c r="G576" s="35"/>
      <c r="H576" s="36"/>
      <c r="I576" s="37"/>
      <c r="J576" s="37"/>
      <c r="K576" s="38"/>
      <c r="L576" s="18"/>
      <c r="M576" s="19">
        <f>'[1]要求ﾃﾞｰﾀ、単価入力'!T267</f>
        <v>0</v>
      </c>
      <c r="N576" s="20" t="str">
        <f>'[1]要求ﾃﾞｰﾀ、単価入力'!AA267</f>
        <v/>
      </c>
      <c r="O576" s="19">
        <f t="shared" si="22"/>
        <v>99999999</v>
      </c>
      <c r="P576">
        <f>'[1]要求ﾃﾞｰﾀ、単価入力'!V267</f>
        <v>0</v>
      </c>
    </row>
    <row r="577" spans="1:18" ht="28.5" customHeight="1" x14ac:dyDescent="0.15">
      <c r="A577">
        <v>266</v>
      </c>
      <c r="B577" s="21">
        <f>VLOOKUP(A577,'[1]要求ﾃﾞｰﾀ、単価入力'!$A$2:$I$301,8,FALSE)</f>
        <v>0</v>
      </c>
      <c r="C577" s="22"/>
      <c r="D577" s="85">
        <f>'[1]要求ﾃﾞｰﾀ、単価入力'!M267</f>
        <v>0</v>
      </c>
      <c r="E577" s="75">
        <f>'[1]要求ﾃﾞｰﾀ、単価入力'!N267</f>
        <v>0</v>
      </c>
      <c r="F577" s="25"/>
      <c r="G577" s="26">
        <f>'[1]要求ﾃﾞｰﾀ、単価入力'!Q267</f>
        <v>0</v>
      </c>
      <c r="H577" s="27">
        <f>'[1]要求ﾃﾞｰﾀ、単価入力'!R267</f>
        <v>0</v>
      </c>
      <c r="I577" s="28"/>
      <c r="J577" s="29"/>
      <c r="K577" s="30"/>
      <c r="L577" s="18"/>
      <c r="M577" s="19">
        <f>'[1]要求ﾃﾞｰﾀ、単価入力'!S267</f>
        <v>0</v>
      </c>
      <c r="N577" s="20" t="str">
        <f>'[1]要求ﾃﾞｰﾀ、単価入力'!Z267</f>
        <v/>
      </c>
      <c r="O577" s="19">
        <f t="shared" si="22"/>
        <v>99999999</v>
      </c>
      <c r="P577">
        <f>'[1]要求ﾃﾞｰﾀ、単価入力'!U267</f>
        <v>0</v>
      </c>
      <c r="Q577">
        <f>'[1]要求ﾃﾞｰﾀ、単価入力'!P267</f>
        <v>0</v>
      </c>
      <c r="R577">
        <f>'[1]要求ﾃﾞｰﾀ、単価入力'!H267</f>
        <v>0</v>
      </c>
    </row>
    <row r="578" spans="1:18" ht="28.5" customHeight="1" x14ac:dyDescent="0.15">
      <c r="A578">
        <v>267</v>
      </c>
      <c r="B578" s="21"/>
      <c r="C578" s="31" t="str">
        <f>IF(H579=0,"",C576+1)</f>
        <v/>
      </c>
      <c r="D578" s="86"/>
      <c r="E578" s="33">
        <f>'[1]要求ﾃﾞｰﾀ、単価入力'!O268</f>
        <v>0</v>
      </c>
      <c r="F578" s="34" t="str">
        <f>IF(Q579="可","*","")</f>
        <v/>
      </c>
      <c r="G578" s="35"/>
      <c r="H578" s="36"/>
      <c r="I578" s="37"/>
      <c r="J578" s="37"/>
      <c r="K578" s="38"/>
      <c r="L578" s="18"/>
      <c r="M578" s="19">
        <f>'[1]要求ﾃﾞｰﾀ、単価入力'!T268</f>
        <v>0</v>
      </c>
      <c r="N578" s="20" t="str">
        <f>'[1]要求ﾃﾞｰﾀ、単価入力'!AA268</f>
        <v/>
      </c>
      <c r="O578" s="19">
        <f t="shared" si="22"/>
        <v>99999999</v>
      </c>
      <c r="P578">
        <f>'[1]要求ﾃﾞｰﾀ、単価入力'!V268</f>
        <v>0</v>
      </c>
    </row>
    <row r="579" spans="1:18" ht="28.5" customHeight="1" x14ac:dyDescent="0.15">
      <c r="A579">
        <v>267</v>
      </c>
      <c r="B579" s="21">
        <f>VLOOKUP(A579,'[1]要求ﾃﾞｰﾀ、単価入力'!$A$2:$I$301,8,FALSE)</f>
        <v>0</v>
      </c>
      <c r="C579" s="22"/>
      <c r="D579" s="85">
        <f>'[1]要求ﾃﾞｰﾀ、単価入力'!M268</f>
        <v>0</v>
      </c>
      <c r="E579" s="75">
        <f>'[1]要求ﾃﾞｰﾀ、単価入力'!N268</f>
        <v>0</v>
      </c>
      <c r="F579" s="25"/>
      <c r="G579" s="26">
        <f>'[1]要求ﾃﾞｰﾀ、単価入力'!Q268</f>
        <v>0</v>
      </c>
      <c r="H579" s="27">
        <f>'[1]要求ﾃﾞｰﾀ、単価入力'!R268</f>
        <v>0</v>
      </c>
      <c r="I579" s="28"/>
      <c r="J579" s="29"/>
      <c r="K579" s="30"/>
      <c r="L579" s="18"/>
      <c r="M579" s="19">
        <f>'[1]要求ﾃﾞｰﾀ、単価入力'!S268</f>
        <v>0</v>
      </c>
      <c r="N579" s="20" t="str">
        <f>'[1]要求ﾃﾞｰﾀ、単価入力'!Z268</f>
        <v/>
      </c>
      <c r="O579" s="19">
        <f t="shared" si="22"/>
        <v>99999999</v>
      </c>
      <c r="P579">
        <f>'[1]要求ﾃﾞｰﾀ、単価入力'!U268</f>
        <v>0</v>
      </c>
      <c r="Q579">
        <f>'[1]要求ﾃﾞｰﾀ、単価入力'!P268</f>
        <v>0</v>
      </c>
      <c r="R579">
        <f>'[1]要求ﾃﾞｰﾀ、単価入力'!H268</f>
        <v>0</v>
      </c>
    </row>
    <row r="580" spans="1:18" ht="28.5" customHeight="1" x14ac:dyDescent="0.15">
      <c r="A580">
        <v>268</v>
      </c>
      <c r="B580" s="21"/>
      <c r="C580" s="31" t="str">
        <f>IF(H581=0,"",C578+1)</f>
        <v/>
      </c>
      <c r="D580" s="86"/>
      <c r="E580" s="33">
        <f>'[1]要求ﾃﾞｰﾀ、単価入力'!O269</f>
        <v>0</v>
      </c>
      <c r="F580" s="34" t="str">
        <f>IF(Q581="可","*","")</f>
        <v/>
      </c>
      <c r="G580" s="35"/>
      <c r="H580" s="36"/>
      <c r="I580" s="37"/>
      <c r="J580" s="37"/>
      <c r="K580" s="38"/>
      <c r="L580" s="18"/>
      <c r="M580" s="19">
        <f>'[1]要求ﾃﾞｰﾀ、単価入力'!T269</f>
        <v>0</v>
      </c>
      <c r="N580" s="20" t="str">
        <f>'[1]要求ﾃﾞｰﾀ、単価入力'!AA269</f>
        <v/>
      </c>
      <c r="O580" s="19">
        <f t="shared" si="22"/>
        <v>99999999</v>
      </c>
      <c r="P580">
        <f>'[1]要求ﾃﾞｰﾀ、単価入力'!V269</f>
        <v>0</v>
      </c>
    </row>
    <row r="581" spans="1:18" ht="28.5" customHeight="1" x14ac:dyDescent="0.15">
      <c r="A581">
        <v>268</v>
      </c>
      <c r="B581" s="21">
        <f>VLOOKUP(A581,'[1]要求ﾃﾞｰﾀ、単価入力'!$A$2:$I$301,8,FALSE)</f>
        <v>0</v>
      </c>
      <c r="C581" s="22"/>
      <c r="D581" s="85">
        <f>'[1]要求ﾃﾞｰﾀ、単価入力'!M269</f>
        <v>0</v>
      </c>
      <c r="E581" s="75">
        <f>'[1]要求ﾃﾞｰﾀ、単価入力'!N269</f>
        <v>0</v>
      </c>
      <c r="F581" s="25"/>
      <c r="G581" s="26">
        <f>'[1]要求ﾃﾞｰﾀ、単価入力'!Q269</f>
        <v>0</v>
      </c>
      <c r="H581" s="27">
        <f>'[1]要求ﾃﾞｰﾀ、単価入力'!R269</f>
        <v>0</v>
      </c>
      <c r="I581" s="28"/>
      <c r="J581" s="29"/>
      <c r="K581" s="30"/>
      <c r="L581" s="18"/>
      <c r="M581" s="19">
        <f>'[1]要求ﾃﾞｰﾀ、単価入力'!S269</f>
        <v>0</v>
      </c>
      <c r="N581" s="20" t="str">
        <f>'[1]要求ﾃﾞｰﾀ、単価入力'!Z269</f>
        <v/>
      </c>
      <c r="O581" s="19">
        <f t="shared" si="22"/>
        <v>99999999</v>
      </c>
      <c r="P581">
        <f>'[1]要求ﾃﾞｰﾀ、単価入力'!U269</f>
        <v>0</v>
      </c>
      <c r="Q581">
        <f>'[1]要求ﾃﾞｰﾀ、単価入力'!P269</f>
        <v>0</v>
      </c>
      <c r="R581">
        <f>'[1]要求ﾃﾞｰﾀ、単価入力'!H269</f>
        <v>0</v>
      </c>
    </row>
    <row r="582" spans="1:18" ht="28.5" customHeight="1" x14ac:dyDescent="0.15">
      <c r="A582">
        <v>269</v>
      </c>
      <c r="B582" s="21"/>
      <c r="C582" s="31" t="str">
        <f>IF(H583=0,"",C580+1)</f>
        <v/>
      </c>
      <c r="D582" s="86"/>
      <c r="E582" s="33">
        <f>'[1]要求ﾃﾞｰﾀ、単価入力'!O270</f>
        <v>0</v>
      </c>
      <c r="F582" s="34" t="str">
        <f>IF(Q583="可","*","")</f>
        <v/>
      </c>
      <c r="G582" s="35"/>
      <c r="H582" s="36"/>
      <c r="I582" s="37"/>
      <c r="J582" s="37"/>
      <c r="K582" s="38"/>
      <c r="L582" s="18"/>
      <c r="M582" s="19">
        <f>'[1]要求ﾃﾞｰﾀ、単価入力'!T270</f>
        <v>0</v>
      </c>
      <c r="N582" s="20" t="str">
        <f>'[1]要求ﾃﾞｰﾀ、単価入力'!AA270</f>
        <v/>
      </c>
      <c r="O582" s="19">
        <f t="shared" si="22"/>
        <v>99999999</v>
      </c>
      <c r="P582">
        <f>'[1]要求ﾃﾞｰﾀ、単価入力'!V270</f>
        <v>0</v>
      </c>
    </row>
    <row r="583" spans="1:18" ht="28.5" customHeight="1" x14ac:dyDescent="0.15">
      <c r="A583">
        <v>269</v>
      </c>
      <c r="B583" s="21">
        <f>VLOOKUP(A583,'[1]要求ﾃﾞｰﾀ、単価入力'!$A$2:$I$301,8,FALSE)</f>
        <v>0</v>
      </c>
      <c r="C583" s="22"/>
      <c r="D583" s="85">
        <f>'[1]要求ﾃﾞｰﾀ、単価入力'!M270</f>
        <v>0</v>
      </c>
      <c r="E583" s="75">
        <f>'[1]要求ﾃﾞｰﾀ、単価入力'!N270</f>
        <v>0</v>
      </c>
      <c r="F583" s="25"/>
      <c r="G583" s="26">
        <f>'[1]要求ﾃﾞｰﾀ、単価入力'!Q270</f>
        <v>0</v>
      </c>
      <c r="H583" s="27">
        <f>'[1]要求ﾃﾞｰﾀ、単価入力'!R270</f>
        <v>0</v>
      </c>
      <c r="I583" s="28"/>
      <c r="J583" s="29"/>
      <c r="K583" s="39"/>
      <c r="L583" s="18"/>
      <c r="M583" s="19">
        <f>'[1]要求ﾃﾞｰﾀ、単価入力'!S270</f>
        <v>0</v>
      </c>
      <c r="N583" s="20" t="str">
        <f>'[1]要求ﾃﾞｰﾀ、単価入力'!Z270</f>
        <v/>
      </c>
      <c r="O583" s="19">
        <f t="shared" si="22"/>
        <v>99999999</v>
      </c>
      <c r="P583">
        <f>'[1]要求ﾃﾞｰﾀ、単価入力'!U270</f>
        <v>0</v>
      </c>
      <c r="Q583">
        <f>'[1]要求ﾃﾞｰﾀ、単価入力'!P270</f>
        <v>0</v>
      </c>
      <c r="R583">
        <f>'[1]要求ﾃﾞｰﾀ、単価入力'!H270</f>
        <v>0</v>
      </c>
    </row>
    <row r="584" spans="1:18" ht="28.5" customHeight="1" x14ac:dyDescent="0.15">
      <c r="A584">
        <v>270</v>
      </c>
      <c r="B584" s="21"/>
      <c r="C584" s="31" t="str">
        <f>IF(H585=0,"",C582+1)</f>
        <v/>
      </c>
      <c r="D584" s="86"/>
      <c r="E584" s="33">
        <f>'[1]要求ﾃﾞｰﾀ、単価入力'!O271</f>
        <v>0</v>
      </c>
      <c r="F584" s="34" t="str">
        <f>IF(Q585="可","*","")</f>
        <v/>
      </c>
      <c r="G584" s="35"/>
      <c r="H584" s="36"/>
      <c r="I584" s="37"/>
      <c r="J584" s="37"/>
      <c r="K584" s="38"/>
      <c r="L584" s="18"/>
      <c r="M584" s="19">
        <f>'[1]要求ﾃﾞｰﾀ、単価入力'!T271</f>
        <v>0</v>
      </c>
      <c r="N584" s="20" t="str">
        <f>'[1]要求ﾃﾞｰﾀ、単価入力'!AA271</f>
        <v/>
      </c>
      <c r="O584" s="19">
        <f t="shared" si="22"/>
        <v>99999999</v>
      </c>
      <c r="P584">
        <f>'[1]要求ﾃﾞｰﾀ、単価入力'!V271</f>
        <v>0</v>
      </c>
    </row>
    <row r="585" spans="1:18" ht="28.5" customHeight="1" x14ac:dyDescent="0.15">
      <c r="A585">
        <v>270</v>
      </c>
      <c r="B585" s="21">
        <f>VLOOKUP(A585,'[1]要求ﾃﾞｰﾀ、単価入力'!$A$2:$I$301,8,FALSE)</f>
        <v>0</v>
      </c>
      <c r="C585" s="22"/>
      <c r="D585" s="85">
        <f>'[1]要求ﾃﾞｰﾀ、単価入力'!M271</f>
        <v>0</v>
      </c>
      <c r="E585" s="75">
        <f>'[1]要求ﾃﾞｰﾀ、単価入力'!N271</f>
        <v>0</v>
      </c>
      <c r="F585" s="25"/>
      <c r="G585" s="26">
        <f>'[1]要求ﾃﾞｰﾀ、単価入力'!Q271</f>
        <v>0</v>
      </c>
      <c r="H585" s="27">
        <f>'[1]要求ﾃﾞｰﾀ、単価入力'!R271</f>
        <v>0</v>
      </c>
      <c r="I585" s="28"/>
      <c r="J585" s="29"/>
      <c r="K585" s="30"/>
      <c r="L585" s="18"/>
      <c r="M585" s="19">
        <f>'[1]要求ﾃﾞｰﾀ、単価入力'!S271</f>
        <v>0</v>
      </c>
      <c r="N585" s="20" t="str">
        <f>'[1]要求ﾃﾞｰﾀ、単価入力'!Z271</f>
        <v/>
      </c>
      <c r="O585" s="19">
        <f t="shared" si="22"/>
        <v>99999999</v>
      </c>
      <c r="P585">
        <f>'[1]要求ﾃﾞｰﾀ、単価入力'!U271</f>
        <v>0</v>
      </c>
      <c r="Q585">
        <f>'[1]要求ﾃﾞｰﾀ、単価入力'!P271</f>
        <v>0</v>
      </c>
      <c r="R585">
        <f>'[1]要求ﾃﾞｰﾀ、単価入力'!H271</f>
        <v>0</v>
      </c>
    </row>
    <row r="586" spans="1:18" ht="28.5" customHeight="1" x14ac:dyDescent="0.15">
      <c r="A586">
        <v>271</v>
      </c>
      <c r="B586" s="21"/>
      <c r="C586" s="31" t="str">
        <f>IF(H587=0,"",C584+1)</f>
        <v/>
      </c>
      <c r="D586" s="86"/>
      <c r="E586" s="33">
        <f>'[1]要求ﾃﾞｰﾀ、単価入力'!O272</f>
        <v>0</v>
      </c>
      <c r="F586" s="34" t="str">
        <f>IF(Q587="可","*","")</f>
        <v/>
      </c>
      <c r="G586" s="35"/>
      <c r="H586" s="36"/>
      <c r="I586" s="37"/>
      <c r="J586" s="37"/>
      <c r="K586" s="38"/>
      <c r="L586" s="18"/>
      <c r="M586" s="19">
        <f>'[1]要求ﾃﾞｰﾀ、単価入力'!T272</f>
        <v>0</v>
      </c>
      <c r="N586" s="20" t="str">
        <f>'[1]要求ﾃﾞｰﾀ、単価入力'!AA272</f>
        <v/>
      </c>
      <c r="O586" s="19">
        <f t="shared" si="22"/>
        <v>99999999</v>
      </c>
      <c r="P586">
        <f>'[1]要求ﾃﾞｰﾀ、単価入力'!V272</f>
        <v>0</v>
      </c>
    </row>
    <row r="587" spans="1:18" ht="28.5" customHeight="1" x14ac:dyDescent="0.15">
      <c r="A587">
        <v>271</v>
      </c>
      <c r="B587" s="21">
        <f>VLOOKUP(A587,'[1]要求ﾃﾞｰﾀ、単価入力'!$A$2:$I$301,8,FALSE)</f>
        <v>0</v>
      </c>
      <c r="C587" s="22"/>
      <c r="D587" s="85">
        <f>'[1]要求ﾃﾞｰﾀ、単価入力'!M272</f>
        <v>0</v>
      </c>
      <c r="E587" s="75">
        <f>'[1]要求ﾃﾞｰﾀ、単価入力'!N272</f>
        <v>0</v>
      </c>
      <c r="F587" s="25"/>
      <c r="G587" s="26">
        <f>'[1]要求ﾃﾞｰﾀ、単価入力'!Q272</f>
        <v>0</v>
      </c>
      <c r="H587" s="27">
        <f>'[1]要求ﾃﾞｰﾀ、単価入力'!R272</f>
        <v>0</v>
      </c>
      <c r="I587" s="28"/>
      <c r="J587" s="29"/>
      <c r="K587" s="30"/>
      <c r="L587" s="18"/>
      <c r="M587" s="19">
        <f>'[1]要求ﾃﾞｰﾀ、単価入力'!S272</f>
        <v>0</v>
      </c>
      <c r="N587" s="20" t="str">
        <f>'[1]要求ﾃﾞｰﾀ、単価入力'!Z272</f>
        <v/>
      </c>
      <c r="O587" s="19">
        <f t="shared" si="22"/>
        <v>99999999</v>
      </c>
      <c r="P587">
        <f>'[1]要求ﾃﾞｰﾀ、単価入力'!U272</f>
        <v>0</v>
      </c>
      <c r="Q587">
        <f>'[1]要求ﾃﾞｰﾀ、単価入力'!P272</f>
        <v>0</v>
      </c>
      <c r="R587">
        <f>'[1]要求ﾃﾞｰﾀ、単価入力'!H272</f>
        <v>0</v>
      </c>
    </row>
    <row r="588" spans="1:18" ht="28.5" customHeight="1" x14ac:dyDescent="0.15">
      <c r="A588">
        <v>272</v>
      </c>
      <c r="B588" s="21"/>
      <c r="C588" s="31" t="str">
        <f>IF(H589=0,"",C586+1)</f>
        <v/>
      </c>
      <c r="D588" s="86"/>
      <c r="E588" s="33">
        <f>'[1]要求ﾃﾞｰﾀ、単価入力'!O273</f>
        <v>0</v>
      </c>
      <c r="F588" s="34" t="str">
        <f>IF(Q589="可","*","")</f>
        <v/>
      </c>
      <c r="G588" s="35"/>
      <c r="H588" s="36"/>
      <c r="I588" s="37"/>
      <c r="J588" s="37"/>
      <c r="K588" s="38"/>
      <c r="L588" s="18"/>
      <c r="M588" s="19">
        <f>'[1]要求ﾃﾞｰﾀ、単価入力'!T273</f>
        <v>0</v>
      </c>
      <c r="N588" s="20" t="str">
        <f>'[1]要求ﾃﾞｰﾀ、単価入力'!AA273</f>
        <v/>
      </c>
      <c r="O588" s="19">
        <f t="shared" si="22"/>
        <v>99999999</v>
      </c>
      <c r="P588">
        <f>'[1]要求ﾃﾞｰﾀ、単価入力'!V273</f>
        <v>0</v>
      </c>
    </row>
    <row r="589" spans="1:18" ht="28.5" customHeight="1" x14ac:dyDescent="0.15">
      <c r="A589">
        <v>272</v>
      </c>
      <c r="B589" s="21">
        <f>VLOOKUP(A589,'[1]要求ﾃﾞｰﾀ、単価入力'!$A$2:$I$301,8,FALSE)</f>
        <v>0</v>
      </c>
      <c r="C589" s="22"/>
      <c r="D589" s="85">
        <f>'[1]要求ﾃﾞｰﾀ、単価入力'!M273</f>
        <v>0</v>
      </c>
      <c r="E589" s="75">
        <f>'[1]要求ﾃﾞｰﾀ、単価入力'!N273</f>
        <v>0</v>
      </c>
      <c r="F589" s="25"/>
      <c r="G589" s="26">
        <f>'[1]要求ﾃﾞｰﾀ、単価入力'!Q273</f>
        <v>0</v>
      </c>
      <c r="H589" s="27">
        <f>'[1]要求ﾃﾞｰﾀ、単価入力'!R273</f>
        <v>0</v>
      </c>
      <c r="I589" s="28"/>
      <c r="J589" s="29"/>
      <c r="K589" s="30"/>
      <c r="L589" s="18"/>
      <c r="M589" s="19">
        <f>'[1]要求ﾃﾞｰﾀ、単価入力'!S273</f>
        <v>0</v>
      </c>
      <c r="N589" s="20" t="str">
        <f>'[1]要求ﾃﾞｰﾀ、単価入力'!Z273</f>
        <v/>
      </c>
      <c r="O589" s="19">
        <f t="shared" si="22"/>
        <v>99999999</v>
      </c>
      <c r="P589">
        <f>'[1]要求ﾃﾞｰﾀ、単価入力'!U273</f>
        <v>0</v>
      </c>
      <c r="Q589">
        <f>'[1]要求ﾃﾞｰﾀ、単価入力'!P273</f>
        <v>0</v>
      </c>
      <c r="R589">
        <f>'[1]要求ﾃﾞｰﾀ、単価入力'!H273</f>
        <v>0</v>
      </c>
    </row>
    <row r="590" spans="1:18" ht="28.5" customHeight="1" x14ac:dyDescent="0.15">
      <c r="A590">
        <v>273</v>
      </c>
      <c r="B590" s="21"/>
      <c r="C590" s="31" t="str">
        <f>IF(H591=0,"",C588+1)</f>
        <v/>
      </c>
      <c r="D590" s="86"/>
      <c r="E590" s="33">
        <f>'[1]要求ﾃﾞｰﾀ、単価入力'!O274</f>
        <v>0</v>
      </c>
      <c r="F590" s="34" t="str">
        <f>IF(Q591="可","*","")</f>
        <v/>
      </c>
      <c r="G590" s="35"/>
      <c r="H590" s="36"/>
      <c r="I590" s="37"/>
      <c r="J590" s="37"/>
      <c r="K590" s="38"/>
      <c r="L590" s="18"/>
      <c r="M590" s="19">
        <f>'[1]要求ﾃﾞｰﾀ、単価入力'!T274</f>
        <v>0</v>
      </c>
      <c r="N590" s="20" t="str">
        <f>'[1]要求ﾃﾞｰﾀ、単価入力'!AA274</f>
        <v/>
      </c>
      <c r="O590" s="19">
        <f t="shared" si="22"/>
        <v>99999999</v>
      </c>
      <c r="P590">
        <f>'[1]要求ﾃﾞｰﾀ、単価入力'!V274</f>
        <v>0</v>
      </c>
    </row>
    <row r="591" spans="1:18" ht="28.5" customHeight="1" x14ac:dyDescent="0.15">
      <c r="A591">
        <v>273</v>
      </c>
      <c r="B591" s="21">
        <f>VLOOKUP(A591,'[1]要求ﾃﾞｰﾀ、単価入力'!$A$2:$I$301,8,FALSE)</f>
        <v>0</v>
      </c>
      <c r="C591" s="22"/>
      <c r="D591" s="85">
        <f>'[1]要求ﾃﾞｰﾀ、単価入力'!M274</f>
        <v>0</v>
      </c>
      <c r="E591" s="75">
        <f>'[1]要求ﾃﾞｰﾀ、単価入力'!N274</f>
        <v>0</v>
      </c>
      <c r="F591" s="25"/>
      <c r="G591" s="26">
        <f>'[1]要求ﾃﾞｰﾀ、単価入力'!Q274</f>
        <v>0</v>
      </c>
      <c r="H591" s="27">
        <f>'[1]要求ﾃﾞｰﾀ、単価入力'!R274</f>
        <v>0</v>
      </c>
      <c r="I591" s="28"/>
      <c r="J591" s="29"/>
      <c r="K591" s="30"/>
      <c r="L591" s="18"/>
      <c r="M591" s="19">
        <f>'[1]要求ﾃﾞｰﾀ、単価入力'!S274</f>
        <v>0</v>
      </c>
      <c r="N591" s="20" t="str">
        <f>'[1]要求ﾃﾞｰﾀ、単価入力'!Z274</f>
        <v/>
      </c>
      <c r="O591" s="19">
        <f t="shared" si="22"/>
        <v>99999999</v>
      </c>
      <c r="P591">
        <f>'[1]要求ﾃﾞｰﾀ、単価入力'!U274</f>
        <v>0</v>
      </c>
      <c r="Q591">
        <f>'[1]要求ﾃﾞｰﾀ、単価入力'!P274</f>
        <v>0</v>
      </c>
      <c r="R591">
        <f>'[1]要求ﾃﾞｰﾀ、単価入力'!H274</f>
        <v>0</v>
      </c>
    </row>
    <row r="592" spans="1:18" ht="28.5" customHeight="1" x14ac:dyDescent="0.15">
      <c r="A592">
        <v>274</v>
      </c>
      <c r="B592" s="21"/>
      <c r="C592" s="31" t="str">
        <f>IF(H593=0,"",C590+1)</f>
        <v/>
      </c>
      <c r="D592" s="86"/>
      <c r="E592" s="33">
        <f>'[1]要求ﾃﾞｰﾀ、単価入力'!O275</f>
        <v>0</v>
      </c>
      <c r="F592" s="34" t="str">
        <f>IF(Q593="可","*","")</f>
        <v/>
      </c>
      <c r="G592" s="35"/>
      <c r="H592" s="36"/>
      <c r="I592" s="37"/>
      <c r="J592" s="37"/>
      <c r="K592" s="38"/>
      <c r="L592" s="18"/>
      <c r="M592" s="19">
        <f>'[1]要求ﾃﾞｰﾀ、単価入力'!T275</f>
        <v>0</v>
      </c>
      <c r="N592" s="20" t="str">
        <f>'[1]要求ﾃﾞｰﾀ、単価入力'!AA275</f>
        <v/>
      </c>
      <c r="O592" s="19">
        <f t="shared" si="22"/>
        <v>99999999</v>
      </c>
      <c r="P592">
        <f>'[1]要求ﾃﾞｰﾀ、単価入力'!V275</f>
        <v>0</v>
      </c>
    </row>
    <row r="593" spans="1:18" ht="28.5" customHeight="1" x14ac:dyDescent="0.15">
      <c r="A593">
        <v>274</v>
      </c>
      <c r="B593" s="21">
        <f>VLOOKUP(A593,'[1]要求ﾃﾞｰﾀ、単価入力'!$A$2:$I$301,8,FALSE)</f>
        <v>0</v>
      </c>
      <c r="C593" s="22"/>
      <c r="D593" s="85">
        <f>'[1]要求ﾃﾞｰﾀ、単価入力'!M275</f>
        <v>0</v>
      </c>
      <c r="E593" s="75">
        <f>'[1]要求ﾃﾞｰﾀ、単価入力'!N275</f>
        <v>0</v>
      </c>
      <c r="F593" s="25"/>
      <c r="G593" s="26">
        <f>'[1]要求ﾃﾞｰﾀ、単価入力'!Q275</f>
        <v>0</v>
      </c>
      <c r="H593" s="27">
        <f>'[1]要求ﾃﾞｰﾀ、単価入力'!R275</f>
        <v>0</v>
      </c>
      <c r="I593" s="28"/>
      <c r="J593" s="29"/>
      <c r="K593" s="30"/>
      <c r="L593" s="18"/>
      <c r="M593" s="19">
        <f>'[1]要求ﾃﾞｰﾀ、単価入力'!S275</f>
        <v>0</v>
      </c>
      <c r="N593" s="20" t="str">
        <f>'[1]要求ﾃﾞｰﾀ、単価入力'!Z275</f>
        <v/>
      </c>
      <c r="O593" s="19">
        <f t="shared" si="22"/>
        <v>99999999</v>
      </c>
      <c r="P593">
        <f>'[1]要求ﾃﾞｰﾀ、単価入力'!U275</f>
        <v>0</v>
      </c>
      <c r="Q593">
        <f>'[1]要求ﾃﾞｰﾀ、単価入力'!P275</f>
        <v>0</v>
      </c>
      <c r="R593">
        <f>'[1]要求ﾃﾞｰﾀ、単価入力'!H275</f>
        <v>0</v>
      </c>
    </row>
    <row r="594" spans="1:18" ht="28.5" customHeight="1" x14ac:dyDescent="0.15">
      <c r="A594">
        <v>275</v>
      </c>
      <c r="B594" s="21"/>
      <c r="C594" s="31" t="str">
        <f>IF(H595=0,"",C592+1)</f>
        <v/>
      </c>
      <c r="D594" s="86"/>
      <c r="E594" s="33">
        <f>'[1]要求ﾃﾞｰﾀ、単価入力'!O276</f>
        <v>0</v>
      </c>
      <c r="F594" s="34" t="str">
        <f>IF(Q595="可","*","")</f>
        <v/>
      </c>
      <c r="G594" s="35"/>
      <c r="H594" s="36"/>
      <c r="I594" s="37"/>
      <c r="J594" s="37"/>
      <c r="K594" s="38"/>
      <c r="L594" s="18"/>
      <c r="M594" s="19">
        <f>'[1]要求ﾃﾞｰﾀ、単価入力'!T276</f>
        <v>0</v>
      </c>
      <c r="N594" s="20" t="str">
        <f>'[1]要求ﾃﾞｰﾀ、単価入力'!AA276</f>
        <v/>
      </c>
      <c r="O594" s="19">
        <f t="shared" si="22"/>
        <v>99999999</v>
      </c>
      <c r="P594">
        <f>'[1]要求ﾃﾞｰﾀ、単価入力'!V276</f>
        <v>0</v>
      </c>
    </row>
    <row r="595" spans="1:18" ht="28.5" customHeight="1" x14ac:dyDescent="0.15">
      <c r="A595">
        <v>275</v>
      </c>
      <c r="B595" s="21">
        <f>VLOOKUP(A595,'[1]要求ﾃﾞｰﾀ、単価入力'!$A$2:$I$301,8,FALSE)</f>
        <v>0</v>
      </c>
      <c r="C595" s="22"/>
      <c r="D595" s="85">
        <f>'[1]要求ﾃﾞｰﾀ、単価入力'!M276</f>
        <v>0</v>
      </c>
      <c r="E595" s="75">
        <f>'[1]要求ﾃﾞｰﾀ、単価入力'!N276</f>
        <v>0</v>
      </c>
      <c r="F595" s="25"/>
      <c r="G595" s="26">
        <f>'[1]要求ﾃﾞｰﾀ、単価入力'!Q276</f>
        <v>0</v>
      </c>
      <c r="H595" s="27">
        <f>'[1]要求ﾃﾞｰﾀ、単価入力'!R276</f>
        <v>0</v>
      </c>
      <c r="I595" s="28"/>
      <c r="J595" s="29"/>
      <c r="K595" s="30"/>
      <c r="L595" s="18"/>
      <c r="M595" s="19">
        <f>'[1]要求ﾃﾞｰﾀ、単価入力'!S276</f>
        <v>0</v>
      </c>
      <c r="N595" s="20" t="str">
        <f>'[1]要求ﾃﾞｰﾀ、単価入力'!Z276</f>
        <v/>
      </c>
      <c r="O595" s="19">
        <f t="shared" si="22"/>
        <v>99999999</v>
      </c>
      <c r="P595">
        <f>'[1]要求ﾃﾞｰﾀ、単価入力'!U276</f>
        <v>0</v>
      </c>
      <c r="Q595">
        <f>'[1]要求ﾃﾞｰﾀ、単価入力'!P276</f>
        <v>0</v>
      </c>
      <c r="R595">
        <f>'[1]要求ﾃﾞｰﾀ、単価入力'!H276</f>
        <v>0</v>
      </c>
    </row>
    <row r="596" spans="1:18" ht="28.5" customHeight="1" x14ac:dyDescent="0.15">
      <c r="A596">
        <v>276</v>
      </c>
      <c r="B596" s="21"/>
      <c r="C596" s="31" t="str">
        <f>IF(H597=0,"",C594+1)</f>
        <v/>
      </c>
      <c r="D596" s="86"/>
      <c r="E596" s="33">
        <f>'[1]要求ﾃﾞｰﾀ、単価入力'!O277</f>
        <v>0</v>
      </c>
      <c r="F596" s="34" t="str">
        <f>IF(Q597="可","*","")</f>
        <v/>
      </c>
      <c r="G596" s="35"/>
      <c r="H596" s="36"/>
      <c r="I596" s="37"/>
      <c r="J596" s="37"/>
      <c r="K596" s="38"/>
      <c r="L596" s="18"/>
      <c r="M596" s="19">
        <f>'[1]要求ﾃﾞｰﾀ、単価入力'!T277</f>
        <v>0</v>
      </c>
      <c r="N596" s="20" t="str">
        <f>'[1]要求ﾃﾞｰﾀ、単価入力'!AA277</f>
        <v/>
      </c>
      <c r="O596" s="19">
        <f t="shared" si="22"/>
        <v>99999999</v>
      </c>
      <c r="P596">
        <f>'[1]要求ﾃﾞｰﾀ、単価入力'!V277</f>
        <v>0</v>
      </c>
    </row>
    <row r="597" spans="1:18" ht="28.5" customHeight="1" x14ac:dyDescent="0.15">
      <c r="A597">
        <v>276</v>
      </c>
      <c r="B597" s="21">
        <f>VLOOKUP(A597,'[1]要求ﾃﾞｰﾀ、単価入力'!$A$2:$I$301,8,FALSE)</f>
        <v>0</v>
      </c>
      <c r="C597" s="22"/>
      <c r="D597" s="85">
        <f>'[1]要求ﾃﾞｰﾀ、単価入力'!M277</f>
        <v>0</v>
      </c>
      <c r="E597" s="75">
        <f>'[1]要求ﾃﾞｰﾀ、単価入力'!N277</f>
        <v>0</v>
      </c>
      <c r="F597" s="25"/>
      <c r="G597" s="26">
        <f>'[1]要求ﾃﾞｰﾀ、単価入力'!Q277</f>
        <v>0</v>
      </c>
      <c r="H597" s="27">
        <f>'[1]要求ﾃﾞｰﾀ、単価入力'!R277</f>
        <v>0</v>
      </c>
      <c r="I597" s="28"/>
      <c r="J597" s="29"/>
      <c r="K597" s="30"/>
      <c r="L597" s="18"/>
      <c r="M597" s="19">
        <f>'[1]要求ﾃﾞｰﾀ、単価入力'!S277</f>
        <v>0</v>
      </c>
      <c r="N597" s="20" t="str">
        <f>'[1]要求ﾃﾞｰﾀ、単価入力'!Z277</f>
        <v/>
      </c>
      <c r="O597" s="19">
        <f t="shared" si="22"/>
        <v>99999999</v>
      </c>
      <c r="P597">
        <f>'[1]要求ﾃﾞｰﾀ、単価入力'!U277</f>
        <v>0</v>
      </c>
      <c r="Q597">
        <f>'[1]要求ﾃﾞｰﾀ、単価入力'!P277</f>
        <v>0</v>
      </c>
      <c r="R597">
        <f>'[1]要求ﾃﾞｰﾀ、単価入力'!H277</f>
        <v>0</v>
      </c>
    </row>
    <row r="598" spans="1:18" ht="28.5" customHeight="1" x14ac:dyDescent="0.15">
      <c r="C598" s="22"/>
      <c r="D598" s="87"/>
      <c r="E598" s="78"/>
      <c r="F598" s="58"/>
      <c r="G598" s="59"/>
      <c r="H598" s="60"/>
      <c r="I598" s="61" t="str">
        <f>IF($A$1&lt;277,"小計","")</f>
        <v>小計</v>
      </c>
      <c r="J598" s="82">
        <f>IF(I598="","",SUM(J574:J597))</f>
        <v>0</v>
      </c>
      <c r="K598" s="72"/>
      <c r="L598" s="18"/>
      <c r="M598" s="19"/>
      <c r="N598" s="20"/>
      <c r="O598" s="19"/>
    </row>
    <row r="599" spans="1:18" ht="28.5" customHeight="1" x14ac:dyDescent="0.15">
      <c r="C599" s="46"/>
      <c r="D599" s="88"/>
      <c r="E599" s="80"/>
      <c r="F599" s="65"/>
      <c r="G599" s="66"/>
      <c r="H599" s="67"/>
      <c r="I599" s="68" t="str">
        <f>IF(I598="小計","計","小計")</f>
        <v>計</v>
      </c>
      <c r="J599" s="83">
        <f>IF(I599="小計",SUM(J574:J597),IF(I599="計",SUM($L$2:L599)))</f>
        <v>0</v>
      </c>
      <c r="K599" s="70"/>
      <c r="L599" s="55">
        <f>SUM(J574:J597)</f>
        <v>0</v>
      </c>
      <c r="M599" s="19">
        <f>M573+J599</f>
        <v>6</v>
      </c>
      <c r="N599" s="20"/>
      <c r="O599" s="19">
        <f>ROUNDDOWN(M599*N599,0)</f>
        <v>0</v>
      </c>
    </row>
    <row r="600" spans="1:18" ht="28.5" customHeight="1" x14ac:dyDescent="0.15">
      <c r="A600">
        <v>277</v>
      </c>
      <c r="C600" s="10" t="str">
        <f>IF(H601=0,"",277)</f>
        <v/>
      </c>
      <c r="D600" s="84"/>
      <c r="E600" s="12">
        <f>'[1]要求ﾃﾞｰﾀ、単価入力'!O278</f>
        <v>0</v>
      </c>
      <c r="F600" s="13" t="str">
        <f>IF(Q601="可","*","")</f>
        <v/>
      </c>
      <c r="G600" s="14"/>
      <c r="H600" s="15"/>
      <c r="I600" s="16"/>
      <c r="J600" s="16"/>
      <c r="K600" s="17"/>
      <c r="L600" s="18"/>
      <c r="M600" s="19">
        <f>'[1]要求ﾃﾞｰﾀ、単価入力'!T278</f>
        <v>0</v>
      </c>
      <c r="N600" s="20" t="str">
        <f>'[1]要求ﾃﾞｰﾀ、単価入力'!AA278</f>
        <v/>
      </c>
      <c r="O600" s="19">
        <f t="shared" ref="O600:O623" si="23">IF(M600=0,M600+99999999,ROUNDDOWN(M600*N600,0))</f>
        <v>99999999</v>
      </c>
      <c r="P600">
        <f>'[1]要求ﾃﾞｰﾀ、単価入力'!V278</f>
        <v>0</v>
      </c>
    </row>
    <row r="601" spans="1:18" ht="28.5" customHeight="1" x14ac:dyDescent="0.15">
      <c r="A601">
        <v>277</v>
      </c>
      <c r="B601" s="21">
        <f>VLOOKUP(A601,'[1]要求ﾃﾞｰﾀ、単価入力'!$A$2:$I$301,8,FALSE)</f>
        <v>0</v>
      </c>
      <c r="C601" s="22"/>
      <c r="D601" s="85">
        <f>'[1]要求ﾃﾞｰﾀ、単価入力'!M278</f>
        <v>0</v>
      </c>
      <c r="E601" s="75">
        <f>'[1]要求ﾃﾞｰﾀ、単価入力'!N278</f>
        <v>0</v>
      </c>
      <c r="F601" s="25"/>
      <c r="G601" s="26">
        <f>'[1]要求ﾃﾞｰﾀ、単価入力'!Q278</f>
        <v>0</v>
      </c>
      <c r="H601" s="27">
        <f>'[1]要求ﾃﾞｰﾀ、単価入力'!R278</f>
        <v>0</v>
      </c>
      <c r="I601" s="28"/>
      <c r="J601" s="29"/>
      <c r="K601" s="30"/>
      <c r="L601" s="18"/>
      <c r="M601" s="19">
        <f>'[1]要求ﾃﾞｰﾀ、単価入力'!S278</f>
        <v>0</v>
      </c>
      <c r="N601" s="20" t="str">
        <f>'[1]要求ﾃﾞｰﾀ、単価入力'!Z278</f>
        <v/>
      </c>
      <c r="O601" s="19">
        <f t="shared" si="23"/>
        <v>99999999</v>
      </c>
      <c r="P601">
        <f>'[1]要求ﾃﾞｰﾀ、単価入力'!U278</f>
        <v>0</v>
      </c>
      <c r="Q601">
        <f>'[1]要求ﾃﾞｰﾀ、単価入力'!P278</f>
        <v>0</v>
      </c>
      <c r="R601">
        <f>'[1]要求ﾃﾞｰﾀ、単価入力'!H278</f>
        <v>0</v>
      </c>
    </row>
    <row r="602" spans="1:18" ht="28.5" customHeight="1" x14ac:dyDescent="0.15">
      <c r="A602">
        <v>278</v>
      </c>
      <c r="B602" s="21"/>
      <c r="C602" s="31" t="str">
        <f>IF(H603=0,"",C600+1)</f>
        <v/>
      </c>
      <c r="D602" s="86"/>
      <c r="E602" s="33">
        <f>'[1]要求ﾃﾞｰﾀ、単価入力'!O279</f>
        <v>0</v>
      </c>
      <c r="F602" s="34" t="str">
        <f>IF(Q603="可","*","")</f>
        <v/>
      </c>
      <c r="G602" s="35"/>
      <c r="H602" s="36"/>
      <c r="I602" s="37"/>
      <c r="J602" s="37"/>
      <c r="K602" s="38"/>
      <c r="L602" s="18"/>
      <c r="M602" s="19">
        <f>'[1]要求ﾃﾞｰﾀ、単価入力'!T279</f>
        <v>0</v>
      </c>
      <c r="N602" s="20" t="str">
        <f>'[1]要求ﾃﾞｰﾀ、単価入力'!AA279</f>
        <v/>
      </c>
      <c r="O602" s="19">
        <f t="shared" si="23"/>
        <v>99999999</v>
      </c>
      <c r="P602">
        <f>'[1]要求ﾃﾞｰﾀ、単価入力'!V279</f>
        <v>0</v>
      </c>
    </row>
    <row r="603" spans="1:18" ht="28.5" customHeight="1" x14ac:dyDescent="0.15">
      <c r="A603">
        <v>278</v>
      </c>
      <c r="B603" s="21">
        <f>VLOOKUP(A603,'[1]要求ﾃﾞｰﾀ、単価入力'!$A$2:$I$301,8,FALSE)</f>
        <v>0</v>
      </c>
      <c r="C603" s="22"/>
      <c r="D603" s="85">
        <f>'[1]要求ﾃﾞｰﾀ、単価入力'!M279</f>
        <v>0</v>
      </c>
      <c r="E603" s="75">
        <f>'[1]要求ﾃﾞｰﾀ、単価入力'!N279</f>
        <v>0</v>
      </c>
      <c r="F603" s="25"/>
      <c r="G603" s="26">
        <f>'[1]要求ﾃﾞｰﾀ、単価入力'!Q279</f>
        <v>0</v>
      </c>
      <c r="H603" s="27">
        <f>'[1]要求ﾃﾞｰﾀ、単価入力'!R279</f>
        <v>0</v>
      </c>
      <c r="I603" s="28"/>
      <c r="J603" s="29"/>
      <c r="K603" s="30"/>
      <c r="L603" s="18"/>
      <c r="M603" s="19">
        <f>'[1]要求ﾃﾞｰﾀ、単価入力'!S279</f>
        <v>0</v>
      </c>
      <c r="N603" s="20" t="str">
        <f>'[1]要求ﾃﾞｰﾀ、単価入力'!Z279</f>
        <v/>
      </c>
      <c r="O603" s="19">
        <f t="shared" si="23"/>
        <v>99999999</v>
      </c>
      <c r="P603">
        <f>'[1]要求ﾃﾞｰﾀ、単価入力'!U279</f>
        <v>0</v>
      </c>
      <c r="Q603">
        <f>'[1]要求ﾃﾞｰﾀ、単価入力'!P279</f>
        <v>0</v>
      </c>
      <c r="R603">
        <f>'[1]要求ﾃﾞｰﾀ、単価入力'!H279</f>
        <v>0</v>
      </c>
    </row>
    <row r="604" spans="1:18" ht="28.5" customHeight="1" x14ac:dyDescent="0.15">
      <c r="A604">
        <v>279</v>
      </c>
      <c r="B604" s="21"/>
      <c r="C604" s="31" t="str">
        <f>IF(H605=0,"",C602+1)</f>
        <v/>
      </c>
      <c r="D604" s="86"/>
      <c r="E604" s="33">
        <f>'[1]要求ﾃﾞｰﾀ、単価入力'!O280</f>
        <v>0</v>
      </c>
      <c r="F604" s="34" t="str">
        <f>IF(Q605="可","*","")</f>
        <v/>
      </c>
      <c r="G604" s="35"/>
      <c r="H604" s="36"/>
      <c r="I604" s="37"/>
      <c r="J604" s="37"/>
      <c r="K604" s="38"/>
      <c r="L604" s="18"/>
      <c r="M604" s="19">
        <f>'[1]要求ﾃﾞｰﾀ、単価入力'!T280</f>
        <v>0</v>
      </c>
      <c r="N604" s="20" t="str">
        <f>'[1]要求ﾃﾞｰﾀ、単価入力'!AA280</f>
        <v/>
      </c>
      <c r="O604" s="19">
        <f t="shared" si="23"/>
        <v>99999999</v>
      </c>
      <c r="P604">
        <f>'[1]要求ﾃﾞｰﾀ、単価入力'!V280</f>
        <v>0</v>
      </c>
    </row>
    <row r="605" spans="1:18" ht="28.5" customHeight="1" x14ac:dyDescent="0.15">
      <c r="A605">
        <v>279</v>
      </c>
      <c r="B605" s="21">
        <f>VLOOKUP(A605,'[1]要求ﾃﾞｰﾀ、単価入力'!$A$2:$I$301,8,FALSE)</f>
        <v>0</v>
      </c>
      <c r="C605" s="22"/>
      <c r="D605" s="85">
        <f>'[1]要求ﾃﾞｰﾀ、単価入力'!M280</f>
        <v>0</v>
      </c>
      <c r="E605" s="75">
        <f>'[1]要求ﾃﾞｰﾀ、単価入力'!N280</f>
        <v>0</v>
      </c>
      <c r="F605" s="25"/>
      <c r="G605" s="26">
        <f>'[1]要求ﾃﾞｰﾀ、単価入力'!Q280</f>
        <v>0</v>
      </c>
      <c r="H605" s="27">
        <f>'[1]要求ﾃﾞｰﾀ、単価入力'!R280</f>
        <v>0</v>
      </c>
      <c r="I605" s="28"/>
      <c r="J605" s="29"/>
      <c r="K605" s="30"/>
      <c r="L605" s="18"/>
      <c r="M605" s="19">
        <f>'[1]要求ﾃﾞｰﾀ、単価入力'!S280</f>
        <v>0</v>
      </c>
      <c r="N605" s="20" t="str">
        <f>'[1]要求ﾃﾞｰﾀ、単価入力'!Z280</f>
        <v/>
      </c>
      <c r="O605" s="19">
        <f t="shared" si="23"/>
        <v>99999999</v>
      </c>
      <c r="P605">
        <f>'[1]要求ﾃﾞｰﾀ、単価入力'!U280</f>
        <v>0</v>
      </c>
      <c r="Q605">
        <f>'[1]要求ﾃﾞｰﾀ、単価入力'!P280</f>
        <v>0</v>
      </c>
      <c r="R605">
        <f>'[1]要求ﾃﾞｰﾀ、単価入力'!H280</f>
        <v>0</v>
      </c>
    </row>
    <row r="606" spans="1:18" ht="28.5" customHeight="1" x14ac:dyDescent="0.15">
      <c r="A606">
        <v>280</v>
      </c>
      <c r="B606" s="21"/>
      <c r="C606" s="31" t="str">
        <f>IF(H607=0,"",C604+1)</f>
        <v/>
      </c>
      <c r="D606" s="86"/>
      <c r="E606" s="33">
        <f>'[1]要求ﾃﾞｰﾀ、単価入力'!O281</f>
        <v>0</v>
      </c>
      <c r="F606" s="34" t="str">
        <f>IF(Q607="可","*","")</f>
        <v/>
      </c>
      <c r="G606" s="35"/>
      <c r="H606" s="36"/>
      <c r="I606" s="37"/>
      <c r="J606" s="37"/>
      <c r="K606" s="38"/>
      <c r="L606" s="18"/>
      <c r="M606" s="19">
        <f>'[1]要求ﾃﾞｰﾀ、単価入力'!T281</f>
        <v>0</v>
      </c>
      <c r="N606" s="20" t="str">
        <f>'[1]要求ﾃﾞｰﾀ、単価入力'!AA281</f>
        <v/>
      </c>
      <c r="O606" s="19">
        <f t="shared" si="23"/>
        <v>99999999</v>
      </c>
      <c r="P606">
        <f>'[1]要求ﾃﾞｰﾀ、単価入力'!V281</f>
        <v>0</v>
      </c>
    </row>
    <row r="607" spans="1:18" ht="28.5" customHeight="1" x14ac:dyDescent="0.15">
      <c r="A607">
        <v>280</v>
      </c>
      <c r="B607" s="21">
        <f>VLOOKUP(A607,'[1]要求ﾃﾞｰﾀ、単価入力'!$A$2:$I$301,8,FALSE)</f>
        <v>0</v>
      </c>
      <c r="C607" s="22"/>
      <c r="D607" s="85">
        <f>'[1]要求ﾃﾞｰﾀ、単価入力'!M281</f>
        <v>0</v>
      </c>
      <c r="E607" s="75">
        <f>'[1]要求ﾃﾞｰﾀ、単価入力'!N281</f>
        <v>0</v>
      </c>
      <c r="F607" s="25"/>
      <c r="G607" s="26">
        <f>'[1]要求ﾃﾞｰﾀ、単価入力'!Q281</f>
        <v>0</v>
      </c>
      <c r="H607" s="27">
        <f>'[1]要求ﾃﾞｰﾀ、単価入力'!R281</f>
        <v>0</v>
      </c>
      <c r="I607" s="28"/>
      <c r="J607" s="29"/>
      <c r="K607" s="30"/>
      <c r="L607" s="18"/>
      <c r="M607" s="19">
        <f>'[1]要求ﾃﾞｰﾀ、単価入力'!S281</f>
        <v>0</v>
      </c>
      <c r="N607" s="20" t="str">
        <f>'[1]要求ﾃﾞｰﾀ、単価入力'!Z281</f>
        <v/>
      </c>
      <c r="O607" s="19">
        <f t="shared" si="23"/>
        <v>99999999</v>
      </c>
      <c r="P607">
        <f>'[1]要求ﾃﾞｰﾀ、単価入力'!U281</f>
        <v>0</v>
      </c>
      <c r="Q607">
        <f>'[1]要求ﾃﾞｰﾀ、単価入力'!P281</f>
        <v>0</v>
      </c>
      <c r="R607">
        <f>'[1]要求ﾃﾞｰﾀ、単価入力'!H281</f>
        <v>0</v>
      </c>
    </row>
    <row r="608" spans="1:18" ht="28.5" customHeight="1" x14ac:dyDescent="0.15">
      <c r="A608">
        <v>281</v>
      </c>
      <c r="B608" s="21"/>
      <c r="C608" s="31" t="str">
        <f>IF(H609=0,"",C606+1)</f>
        <v/>
      </c>
      <c r="D608" s="86"/>
      <c r="E608" s="33">
        <f>'[1]要求ﾃﾞｰﾀ、単価入力'!O282</f>
        <v>0</v>
      </c>
      <c r="F608" s="34" t="str">
        <f>IF(Q609="可","*","")</f>
        <v/>
      </c>
      <c r="G608" s="35"/>
      <c r="H608" s="36"/>
      <c r="I608" s="37"/>
      <c r="J608" s="37"/>
      <c r="K608" s="38"/>
      <c r="L608" s="18"/>
      <c r="M608" s="19">
        <f>'[1]要求ﾃﾞｰﾀ、単価入力'!T282</f>
        <v>0</v>
      </c>
      <c r="N608" s="20" t="str">
        <f>'[1]要求ﾃﾞｰﾀ、単価入力'!AA282</f>
        <v/>
      </c>
      <c r="O608" s="19">
        <f t="shared" si="23"/>
        <v>99999999</v>
      </c>
      <c r="P608">
        <f>'[1]要求ﾃﾞｰﾀ、単価入力'!V282</f>
        <v>0</v>
      </c>
    </row>
    <row r="609" spans="1:18" ht="28.5" customHeight="1" x14ac:dyDescent="0.15">
      <c r="A609">
        <v>281</v>
      </c>
      <c r="B609" s="21">
        <f>VLOOKUP(A609,'[1]要求ﾃﾞｰﾀ、単価入力'!$A$2:$I$301,8,FALSE)</f>
        <v>0</v>
      </c>
      <c r="C609" s="22"/>
      <c r="D609" s="85">
        <f>'[1]要求ﾃﾞｰﾀ、単価入力'!M282</f>
        <v>0</v>
      </c>
      <c r="E609" s="75">
        <f>'[1]要求ﾃﾞｰﾀ、単価入力'!N282</f>
        <v>0</v>
      </c>
      <c r="F609" s="25"/>
      <c r="G609" s="26">
        <f>'[1]要求ﾃﾞｰﾀ、単価入力'!Q282</f>
        <v>0</v>
      </c>
      <c r="H609" s="27">
        <f>'[1]要求ﾃﾞｰﾀ、単価入力'!R282</f>
        <v>0</v>
      </c>
      <c r="I609" s="28"/>
      <c r="J609" s="29"/>
      <c r="K609" s="39"/>
      <c r="L609" s="18"/>
      <c r="M609" s="19">
        <f>'[1]要求ﾃﾞｰﾀ、単価入力'!S282</f>
        <v>0</v>
      </c>
      <c r="N609" s="20" t="str">
        <f>'[1]要求ﾃﾞｰﾀ、単価入力'!Z282</f>
        <v/>
      </c>
      <c r="O609" s="19">
        <f t="shared" si="23"/>
        <v>99999999</v>
      </c>
      <c r="P609">
        <f>'[1]要求ﾃﾞｰﾀ、単価入力'!U282</f>
        <v>0</v>
      </c>
      <c r="Q609">
        <f>'[1]要求ﾃﾞｰﾀ、単価入力'!P282</f>
        <v>0</v>
      </c>
      <c r="R609">
        <f>'[1]要求ﾃﾞｰﾀ、単価入力'!H282</f>
        <v>0</v>
      </c>
    </row>
    <row r="610" spans="1:18" ht="28.5" customHeight="1" x14ac:dyDescent="0.15">
      <c r="A610">
        <v>282</v>
      </c>
      <c r="B610" s="21"/>
      <c r="C610" s="31" t="str">
        <f>IF(H611=0,"",C608+1)</f>
        <v/>
      </c>
      <c r="D610" s="86"/>
      <c r="E610" s="33">
        <f>'[1]要求ﾃﾞｰﾀ、単価入力'!O283</f>
        <v>0</v>
      </c>
      <c r="F610" s="34" t="str">
        <f>IF(Q611="可","*","")</f>
        <v/>
      </c>
      <c r="G610" s="35"/>
      <c r="H610" s="36"/>
      <c r="I610" s="37"/>
      <c r="J610" s="37"/>
      <c r="K610" s="38"/>
      <c r="L610" s="18"/>
      <c r="M610" s="19">
        <f>'[1]要求ﾃﾞｰﾀ、単価入力'!T283</f>
        <v>0</v>
      </c>
      <c r="N610" s="20" t="str">
        <f>'[1]要求ﾃﾞｰﾀ、単価入力'!AA283</f>
        <v/>
      </c>
      <c r="O610" s="19">
        <f t="shared" si="23"/>
        <v>99999999</v>
      </c>
      <c r="P610">
        <f>'[1]要求ﾃﾞｰﾀ、単価入力'!V283</f>
        <v>0</v>
      </c>
    </row>
    <row r="611" spans="1:18" ht="28.5" customHeight="1" x14ac:dyDescent="0.15">
      <c r="A611">
        <v>282</v>
      </c>
      <c r="B611" s="21">
        <f>VLOOKUP(A611,'[1]要求ﾃﾞｰﾀ、単価入力'!$A$2:$I$301,8,FALSE)</f>
        <v>0</v>
      </c>
      <c r="C611" s="22"/>
      <c r="D611" s="85">
        <f>'[1]要求ﾃﾞｰﾀ、単価入力'!M283</f>
        <v>0</v>
      </c>
      <c r="E611" s="75">
        <f>'[1]要求ﾃﾞｰﾀ、単価入力'!N283</f>
        <v>0</v>
      </c>
      <c r="F611" s="25"/>
      <c r="G611" s="26">
        <f>'[1]要求ﾃﾞｰﾀ、単価入力'!Q283</f>
        <v>0</v>
      </c>
      <c r="H611" s="27">
        <f>'[1]要求ﾃﾞｰﾀ、単価入力'!R283</f>
        <v>0</v>
      </c>
      <c r="I611" s="28"/>
      <c r="J611" s="29"/>
      <c r="K611" s="30"/>
      <c r="L611" s="18"/>
      <c r="M611" s="19">
        <f>'[1]要求ﾃﾞｰﾀ、単価入力'!S283</f>
        <v>0</v>
      </c>
      <c r="N611" s="20" t="str">
        <f>'[1]要求ﾃﾞｰﾀ、単価入力'!Z283</f>
        <v/>
      </c>
      <c r="O611" s="19">
        <f t="shared" si="23"/>
        <v>99999999</v>
      </c>
      <c r="P611">
        <f>'[1]要求ﾃﾞｰﾀ、単価入力'!U283</f>
        <v>0</v>
      </c>
      <c r="Q611">
        <f>'[1]要求ﾃﾞｰﾀ、単価入力'!P283</f>
        <v>0</v>
      </c>
      <c r="R611">
        <f>'[1]要求ﾃﾞｰﾀ、単価入力'!H283</f>
        <v>0</v>
      </c>
    </row>
    <row r="612" spans="1:18" ht="28.5" customHeight="1" x14ac:dyDescent="0.15">
      <c r="A612">
        <v>283</v>
      </c>
      <c r="B612" s="21"/>
      <c r="C612" s="31" t="str">
        <f>IF(H613=0,"",C610+1)</f>
        <v/>
      </c>
      <c r="D612" s="86"/>
      <c r="E612" s="33">
        <f>'[1]要求ﾃﾞｰﾀ、単価入力'!O284</f>
        <v>0</v>
      </c>
      <c r="F612" s="34" t="str">
        <f>IF(Q613="可","*","")</f>
        <v/>
      </c>
      <c r="G612" s="35"/>
      <c r="H612" s="36"/>
      <c r="I612" s="37"/>
      <c r="J612" s="37"/>
      <c r="K612" s="38"/>
      <c r="L612" s="18"/>
      <c r="M612" s="19">
        <f>'[1]要求ﾃﾞｰﾀ、単価入力'!T284</f>
        <v>0</v>
      </c>
      <c r="N612" s="20" t="str">
        <f>'[1]要求ﾃﾞｰﾀ、単価入力'!AA284</f>
        <v/>
      </c>
      <c r="O612" s="19">
        <f t="shared" si="23"/>
        <v>99999999</v>
      </c>
      <c r="P612">
        <f>'[1]要求ﾃﾞｰﾀ、単価入力'!V284</f>
        <v>0</v>
      </c>
    </row>
    <row r="613" spans="1:18" ht="28.5" customHeight="1" x14ac:dyDescent="0.15">
      <c r="A613">
        <v>283</v>
      </c>
      <c r="B613" s="21">
        <f>VLOOKUP(A613,'[1]要求ﾃﾞｰﾀ、単価入力'!$A$2:$I$301,8,FALSE)</f>
        <v>0</v>
      </c>
      <c r="C613" s="22"/>
      <c r="D613" s="85">
        <f>'[1]要求ﾃﾞｰﾀ、単価入力'!M284</f>
        <v>0</v>
      </c>
      <c r="E613" s="75">
        <f>'[1]要求ﾃﾞｰﾀ、単価入力'!N284</f>
        <v>0</v>
      </c>
      <c r="F613" s="25"/>
      <c r="G613" s="26">
        <f>'[1]要求ﾃﾞｰﾀ、単価入力'!Q284</f>
        <v>0</v>
      </c>
      <c r="H613" s="27">
        <f>'[1]要求ﾃﾞｰﾀ、単価入力'!R284</f>
        <v>0</v>
      </c>
      <c r="I613" s="28"/>
      <c r="J613" s="29"/>
      <c r="K613" s="30"/>
      <c r="L613" s="18"/>
      <c r="M613" s="19">
        <f>'[1]要求ﾃﾞｰﾀ、単価入力'!S284</f>
        <v>0</v>
      </c>
      <c r="N613" s="20" t="str">
        <f>'[1]要求ﾃﾞｰﾀ、単価入力'!Z284</f>
        <v/>
      </c>
      <c r="O613" s="19">
        <f t="shared" si="23"/>
        <v>99999999</v>
      </c>
      <c r="P613">
        <f>'[1]要求ﾃﾞｰﾀ、単価入力'!U284</f>
        <v>0</v>
      </c>
      <c r="Q613">
        <f>'[1]要求ﾃﾞｰﾀ、単価入力'!P284</f>
        <v>0</v>
      </c>
      <c r="R613">
        <f>'[1]要求ﾃﾞｰﾀ、単価入力'!H284</f>
        <v>0</v>
      </c>
    </row>
    <row r="614" spans="1:18" ht="28.5" customHeight="1" x14ac:dyDescent="0.15">
      <c r="A614">
        <v>284</v>
      </c>
      <c r="B614" s="21"/>
      <c r="C614" s="31" t="str">
        <f>IF(H615=0,"",C612+1)</f>
        <v/>
      </c>
      <c r="D614" s="86"/>
      <c r="E614" s="33">
        <f>'[1]要求ﾃﾞｰﾀ、単価入力'!O285</f>
        <v>0</v>
      </c>
      <c r="F614" s="34" t="str">
        <f>IF(Q615="可","*","")</f>
        <v/>
      </c>
      <c r="G614" s="35"/>
      <c r="H614" s="36"/>
      <c r="I614" s="37"/>
      <c r="J614" s="37"/>
      <c r="K614" s="38"/>
      <c r="L614" s="18"/>
      <c r="M614" s="19">
        <f>'[1]要求ﾃﾞｰﾀ、単価入力'!T285</f>
        <v>0</v>
      </c>
      <c r="N614" s="20" t="str">
        <f>'[1]要求ﾃﾞｰﾀ、単価入力'!AA285</f>
        <v/>
      </c>
      <c r="O614" s="19">
        <f t="shared" si="23"/>
        <v>99999999</v>
      </c>
      <c r="P614">
        <f>'[1]要求ﾃﾞｰﾀ、単価入力'!V285</f>
        <v>0</v>
      </c>
    </row>
    <row r="615" spans="1:18" ht="28.5" customHeight="1" x14ac:dyDescent="0.15">
      <c r="A615">
        <v>284</v>
      </c>
      <c r="B615" s="21">
        <f>VLOOKUP(A615,'[1]要求ﾃﾞｰﾀ、単価入力'!$A$2:$I$301,8,FALSE)</f>
        <v>0</v>
      </c>
      <c r="C615" s="22"/>
      <c r="D615" s="85">
        <f>'[1]要求ﾃﾞｰﾀ、単価入力'!M285</f>
        <v>0</v>
      </c>
      <c r="E615" s="75">
        <f>'[1]要求ﾃﾞｰﾀ、単価入力'!N285</f>
        <v>0</v>
      </c>
      <c r="F615" s="25"/>
      <c r="G615" s="26">
        <f>'[1]要求ﾃﾞｰﾀ、単価入力'!Q285</f>
        <v>0</v>
      </c>
      <c r="H615" s="27">
        <f>'[1]要求ﾃﾞｰﾀ、単価入力'!R285</f>
        <v>0</v>
      </c>
      <c r="I615" s="28"/>
      <c r="J615" s="29"/>
      <c r="K615" s="30"/>
      <c r="L615" s="18"/>
      <c r="M615" s="19">
        <f>'[1]要求ﾃﾞｰﾀ、単価入力'!S285</f>
        <v>0</v>
      </c>
      <c r="N615" s="20" t="str">
        <f>'[1]要求ﾃﾞｰﾀ、単価入力'!Z285</f>
        <v/>
      </c>
      <c r="O615" s="19">
        <f t="shared" si="23"/>
        <v>99999999</v>
      </c>
      <c r="P615">
        <f>'[1]要求ﾃﾞｰﾀ、単価入力'!U285</f>
        <v>0</v>
      </c>
      <c r="Q615">
        <f>'[1]要求ﾃﾞｰﾀ、単価入力'!P285</f>
        <v>0</v>
      </c>
      <c r="R615">
        <f>'[1]要求ﾃﾞｰﾀ、単価入力'!H285</f>
        <v>0</v>
      </c>
    </row>
    <row r="616" spans="1:18" ht="28.5" customHeight="1" x14ac:dyDescent="0.15">
      <c r="A616">
        <v>285</v>
      </c>
      <c r="B616" s="21"/>
      <c r="C616" s="31" t="str">
        <f>IF(H617=0,"",C614+1)</f>
        <v/>
      </c>
      <c r="D616" s="86"/>
      <c r="E616" s="33">
        <f>'[1]要求ﾃﾞｰﾀ、単価入力'!O286</f>
        <v>0</v>
      </c>
      <c r="F616" s="34" t="str">
        <f>IF(Q617="可","*","")</f>
        <v/>
      </c>
      <c r="G616" s="35"/>
      <c r="H616" s="36"/>
      <c r="I616" s="37"/>
      <c r="J616" s="37"/>
      <c r="K616" s="38"/>
      <c r="L616" s="18"/>
      <c r="M616" s="19">
        <f>'[1]要求ﾃﾞｰﾀ、単価入力'!T286</f>
        <v>0</v>
      </c>
      <c r="N616" s="20" t="str">
        <f>'[1]要求ﾃﾞｰﾀ、単価入力'!AA286</f>
        <v/>
      </c>
      <c r="O616" s="19">
        <f t="shared" si="23"/>
        <v>99999999</v>
      </c>
      <c r="P616">
        <f>'[1]要求ﾃﾞｰﾀ、単価入力'!V286</f>
        <v>0</v>
      </c>
    </row>
    <row r="617" spans="1:18" ht="28.5" customHeight="1" x14ac:dyDescent="0.15">
      <c r="A617">
        <v>285</v>
      </c>
      <c r="B617" s="21">
        <f>VLOOKUP(A617,'[1]要求ﾃﾞｰﾀ、単価入力'!$A$2:$I$301,8,FALSE)</f>
        <v>0</v>
      </c>
      <c r="C617" s="22"/>
      <c r="D617" s="85">
        <f>'[1]要求ﾃﾞｰﾀ、単価入力'!M286</f>
        <v>0</v>
      </c>
      <c r="E617" s="75">
        <f>'[1]要求ﾃﾞｰﾀ、単価入力'!N286</f>
        <v>0</v>
      </c>
      <c r="F617" s="25"/>
      <c r="G617" s="26">
        <f>'[1]要求ﾃﾞｰﾀ、単価入力'!Q286</f>
        <v>0</v>
      </c>
      <c r="H617" s="27">
        <f>'[1]要求ﾃﾞｰﾀ、単価入力'!R286</f>
        <v>0</v>
      </c>
      <c r="I617" s="28"/>
      <c r="J617" s="29"/>
      <c r="K617" s="30"/>
      <c r="L617" s="18"/>
      <c r="M617" s="19">
        <f>'[1]要求ﾃﾞｰﾀ、単価入力'!S286</f>
        <v>0</v>
      </c>
      <c r="N617" s="20" t="str">
        <f>'[1]要求ﾃﾞｰﾀ、単価入力'!Z286</f>
        <v/>
      </c>
      <c r="O617" s="19">
        <f t="shared" si="23"/>
        <v>99999999</v>
      </c>
      <c r="P617">
        <f>'[1]要求ﾃﾞｰﾀ、単価入力'!U286</f>
        <v>0</v>
      </c>
      <c r="Q617">
        <f>'[1]要求ﾃﾞｰﾀ、単価入力'!P286</f>
        <v>0</v>
      </c>
      <c r="R617">
        <f>'[1]要求ﾃﾞｰﾀ、単価入力'!H286</f>
        <v>0</v>
      </c>
    </row>
    <row r="618" spans="1:18" ht="28.5" customHeight="1" x14ac:dyDescent="0.15">
      <c r="A618">
        <v>286</v>
      </c>
      <c r="B618" s="21"/>
      <c r="C618" s="31" t="str">
        <f>IF(H619=0,"",C616+1)</f>
        <v/>
      </c>
      <c r="D618" s="86"/>
      <c r="E618" s="33">
        <f>'[1]要求ﾃﾞｰﾀ、単価入力'!O287</f>
        <v>0</v>
      </c>
      <c r="F618" s="34" t="str">
        <f>IF(Q619="可","*","")</f>
        <v/>
      </c>
      <c r="G618" s="35"/>
      <c r="H618" s="36"/>
      <c r="I618" s="37"/>
      <c r="J618" s="37"/>
      <c r="K618" s="38"/>
      <c r="L618" s="18"/>
      <c r="M618" s="19">
        <f>'[1]要求ﾃﾞｰﾀ、単価入力'!T287</f>
        <v>0</v>
      </c>
      <c r="N618" s="20" t="str">
        <f>'[1]要求ﾃﾞｰﾀ、単価入力'!AA287</f>
        <v/>
      </c>
      <c r="O618" s="19">
        <f t="shared" si="23"/>
        <v>99999999</v>
      </c>
      <c r="P618">
        <f>'[1]要求ﾃﾞｰﾀ、単価入力'!V287</f>
        <v>0</v>
      </c>
    </row>
    <row r="619" spans="1:18" ht="28.5" customHeight="1" x14ac:dyDescent="0.15">
      <c r="A619">
        <v>286</v>
      </c>
      <c r="B619" s="21">
        <f>VLOOKUP(A619,'[1]要求ﾃﾞｰﾀ、単価入力'!$A$2:$I$301,8,FALSE)</f>
        <v>0</v>
      </c>
      <c r="C619" s="22"/>
      <c r="D619" s="85">
        <f>'[1]要求ﾃﾞｰﾀ、単価入力'!M287</f>
        <v>0</v>
      </c>
      <c r="E619" s="75">
        <f>'[1]要求ﾃﾞｰﾀ、単価入力'!N287</f>
        <v>0</v>
      </c>
      <c r="F619" s="25"/>
      <c r="G619" s="26">
        <f>'[1]要求ﾃﾞｰﾀ、単価入力'!Q287</f>
        <v>0</v>
      </c>
      <c r="H619" s="27">
        <f>'[1]要求ﾃﾞｰﾀ、単価入力'!R287</f>
        <v>0</v>
      </c>
      <c r="I619" s="28"/>
      <c r="J619" s="29"/>
      <c r="K619" s="30"/>
      <c r="L619" s="18"/>
      <c r="M619" s="19">
        <f>'[1]要求ﾃﾞｰﾀ、単価入力'!S287</f>
        <v>0</v>
      </c>
      <c r="N619" s="20" t="str">
        <f>'[1]要求ﾃﾞｰﾀ、単価入力'!Z287</f>
        <v/>
      </c>
      <c r="O619" s="19">
        <f t="shared" si="23"/>
        <v>99999999</v>
      </c>
      <c r="P619">
        <f>'[1]要求ﾃﾞｰﾀ、単価入力'!U287</f>
        <v>0</v>
      </c>
      <c r="Q619">
        <f>'[1]要求ﾃﾞｰﾀ、単価入力'!P287</f>
        <v>0</v>
      </c>
      <c r="R619">
        <f>'[1]要求ﾃﾞｰﾀ、単価入力'!H287</f>
        <v>0</v>
      </c>
    </row>
    <row r="620" spans="1:18" ht="28.5" customHeight="1" x14ac:dyDescent="0.15">
      <c r="A620">
        <v>287</v>
      </c>
      <c r="B620" s="21"/>
      <c r="C620" s="31" t="str">
        <f>IF(H621=0,"",C618+1)</f>
        <v/>
      </c>
      <c r="D620" s="86"/>
      <c r="E620" s="33">
        <f>'[1]要求ﾃﾞｰﾀ、単価入力'!O288</f>
        <v>0</v>
      </c>
      <c r="F620" s="34" t="str">
        <f>IF(Q621="可","*","")</f>
        <v/>
      </c>
      <c r="G620" s="35"/>
      <c r="H620" s="36"/>
      <c r="I620" s="37"/>
      <c r="J620" s="37"/>
      <c r="K620" s="38"/>
      <c r="L620" s="18"/>
      <c r="M620" s="19">
        <f>'[1]要求ﾃﾞｰﾀ、単価入力'!T288</f>
        <v>0</v>
      </c>
      <c r="N620" s="20" t="str">
        <f>'[1]要求ﾃﾞｰﾀ、単価入力'!AA288</f>
        <v/>
      </c>
      <c r="O620" s="19">
        <f t="shared" si="23"/>
        <v>99999999</v>
      </c>
      <c r="P620">
        <f>'[1]要求ﾃﾞｰﾀ、単価入力'!V288</f>
        <v>0</v>
      </c>
    </row>
    <row r="621" spans="1:18" ht="28.5" customHeight="1" x14ac:dyDescent="0.15">
      <c r="A621">
        <v>287</v>
      </c>
      <c r="B621" s="21">
        <f>VLOOKUP(A621,'[1]要求ﾃﾞｰﾀ、単価入力'!$A$2:$I$301,8,FALSE)</f>
        <v>0</v>
      </c>
      <c r="C621" s="22"/>
      <c r="D621" s="85">
        <f>'[1]要求ﾃﾞｰﾀ、単価入力'!M288</f>
        <v>0</v>
      </c>
      <c r="E621" s="75">
        <f>'[1]要求ﾃﾞｰﾀ、単価入力'!N288</f>
        <v>0</v>
      </c>
      <c r="F621" s="25"/>
      <c r="G621" s="26">
        <f>'[1]要求ﾃﾞｰﾀ、単価入力'!Q288</f>
        <v>0</v>
      </c>
      <c r="H621" s="27">
        <f>'[1]要求ﾃﾞｰﾀ、単価入力'!R288</f>
        <v>0</v>
      </c>
      <c r="I621" s="28"/>
      <c r="J621" s="29"/>
      <c r="K621" s="30"/>
      <c r="L621" s="18"/>
      <c r="M621" s="19">
        <f>'[1]要求ﾃﾞｰﾀ、単価入力'!S288</f>
        <v>0</v>
      </c>
      <c r="N621" s="20" t="str">
        <f>'[1]要求ﾃﾞｰﾀ、単価入力'!Z288</f>
        <v/>
      </c>
      <c r="O621" s="19">
        <f t="shared" si="23"/>
        <v>99999999</v>
      </c>
      <c r="P621">
        <f>'[1]要求ﾃﾞｰﾀ、単価入力'!U288</f>
        <v>0</v>
      </c>
      <c r="Q621">
        <f>'[1]要求ﾃﾞｰﾀ、単価入力'!P288</f>
        <v>0</v>
      </c>
      <c r="R621">
        <f>'[1]要求ﾃﾞｰﾀ、単価入力'!H288</f>
        <v>0</v>
      </c>
    </row>
    <row r="622" spans="1:18" ht="28.5" customHeight="1" x14ac:dyDescent="0.15">
      <c r="A622">
        <v>288</v>
      </c>
      <c r="B622" s="21"/>
      <c r="C622" s="31" t="str">
        <f>IF(H623=0,"",C620+1)</f>
        <v/>
      </c>
      <c r="D622" s="86"/>
      <c r="E622" s="33">
        <f>'[1]要求ﾃﾞｰﾀ、単価入力'!O289</f>
        <v>0</v>
      </c>
      <c r="F622" s="34" t="str">
        <f>IF(Q623="可","*","")</f>
        <v/>
      </c>
      <c r="G622" s="35"/>
      <c r="H622" s="36"/>
      <c r="I622" s="37"/>
      <c r="J622" s="37"/>
      <c r="K622" s="38"/>
      <c r="L622" s="18"/>
      <c r="M622" s="19">
        <f>'[1]要求ﾃﾞｰﾀ、単価入力'!T289</f>
        <v>0</v>
      </c>
      <c r="N622" s="20" t="str">
        <f>'[1]要求ﾃﾞｰﾀ、単価入力'!AA289</f>
        <v/>
      </c>
      <c r="O622" s="19">
        <f t="shared" si="23"/>
        <v>99999999</v>
      </c>
      <c r="P622">
        <f>'[1]要求ﾃﾞｰﾀ、単価入力'!V289</f>
        <v>0</v>
      </c>
    </row>
    <row r="623" spans="1:18" ht="28.5" customHeight="1" x14ac:dyDescent="0.15">
      <c r="A623">
        <v>288</v>
      </c>
      <c r="B623" s="21">
        <f>VLOOKUP(A623,'[1]要求ﾃﾞｰﾀ、単価入力'!$A$2:$I$301,8,FALSE)</f>
        <v>0</v>
      </c>
      <c r="C623" s="22"/>
      <c r="D623" s="85">
        <f>'[1]要求ﾃﾞｰﾀ、単価入力'!M289</f>
        <v>0</v>
      </c>
      <c r="E623" s="75">
        <f>'[1]要求ﾃﾞｰﾀ、単価入力'!N289</f>
        <v>0</v>
      </c>
      <c r="F623" s="25"/>
      <c r="G623" s="26">
        <f>'[1]要求ﾃﾞｰﾀ、単価入力'!Q289</f>
        <v>0</v>
      </c>
      <c r="H623" s="27">
        <f>'[1]要求ﾃﾞｰﾀ、単価入力'!R289</f>
        <v>0</v>
      </c>
      <c r="I623" s="28"/>
      <c r="J623" s="29"/>
      <c r="K623" s="30"/>
      <c r="L623" s="18"/>
      <c r="M623" s="19">
        <f>'[1]要求ﾃﾞｰﾀ、単価入力'!S289</f>
        <v>0</v>
      </c>
      <c r="N623" s="20" t="str">
        <f>'[1]要求ﾃﾞｰﾀ、単価入力'!Z289</f>
        <v/>
      </c>
      <c r="O623" s="19">
        <f t="shared" si="23"/>
        <v>99999999</v>
      </c>
      <c r="P623">
        <f>'[1]要求ﾃﾞｰﾀ、単価入力'!U289</f>
        <v>0</v>
      </c>
      <c r="Q623">
        <f>'[1]要求ﾃﾞｰﾀ、単価入力'!P289</f>
        <v>0</v>
      </c>
      <c r="R623">
        <f>'[1]要求ﾃﾞｰﾀ、単価入力'!H289</f>
        <v>0</v>
      </c>
    </row>
    <row r="624" spans="1:18" ht="28.5" customHeight="1" x14ac:dyDescent="0.15">
      <c r="C624" s="22"/>
      <c r="D624" s="87"/>
      <c r="E624" s="78"/>
      <c r="F624" s="58"/>
      <c r="G624" s="59"/>
      <c r="H624" s="60"/>
      <c r="I624" s="61" t="str">
        <f>IF($A$1&lt;289,"小計","")</f>
        <v>小計</v>
      </c>
      <c r="J624" s="82">
        <f>IF(I624="","",SUM(J600:J623))</f>
        <v>0</v>
      </c>
      <c r="K624" s="72"/>
      <c r="L624" s="18"/>
      <c r="M624" s="19"/>
      <c r="N624" s="20"/>
      <c r="O624" s="19"/>
    </row>
    <row r="625" spans="1:18" ht="28.5" customHeight="1" x14ac:dyDescent="0.15">
      <c r="C625" s="46"/>
      <c r="D625" s="88"/>
      <c r="E625" s="80"/>
      <c r="F625" s="65"/>
      <c r="G625" s="66"/>
      <c r="H625" s="67"/>
      <c r="I625" s="68" t="str">
        <f>IF(I624="小計","計","小計")</f>
        <v>計</v>
      </c>
      <c r="J625" s="83">
        <f>IF(I625="小計",SUM(J600:J623),IF(I625="計",SUM($L$2:L625)))</f>
        <v>0</v>
      </c>
      <c r="K625" s="70"/>
      <c r="L625" s="55">
        <f>SUM(J600:J623)</f>
        <v>0</v>
      </c>
      <c r="M625" s="19">
        <f>M599+J625</f>
        <v>6</v>
      </c>
      <c r="N625" s="20"/>
      <c r="O625" s="19">
        <f>ROUNDDOWN(M625*N625,0)</f>
        <v>0</v>
      </c>
    </row>
    <row r="626" spans="1:18" ht="28.5" customHeight="1" x14ac:dyDescent="0.15">
      <c r="A626">
        <v>289</v>
      </c>
      <c r="C626" s="10" t="str">
        <f>IF(H627=0,"",289)</f>
        <v/>
      </c>
      <c r="D626" s="84"/>
      <c r="E626" s="12">
        <f>'[1]要求ﾃﾞｰﾀ、単価入力'!O290</f>
        <v>0</v>
      </c>
      <c r="F626" s="13" t="str">
        <f>IF(Q627="可","*","")</f>
        <v/>
      </c>
      <c r="G626" s="14"/>
      <c r="H626" s="15"/>
      <c r="I626" s="16"/>
      <c r="J626" s="16"/>
      <c r="K626" s="17"/>
      <c r="L626" s="18"/>
      <c r="M626" s="19">
        <f>'[1]要求ﾃﾞｰﾀ、単価入力'!T290</f>
        <v>0</v>
      </c>
      <c r="N626" s="20" t="str">
        <f>'[1]要求ﾃﾞｰﾀ、単価入力'!AA290</f>
        <v/>
      </c>
      <c r="O626" s="19">
        <f t="shared" ref="O626:O649" si="24">IF(M626=0,M626+99999999,ROUNDDOWN(M626*N626,0))</f>
        <v>99999999</v>
      </c>
      <c r="P626">
        <f>'[1]要求ﾃﾞｰﾀ、単価入力'!V290</f>
        <v>0</v>
      </c>
    </row>
    <row r="627" spans="1:18" ht="28.5" customHeight="1" x14ac:dyDescent="0.15">
      <c r="A627">
        <v>289</v>
      </c>
      <c r="B627" s="21">
        <f>VLOOKUP(A627,'[1]要求ﾃﾞｰﾀ、単価入力'!$A$2:$I$301,8,FALSE)</f>
        <v>0</v>
      </c>
      <c r="C627" s="22"/>
      <c r="D627" s="85">
        <f>'[1]要求ﾃﾞｰﾀ、単価入力'!M290</f>
        <v>0</v>
      </c>
      <c r="E627" s="75">
        <f>'[1]要求ﾃﾞｰﾀ、単価入力'!N290</f>
        <v>0</v>
      </c>
      <c r="F627" s="25"/>
      <c r="G627" s="26">
        <f>'[1]要求ﾃﾞｰﾀ、単価入力'!Q290</f>
        <v>0</v>
      </c>
      <c r="H627" s="27">
        <f>'[1]要求ﾃﾞｰﾀ、単価入力'!R290</f>
        <v>0</v>
      </c>
      <c r="I627" s="28"/>
      <c r="J627" s="29"/>
      <c r="K627" s="30"/>
      <c r="L627" s="18"/>
      <c r="M627" s="19">
        <f>'[1]要求ﾃﾞｰﾀ、単価入力'!S290</f>
        <v>0</v>
      </c>
      <c r="N627" s="20" t="str">
        <f>'[1]要求ﾃﾞｰﾀ、単価入力'!Z290</f>
        <v/>
      </c>
      <c r="O627" s="19">
        <f t="shared" si="24"/>
        <v>99999999</v>
      </c>
      <c r="P627">
        <f>'[1]要求ﾃﾞｰﾀ、単価入力'!U290</f>
        <v>0</v>
      </c>
      <c r="Q627">
        <f>'[1]要求ﾃﾞｰﾀ、単価入力'!P290</f>
        <v>0</v>
      </c>
      <c r="R627">
        <f>'[1]要求ﾃﾞｰﾀ、単価入力'!H290</f>
        <v>0</v>
      </c>
    </row>
    <row r="628" spans="1:18" ht="28.5" customHeight="1" x14ac:dyDescent="0.15">
      <c r="A628">
        <v>290</v>
      </c>
      <c r="B628" s="21"/>
      <c r="C628" s="31" t="str">
        <f>IF(H629=0,"",C626+1)</f>
        <v/>
      </c>
      <c r="D628" s="86"/>
      <c r="E628" s="33">
        <f>'[1]要求ﾃﾞｰﾀ、単価入力'!O291</f>
        <v>0</v>
      </c>
      <c r="F628" s="34" t="str">
        <f>IF(Q629="可","*","")</f>
        <v/>
      </c>
      <c r="G628" s="35"/>
      <c r="H628" s="36"/>
      <c r="I628" s="37"/>
      <c r="J628" s="37"/>
      <c r="K628" s="38"/>
      <c r="L628" s="18"/>
      <c r="M628" s="19">
        <f>'[1]要求ﾃﾞｰﾀ、単価入力'!T291</f>
        <v>0</v>
      </c>
      <c r="N628" s="20" t="str">
        <f>'[1]要求ﾃﾞｰﾀ、単価入力'!AA291</f>
        <v/>
      </c>
      <c r="O628" s="19">
        <f t="shared" si="24"/>
        <v>99999999</v>
      </c>
      <c r="P628">
        <f>'[1]要求ﾃﾞｰﾀ、単価入力'!V291</f>
        <v>0</v>
      </c>
    </row>
    <row r="629" spans="1:18" ht="28.5" customHeight="1" x14ac:dyDescent="0.15">
      <c r="A629">
        <v>290</v>
      </c>
      <c r="B629" s="21">
        <f>VLOOKUP(A629,'[1]要求ﾃﾞｰﾀ、単価入力'!$A$2:$I$301,8,FALSE)</f>
        <v>0</v>
      </c>
      <c r="C629" s="22"/>
      <c r="D629" s="85">
        <f>'[1]要求ﾃﾞｰﾀ、単価入力'!M291</f>
        <v>0</v>
      </c>
      <c r="E629" s="75">
        <f>'[1]要求ﾃﾞｰﾀ、単価入力'!N291</f>
        <v>0</v>
      </c>
      <c r="F629" s="25"/>
      <c r="G629" s="26">
        <f>'[1]要求ﾃﾞｰﾀ、単価入力'!Q291</f>
        <v>0</v>
      </c>
      <c r="H629" s="27">
        <f>'[1]要求ﾃﾞｰﾀ、単価入力'!R291</f>
        <v>0</v>
      </c>
      <c r="I629" s="28"/>
      <c r="J629" s="29"/>
      <c r="K629" s="30"/>
      <c r="L629" s="18"/>
      <c r="M629" s="19">
        <f>'[1]要求ﾃﾞｰﾀ、単価入力'!S291</f>
        <v>0</v>
      </c>
      <c r="N629" s="20" t="str">
        <f>'[1]要求ﾃﾞｰﾀ、単価入力'!Z291</f>
        <v/>
      </c>
      <c r="O629" s="19">
        <f t="shared" si="24"/>
        <v>99999999</v>
      </c>
      <c r="P629">
        <f>'[1]要求ﾃﾞｰﾀ、単価入力'!U291</f>
        <v>0</v>
      </c>
      <c r="Q629">
        <f>'[1]要求ﾃﾞｰﾀ、単価入力'!P291</f>
        <v>0</v>
      </c>
      <c r="R629">
        <f>'[1]要求ﾃﾞｰﾀ、単価入力'!H291</f>
        <v>0</v>
      </c>
    </row>
    <row r="630" spans="1:18" ht="28.5" customHeight="1" x14ac:dyDescent="0.15">
      <c r="A630">
        <v>291</v>
      </c>
      <c r="B630" s="21"/>
      <c r="C630" s="31" t="str">
        <f>IF(H631=0,"",C628+1)</f>
        <v/>
      </c>
      <c r="D630" s="86"/>
      <c r="E630" s="33">
        <f>'[1]要求ﾃﾞｰﾀ、単価入力'!O292</f>
        <v>0</v>
      </c>
      <c r="F630" s="34" t="str">
        <f>IF(Q631="可","*","")</f>
        <v/>
      </c>
      <c r="G630" s="35"/>
      <c r="H630" s="36"/>
      <c r="I630" s="37"/>
      <c r="J630" s="37"/>
      <c r="K630" s="38"/>
      <c r="L630" s="18"/>
      <c r="M630" s="19">
        <f>'[1]要求ﾃﾞｰﾀ、単価入力'!T292</f>
        <v>0</v>
      </c>
      <c r="N630" s="20" t="str">
        <f>'[1]要求ﾃﾞｰﾀ、単価入力'!AA292</f>
        <v/>
      </c>
      <c r="O630" s="19">
        <f t="shared" si="24"/>
        <v>99999999</v>
      </c>
      <c r="P630">
        <f>'[1]要求ﾃﾞｰﾀ、単価入力'!V292</f>
        <v>0</v>
      </c>
    </row>
    <row r="631" spans="1:18" ht="28.5" customHeight="1" x14ac:dyDescent="0.15">
      <c r="A631">
        <v>291</v>
      </c>
      <c r="B631" s="21">
        <f>VLOOKUP(A631,'[1]要求ﾃﾞｰﾀ、単価入力'!$A$2:$I$301,8,FALSE)</f>
        <v>0</v>
      </c>
      <c r="C631" s="22"/>
      <c r="D631" s="85">
        <f>'[1]要求ﾃﾞｰﾀ、単価入力'!M292</f>
        <v>0</v>
      </c>
      <c r="E631" s="75">
        <f>'[1]要求ﾃﾞｰﾀ、単価入力'!N292</f>
        <v>0</v>
      </c>
      <c r="F631" s="25"/>
      <c r="G631" s="26">
        <f>'[1]要求ﾃﾞｰﾀ、単価入力'!Q292</f>
        <v>0</v>
      </c>
      <c r="H631" s="27">
        <f>'[1]要求ﾃﾞｰﾀ、単価入力'!R292</f>
        <v>0</v>
      </c>
      <c r="I631" s="28"/>
      <c r="J631" s="29"/>
      <c r="K631" s="30"/>
      <c r="L631" s="18"/>
      <c r="M631" s="19">
        <f>'[1]要求ﾃﾞｰﾀ、単価入力'!S292</f>
        <v>0</v>
      </c>
      <c r="N631" s="20" t="str">
        <f>'[1]要求ﾃﾞｰﾀ、単価入力'!Z292</f>
        <v/>
      </c>
      <c r="O631" s="19">
        <f t="shared" si="24"/>
        <v>99999999</v>
      </c>
      <c r="P631">
        <f>'[1]要求ﾃﾞｰﾀ、単価入力'!U292</f>
        <v>0</v>
      </c>
      <c r="Q631">
        <f>'[1]要求ﾃﾞｰﾀ、単価入力'!P292</f>
        <v>0</v>
      </c>
      <c r="R631">
        <f>'[1]要求ﾃﾞｰﾀ、単価入力'!H292</f>
        <v>0</v>
      </c>
    </row>
    <row r="632" spans="1:18" ht="28.5" customHeight="1" x14ac:dyDescent="0.15">
      <c r="A632">
        <v>292</v>
      </c>
      <c r="B632" s="21"/>
      <c r="C632" s="31" t="str">
        <f>IF(H633=0,"",C630+1)</f>
        <v/>
      </c>
      <c r="D632" s="86"/>
      <c r="E632" s="33">
        <f>'[1]要求ﾃﾞｰﾀ、単価入力'!O293</f>
        <v>0</v>
      </c>
      <c r="F632" s="34" t="str">
        <f>IF(Q633="可","*","")</f>
        <v/>
      </c>
      <c r="G632" s="35"/>
      <c r="H632" s="36"/>
      <c r="I632" s="37"/>
      <c r="J632" s="37"/>
      <c r="K632" s="38"/>
      <c r="L632" s="18"/>
      <c r="M632" s="19">
        <f>'[1]要求ﾃﾞｰﾀ、単価入力'!T293</f>
        <v>0</v>
      </c>
      <c r="N632" s="20" t="str">
        <f>'[1]要求ﾃﾞｰﾀ、単価入力'!AA293</f>
        <v/>
      </c>
      <c r="O632" s="19">
        <f t="shared" si="24"/>
        <v>99999999</v>
      </c>
      <c r="P632">
        <f>'[1]要求ﾃﾞｰﾀ、単価入力'!V293</f>
        <v>0</v>
      </c>
    </row>
    <row r="633" spans="1:18" ht="28.5" customHeight="1" x14ac:dyDescent="0.15">
      <c r="A633">
        <v>292</v>
      </c>
      <c r="B633" s="21">
        <f>VLOOKUP(A633,'[1]要求ﾃﾞｰﾀ、単価入力'!$A$2:$I$301,8,FALSE)</f>
        <v>0</v>
      </c>
      <c r="C633" s="22"/>
      <c r="D633" s="85">
        <f>'[1]要求ﾃﾞｰﾀ、単価入力'!M293</f>
        <v>0</v>
      </c>
      <c r="E633" s="75">
        <f>'[1]要求ﾃﾞｰﾀ、単価入力'!N293</f>
        <v>0</v>
      </c>
      <c r="F633" s="25"/>
      <c r="G633" s="26">
        <f>'[1]要求ﾃﾞｰﾀ、単価入力'!Q293</f>
        <v>0</v>
      </c>
      <c r="H633" s="27">
        <f>'[1]要求ﾃﾞｰﾀ、単価入力'!R293</f>
        <v>0</v>
      </c>
      <c r="I633" s="28"/>
      <c r="J633" s="29"/>
      <c r="K633" s="30"/>
      <c r="L633" s="18"/>
      <c r="M633" s="19">
        <f>'[1]要求ﾃﾞｰﾀ、単価入力'!S293</f>
        <v>0</v>
      </c>
      <c r="N633" s="20" t="str">
        <f>'[1]要求ﾃﾞｰﾀ、単価入力'!Z293</f>
        <v/>
      </c>
      <c r="O633" s="19">
        <f t="shared" si="24"/>
        <v>99999999</v>
      </c>
      <c r="P633">
        <f>'[1]要求ﾃﾞｰﾀ、単価入力'!U293</f>
        <v>0</v>
      </c>
      <c r="Q633">
        <f>'[1]要求ﾃﾞｰﾀ、単価入力'!P293</f>
        <v>0</v>
      </c>
      <c r="R633">
        <f>'[1]要求ﾃﾞｰﾀ、単価入力'!H293</f>
        <v>0</v>
      </c>
    </row>
    <row r="634" spans="1:18" ht="28.5" customHeight="1" x14ac:dyDescent="0.15">
      <c r="A634">
        <v>293</v>
      </c>
      <c r="B634" s="21"/>
      <c r="C634" s="31" t="str">
        <f>IF(H635=0,"",C632+1)</f>
        <v/>
      </c>
      <c r="D634" s="86"/>
      <c r="E634" s="33">
        <f>'[1]要求ﾃﾞｰﾀ、単価入力'!O294</f>
        <v>0</v>
      </c>
      <c r="F634" s="34" t="str">
        <f>IF(Q635="可","*","")</f>
        <v/>
      </c>
      <c r="G634" s="35"/>
      <c r="H634" s="36"/>
      <c r="I634" s="37"/>
      <c r="J634" s="37"/>
      <c r="K634" s="38"/>
      <c r="L634" s="18"/>
      <c r="M634" s="19">
        <f>'[1]要求ﾃﾞｰﾀ、単価入力'!T294</f>
        <v>0</v>
      </c>
      <c r="N634" s="20" t="str">
        <f>'[1]要求ﾃﾞｰﾀ、単価入力'!AA294</f>
        <v/>
      </c>
      <c r="O634" s="19">
        <f t="shared" si="24"/>
        <v>99999999</v>
      </c>
      <c r="P634">
        <f>'[1]要求ﾃﾞｰﾀ、単価入力'!V294</f>
        <v>0</v>
      </c>
    </row>
    <row r="635" spans="1:18" ht="28.5" customHeight="1" x14ac:dyDescent="0.15">
      <c r="A635">
        <v>293</v>
      </c>
      <c r="B635" s="21">
        <f>VLOOKUP(A635,'[1]要求ﾃﾞｰﾀ、単価入力'!$A$2:$I$301,8,FALSE)</f>
        <v>0</v>
      </c>
      <c r="C635" s="22"/>
      <c r="D635" s="85">
        <f>'[1]要求ﾃﾞｰﾀ、単価入力'!M294</f>
        <v>0</v>
      </c>
      <c r="E635" s="75">
        <f>'[1]要求ﾃﾞｰﾀ、単価入力'!N294</f>
        <v>0</v>
      </c>
      <c r="F635" s="25"/>
      <c r="G635" s="26">
        <f>'[1]要求ﾃﾞｰﾀ、単価入力'!Q294</f>
        <v>0</v>
      </c>
      <c r="H635" s="27">
        <f>'[1]要求ﾃﾞｰﾀ、単価入力'!R294</f>
        <v>0</v>
      </c>
      <c r="I635" s="28"/>
      <c r="J635" s="29"/>
      <c r="K635" s="39"/>
      <c r="L635" s="18"/>
      <c r="M635" s="19">
        <f>'[1]要求ﾃﾞｰﾀ、単価入力'!S294</f>
        <v>0</v>
      </c>
      <c r="N635" s="20" t="str">
        <f>'[1]要求ﾃﾞｰﾀ、単価入力'!Z294</f>
        <v/>
      </c>
      <c r="O635" s="19">
        <f t="shared" si="24"/>
        <v>99999999</v>
      </c>
      <c r="P635">
        <f>'[1]要求ﾃﾞｰﾀ、単価入力'!U294</f>
        <v>0</v>
      </c>
      <c r="Q635">
        <f>'[1]要求ﾃﾞｰﾀ、単価入力'!P294</f>
        <v>0</v>
      </c>
      <c r="R635">
        <f>'[1]要求ﾃﾞｰﾀ、単価入力'!H294</f>
        <v>0</v>
      </c>
    </row>
    <row r="636" spans="1:18" ht="28.5" customHeight="1" x14ac:dyDescent="0.15">
      <c r="A636">
        <v>294</v>
      </c>
      <c r="B636" s="21"/>
      <c r="C636" s="31" t="str">
        <f>IF(H637=0,"",C634+1)</f>
        <v/>
      </c>
      <c r="D636" s="86"/>
      <c r="E636" s="33">
        <f>'[1]要求ﾃﾞｰﾀ、単価入力'!O295</f>
        <v>0</v>
      </c>
      <c r="F636" s="34" t="str">
        <f>IF(Q637="可","*","")</f>
        <v/>
      </c>
      <c r="G636" s="35"/>
      <c r="H636" s="36"/>
      <c r="I636" s="37"/>
      <c r="J636" s="37"/>
      <c r="K636" s="38"/>
      <c r="L636" s="18"/>
      <c r="M636" s="19">
        <f>'[1]要求ﾃﾞｰﾀ、単価入力'!T295</f>
        <v>0</v>
      </c>
      <c r="N636" s="20" t="str">
        <f>'[1]要求ﾃﾞｰﾀ、単価入力'!AA295</f>
        <v/>
      </c>
      <c r="O636" s="19">
        <f t="shared" si="24"/>
        <v>99999999</v>
      </c>
      <c r="P636">
        <f>'[1]要求ﾃﾞｰﾀ、単価入力'!V295</f>
        <v>0</v>
      </c>
    </row>
    <row r="637" spans="1:18" ht="28.5" customHeight="1" x14ac:dyDescent="0.15">
      <c r="A637">
        <v>294</v>
      </c>
      <c r="B637" s="21">
        <f>VLOOKUP(A637,'[1]要求ﾃﾞｰﾀ、単価入力'!$A$2:$I$301,8,FALSE)</f>
        <v>0</v>
      </c>
      <c r="C637" s="22"/>
      <c r="D637" s="85">
        <f>'[1]要求ﾃﾞｰﾀ、単価入力'!M295</f>
        <v>0</v>
      </c>
      <c r="E637" s="75">
        <f>'[1]要求ﾃﾞｰﾀ、単価入力'!N295</f>
        <v>0</v>
      </c>
      <c r="F637" s="25"/>
      <c r="G637" s="26">
        <f>'[1]要求ﾃﾞｰﾀ、単価入力'!Q295</f>
        <v>0</v>
      </c>
      <c r="H637" s="27">
        <f>'[1]要求ﾃﾞｰﾀ、単価入力'!R295</f>
        <v>0</v>
      </c>
      <c r="I637" s="28"/>
      <c r="J637" s="29"/>
      <c r="K637" s="30"/>
      <c r="L637" s="18"/>
      <c r="M637" s="19">
        <f>'[1]要求ﾃﾞｰﾀ、単価入力'!S295</f>
        <v>0</v>
      </c>
      <c r="N637" s="20" t="str">
        <f>'[1]要求ﾃﾞｰﾀ、単価入力'!Z295</f>
        <v/>
      </c>
      <c r="O637" s="19">
        <f t="shared" si="24"/>
        <v>99999999</v>
      </c>
      <c r="P637">
        <f>'[1]要求ﾃﾞｰﾀ、単価入力'!U295</f>
        <v>0</v>
      </c>
      <c r="Q637">
        <f>'[1]要求ﾃﾞｰﾀ、単価入力'!P295</f>
        <v>0</v>
      </c>
      <c r="R637">
        <f>'[1]要求ﾃﾞｰﾀ、単価入力'!H295</f>
        <v>0</v>
      </c>
    </row>
    <row r="638" spans="1:18" ht="28.5" customHeight="1" x14ac:dyDescent="0.15">
      <c r="A638">
        <v>295</v>
      </c>
      <c r="B638" s="21"/>
      <c r="C638" s="31" t="str">
        <f>IF(H639=0,"",C636+1)</f>
        <v/>
      </c>
      <c r="D638" s="86"/>
      <c r="E638" s="33">
        <f>'[1]要求ﾃﾞｰﾀ、単価入力'!O296</f>
        <v>0</v>
      </c>
      <c r="F638" s="34" t="str">
        <f>IF(Q639="可","*","")</f>
        <v/>
      </c>
      <c r="G638" s="35"/>
      <c r="H638" s="36"/>
      <c r="I638" s="37"/>
      <c r="J638" s="37"/>
      <c r="K638" s="38"/>
      <c r="L638" s="18"/>
      <c r="M638" s="19">
        <f>'[1]要求ﾃﾞｰﾀ、単価入力'!T296</f>
        <v>0</v>
      </c>
      <c r="N638" s="20" t="str">
        <f>'[1]要求ﾃﾞｰﾀ、単価入力'!AA296</f>
        <v/>
      </c>
      <c r="O638" s="19">
        <f t="shared" si="24"/>
        <v>99999999</v>
      </c>
      <c r="P638">
        <f>'[1]要求ﾃﾞｰﾀ、単価入力'!V296</f>
        <v>0</v>
      </c>
    </row>
    <row r="639" spans="1:18" ht="28.5" customHeight="1" x14ac:dyDescent="0.15">
      <c r="A639">
        <v>295</v>
      </c>
      <c r="B639" s="21">
        <f>VLOOKUP(A639,'[1]要求ﾃﾞｰﾀ、単価入力'!$A$2:$I$301,8,FALSE)</f>
        <v>0</v>
      </c>
      <c r="C639" s="22"/>
      <c r="D639" s="85">
        <f>'[1]要求ﾃﾞｰﾀ、単価入力'!M296</f>
        <v>0</v>
      </c>
      <c r="E639" s="75">
        <f>'[1]要求ﾃﾞｰﾀ、単価入力'!N296</f>
        <v>0</v>
      </c>
      <c r="F639" s="25"/>
      <c r="G639" s="26">
        <f>'[1]要求ﾃﾞｰﾀ、単価入力'!Q296</f>
        <v>0</v>
      </c>
      <c r="H639" s="27">
        <f>'[1]要求ﾃﾞｰﾀ、単価入力'!R296</f>
        <v>0</v>
      </c>
      <c r="I639" s="28"/>
      <c r="J639" s="29"/>
      <c r="K639" s="30"/>
      <c r="L639" s="18"/>
      <c r="M639" s="19">
        <f>'[1]要求ﾃﾞｰﾀ、単価入力'!S296</f>
        <v>0</v>
      </c>
      <c r="N639" s="20" t="str">
        <f>'[1]要求ﾃﾞｰﾀ、単価入力'!Z296</f>
        <v/>
      </c>
      <c r="O639" s="19">
        <f t="shared" si="24"/>
        <v>99999999</v>
      </c>
      <c r="P639">
        <f>'[1]要求ﾃﾞｰﾀ、単価入力'!U296</f>
        <v>0</v>
      </c>
      <c r="Q639">
        <f>'[1]要求ﾃﾞｰﾀ、単価入力'!P296</f>
        <v>0</v>
      </c>
      <c r="R639">
        <f>'[1]要求ﾃﾞｰﾀ、単価入力'!H296</f>
        <v>0</v>
      </c>
    </row>
    <row r="640" spans="1:18" ht="28.5" customHeight="1" x14ac:dyDescent="0.15">
      <c r="A640">
        <v>296</v>
      </c>
      <c r="B640" s="21"/>
      <c r="C640" s="31" t="str">
        <f>IF(H641=0,"",C638+1)</f>
        <v/>
      </c>
      <c r="D640" s="86"/>
      <c r="E640" s="33">
        <f>'[1]要求ﾃﾞｰﾀ、単価入力'!O297</f>
        <v>0</v>
      </c>
      <c r="F640" s="34" t="str">
        <f>IF(Q641="可","*","")</f>
        <v/>
      </c>
      <c r="G640" s="35"/>
      <c r="H640" s="36"/>
      <c r="I640" s="37"/>
      <c r="J640" s="37"/>
      <c r="K640" s="38"/>
      <c r="L640" s="18"/>
      <c r="M640" s="19">
        <f>'[1]要求ﾃﾞｰﾀ、単価入力'!T297</f>
        <v>0</v>
      </c>
      <c r="N640" s="20" t="str">
        <f>'[1]要求ﾃﾞｰﾀ、単価入力'!AA297</f>
        <v/>
      </c>
      <c r="O640" s="19">
        <f t="shared" si="24"/>
        <v>99999999</v>
      </c>
      <c r="P640">
        <f>'[1]要求ﾃﾞｰﾀ、単価入力'!V297</f>
        <v>0</v>
      </c>
    </row>
    <row r="641" spans="1:18" ht="28.5" customHeight="1" x14ac:dyDescent="0.15">
      <c r="A641">
        <v>296</v>
      </c>
      <c r="B641" s="21">
        <f>VLOOKUP(A641,'[1]要求ﾃﾞｰﾀ、単価入力'!$A$2:$I$301,8,FALSE)</f>
        <v>0</v>
      </c>
      <c r="C641" s="22"/>
      <c r="D641" s="85">
        <f>'[1]要求ﾃﾞｰﾀ、単価入力'!M297</f>
        <v>0</v>
      </c>
      <c r="E641" s="75">
        <f>'[1]要求ﾃﾞｰﾀ、単価入力'!N297</f>
        <v>0</v>
      </c>
      <c r="F641" s="25"/>
      <c r="G641" s="26">
        <f>'[1]要求ﾃﾞｰﾀ、単価入力'!Q297</f>
        <v>0</v>
      </c>
      <c r="H641" s="27">
        <f>'[1]要求ﾃﾞｰﾀ、単価入力'!R297</f>
        <v>0</v>
      </c>
      <c r="I641" s="28"/>
      <c r="J641" s="29"/>
      <c r="K641" s="30"/>
      <c r="L641" s="18"/>
      <c r="M641" s="19">
        <f>'[1]要求ﾃﾞｰﾀ、単価入力'!S297</f>
        <v>0</v>
      </c>
      <c r="N641" s="20" t="str">
        <f>'[1]要求ﾃﾞｰﾀ、単価入力'!Z297</f>
        <v/>
      </c>
      <c r="O641" s="19">
        <f t="shared" si="24"/>
        <v>99999999</v>
      </c>
      <c r="P641">
        <f>'[1]要求ﾃﾞｰﾀ、単価入力'!U297</f>
        <v>0</v>
      </c>
      <c r="Q641">
        <f>'[1]要求ﾃﾞｰﾀ、単価入力'!P297</f>
        <v>0</v>
      </c>
      <c r="R641">
        <f>'[1]要求ﾃﾞｰﾀ、単価入力'!H297</f>
        <v>0</v>
      </c>
    </row>
    <row r="642" spans="1:18" ht="28.5" customHeight="1" x14ac:dyDescent="0.15">
      <c r="A642">
        <v>297</v>
      </c>
      <c r="B642" s="21"/>
      <c r="C642" s="31" t="str">
        <f>IF(H643=0,"",C640+1)</f>
        <v/>
      </c>
      <c r="D642" s="86"/>
      <c r="E642" s="33">
        <f>'[1]要求ﾃﾞｰﾀ、単価入力'!O298</f>
        <v>0</v>
      </c>
      <c r="F642" s="34" t="str">
        <f>IF(Q643="可","*","")</f>
        <v/>
      </c>
      <c r="G642" s="35"/>
      <c r="H642" s="36"/>
      <c r="I642" s="37"/>
      <c r="J642" s="37"/>
      <c r="K642" s="38"/>
      <c r="L642" s="18"/>
      <c r="M642" s="19">
        <f>'[1]要求ﾃﾞｰﾀ、単価入力'!T298</f>
        <v>0</v>
      </c>
      <c r="N642" s="20" t="str">
        <f>'[1]要求ﾃﾞｰﾀ、単価入力'!AA298</f>
        <v/>
      </c>
      <c r="O642" s="19">
        <f t="shared" si="24"/>
        <v>99999999</v>
      </c>
      <c r="P642">
        <f>'[1]要求ﾃﾞｰﾀ、単価入力'!V298</f>
        <v>0</v>
      </c>
    </row>
    <row r="643" spans="1:18" ht="28.5" customHeight="1" x14ac:dyDescent="0.15">
      <c r="A643">
        <v>297</v>
      </c>
      <c r="B643" s="21">
        <f>VLOOKUP(A643,'[1]要求ﾃﾞｰﾀ、単価入力'!$A$2:$I$301,8,FALSE)</f>
        <v>0</v>
      </c>
      <c r="C643" s="22"/>
      <c r="D643" s="85">
        <f>'[1]要求ﾃﾞｰﾀ、単価入力'!M298</f>
        <v>0</v>
      </c>
      <c r="E643" s="75">
        <f>'[1]要求ﾃﾞｰﾀ、単価入力'!N298</f>
        <v>0</v>
      </c>
      <c r="F643" s="25"/>
      <c r="G643" s="26">
        <f>'[1]要求ﾃﾞｰﾀ、単価入力'!Q298</f>
        <v>0</v>
      </c>
      <c r="H643" s="27">
        <f>'[1]要求ﾃﾞｰﾀ、単価入力'!R298</f>
        <v>0</v>
      </c>
      <c r="I643" s="28"/>
      <c r="J643" s="29"/>
      <c r="K643" s="30"/>
      <c r="L643" s="18"/>
      <c r="M643" s="19">
        <f>'[1]要求ﾃﾞｰﾀ、単価入力'!S298</f>
        <v>0</v>
      </c>
      <c r="N643" s="20" t="str">
        <f>'[1]要求ﾃﾞｰﾀ、単価入力'!Z298</f>
        <v/>
      </c>
      <c r="O643" s="19">
        <f t="shared" si="24"/>
        <v>99999999</v>
      </c>
      <c r="P643">
        <f>'[1]要求ﾃﾞｰﾀ、単価入力'!U298</f>
        <v>0</v>
      </c>
      <c r="Q643">
        <f>'[1]要求ﾃﾞｰﾀ、単価入力'!P298</f>
        <v>0</v>
      </c>
      <c r="R643">
        <f>'[1]要求ﾃﾞｰﾀ、単価入力'!H298</f>
        <v>0</v>
      </c>
    </row>
    <row r="644" spans="1:18" ht="28.5" customHeight="1" x14ac:dyDescent="0.15">
      <c r="A644">
        <v>298</v>
      </c>
      <c r="B644" s="21"/>
      <c r="C644" s="31" t="str">
        <f>IF(H645=0,"",C642+1)</f>
        <v/>
      </c>
      <c r="D644" s="86"/>
      <c r="E644" s="33">
        <f>'[1]要求ﾃﾞｰﾀ、単価入力'!O299</f>
        <v>0</v>
      </c>
      <c r="F644" s="34" t="str">
        <f>IF(Q645="可","*","")</f>
        <v/>
      </c>
      <c r="G644" s="35"/>
      <c r="H644" s="36"/>
      <c r="I644" s="37"/>
      <c r="J644" s="37"/>
      <c r="K644" s="38"/>
      <c r="L644" s="18"/>
      <c r="M644" s="19">
        <f>'[1]要求ﾃﾞｰﾀ、単価入力'!T299</f>
        <v>0</v>
      </c>
      <c r="N644" s="20" t="str">
        <f>'[1]要求ﾃﾞｰﾀ、単価入力'!AA299</f>
        <v/>
      </c>
      <c r="O644" s="19">
        <f t="shared" si="24"/>
        <v>99999999</v>
      </c>
      <c r="P644">
        <f>'[1]要求ﾃﾞｰﾀ、単価入力'!V299</f>
        <v>0</v>
      </c>
    </row>
    <row r="645" spans="1:18" ht="28.5" customHeight="1" x14ac:dyDescent="0.15">
      <c r="A645">
        <v>298</v>
      </c>
      <c r="B645" s="21">
        <f>VLOOKUP(A645,'[1]要求ﾃﾞｰﾀ、単価入力'!$A$2:$I$301,8,FALSE)</f>
        <v>0</v>
      </c>
      <c r="C645" s="22"/>
      <c r="D645" s="85">
        <f>'[1]要求ﾃﾞｰﾀ、単価入力'!M299</f>
        <v>0</v>
      </c>
      <c r="E645" s="75">
        <f>'[1]要求ﾃﾞｰﾀ、単価入力'!N299</f>
        <v>0</v>
      </c>
      <c r="F645" s="25"/>
      <c r="G645" s="26">
        <f>'[1]要求ﾃﾞｰﾀ、単価入力'!Q299</f>
        <v>0</v>
      </c>
      <c r="H645" s="27">
        <f>'[1]要求ﾃﾞｰﾀ、単価入力'!R299</f>
        <v>0</v>
      </c>
      <c r="I645" s="28"/>
      <c r="J645" s="29"/>
      <c r="K645" s="30"/>
      <c r="L645" s="18"/>
      <c r="M645" s="19">
        <f>'[1]要求ﾃﾞｰﾀ、単価入力'!S299</f>
        <v>0</v>
      </c>
      <c r="N645" s="20" t="str">
        <f>'[1]要求ﾃﾞｰﾀ、単価入力'!Z299</f>
        <v/>
      </c>
      <c r="O645" s="19">
        <f t="shared" si="24"/>
        <v>99999999</v>
      </c>
      <c r="P645">
        <f>'[1]要求ﾃﾞｰﾀ、単価入力'!U299</f>
        <v>0</v>
      </c>
      <c r="Q645">
        <f>'[1]要求ﾃﾞｰﾀ、単価入力'!P299</f>
        <v>0</v>
      </c>
      <c r="R645">
        <f>'[1]要求ﾃﾞｰﾀ、単価入力'!H299</f>
        <v>0</v>
      </c>
    </row>
    <row r="646" spans="1:18" ht="28.5" customHeight="1" x14ac:dyDescent="0.15">
      <c r="A646">
        <v>299</v>
      </c>
      <c r="B646" s="21"/>
      <c r="C646" s="31" t="str">
        <f>IF(H647=0,"",C644+1)</f>
        <v/>
      </c>
      <c r="D646" s="86"/>
      <c r="E646" s="33">
        <f>'[1]要求ﾃﾞｰﾀ、単価入力'!O300</f>
        <v>0</v>
      </c>
      <c r="F646" s="34" t="str">
        <f>IF(Q647="可","*","")</f>
        <v/>
      </c>
      <c r="G646" s="35"/>
      <c r="H646" s="36"/>
      <c r="I646" s="37"/>
      <c r="J646" s="37"/>
      <c r="K646" s="38"/>
      <c r="L646" s="18"/>
      <c r="M646" s="19">
        <f>'[1]要求ﾃﾞｰﾀ、単価入力'!T300</f>
        <v>0</v>
      </c>
      <c r="N646" s="20" t="str">
        <f>'[1]要求ﾃﾞｰﾀ、単価入力'!AA300</f>
        <v/>
      </c>
      <c r="O646" s="19">
        <f t="shared" si="24"/>
        <v>99999999</v>
      </c>
      <c r="P646">
        <f>'[1]要求ﾃﾞｰﾀ、単価入力'!V300</f>
        <v>0</v>
      </c>
    </row>
    <row r="647" spans="1:18" ht="28.5" customHeight="1" x14ac:dyDescent="0.15">
      <c r="A647">
        <v>299</v>
      </c>
      <c r="B647" s="21">
        <f>VLOOKUP(A647,'[1]要求ﾃﾞｰﾀ、単価入力'!$A$2:$I$301,8,FALSE)</f>
        <v>0</v>
      </c>
      <c r="C647" s="22"/>
      <c r="D647" s="85">
        <f>'[1]要求ﾃﾞｰﾀ、単価入力'!M300</f>
        <v>0</v>
      </c>
      <c r="E647" s="75">
        <f>'[1]要求ﾃﾞｰﾀ、単価入力'!N300</f>
        <v>0</v>
      </c>
      <c r="F647" s="25"/>
      <c r="G647" s="26">
        <f>'[1]要求ﾃﾞｰﾀ、単価入力'!Q300</f>
        <v>0</v>
      </c>
      <c r="H647" s="27">
        <f>'[1]要求ﾃﾞｰﾀ、単価入力'!R300</f>
        <v>0</v>
      </c>
      <c r="I647" s="28"/>
      <c r="J647" s="29"/>
      <c r="K647" s="30"/>
      <c r="L647" s="18"/>
      <c r="M647" s="19">
        <f>'[1]要求ﾃﾞｰﾀ、単価入力'!S300</f>
        <v>0</v>
      </c>
      <c r="N647" s="20" t="str">
        <f>'[1]要求ﾃﾞｰﾀ、単価入力'!Z300</f>
        <v/>
      </c>
      <c r="O647" s="19">
        <f t="shared" si="24"/>
        <v>99999999</v>
      </c>
      <c r="P647">
        <f>'[1]要求ﾃﾞｰﾀ、単価入力'!U300</f>
        <v>0</v>
      </c>
      <c r="Q647">
        <f>'[1]要求ﾃﾞｰﾀ、単価入力'!P300</f>
        <v>0</v>
      </c>
      <c r="R647">
        <f>'[1]要求ﾃﾞｰﾀ、単価入力'!H300</f>
        <v>0</v>
      </c>
    </row>
    <row r="648" spans="1:18" ht="28.5" customHeight="1" x14ac:dyDescent="0.15">
      <c r="A648">
        <v>300</v>
      </c>
      <c r="B648" s="21"/>
      <c r="C648" s="31" t="str">
        <f>IF(H649=0,"",C646+1)</f>
        <v/>
      </c>
      <c r="D648" s="86"/>
      <c r="E648" s="33">
        <f>'[1]要求ﾃﾞｰﾀ、単価入力'!O301</f>
        <v>0</v>
      </c>
      <c r="F648" s="34" t="str">
        <f>IF(Q649="可","*","")</f>
        <v/>
      </c>
      <c r="G648" s="35"/>
      <c r="H648" s="36"/>
      <c r="I648" s="37"/>
      <c r="J648" s="37"/>
      <c r="K648" s="38"/>
      <c r="L648" s="18"/>
      <c r="M648" s="19">
        <f>'[1]要求ﾃﾞｰﾀ、単価入力'!T301</f>
        <v>0</v>
      </c>
      <c r="N648" s="20" t="str">
        <f>'[1]要求ﾃﾞｰﾀ、単価入力'!AA301</f>
        <v/>
      </c>
      <c r="O648" s="19">
        <f t="shared" si="24"/>
        <v>99999999</v>
      </c>
      <c r="P648">
        <f>'[1]要求ﾃﾞｰﾀ、単価入力'!V301</f>
        <v>0</v>
      </c>
    </row>
    <row r="649" spans="1:18" ht="28.5" customHeight="1" x14ac:dyDescent="0.15">
      <c r="A649">
        <v>300</v>
      </c>
      <c r="B649" s="21">
        <f>VLOOKUP(A649,'[1]要求ﾃﾞｰﾀ、単価入力'!$A$2:$I$301,8,FALSE)</f>
        <v>0</v>
      </c>
      <c r="C649" s="22"/>
      <c r="D649" s="85">
        <f>'[1]要求ﾃﾞｰﾀ、単価入力'!M301</f>
        <v>0</v>
      </c>
      <c r="E649" s="75">
        <f>'[1]要求ﾃﾞｰﾀ、単価入力'!N301</f>
        <v>0</v>
      </c>
      <c r="F649" s="25"/>
      <c r="G649" s="26">
        <f>'[1]要求ﾃﾞｰﾀ、単価入力'!Q301</f>
        <v>0</v>
      </c>
      <c r="H649" s="27">
        <f>'[1]要求ﾃﾞｰﾀ、単価入力'!R301</f>
        <v>0</v>
      </c>
      <c r="I649" s="28"/>
      <c r="J649" s="29"/>
      <c r="K649" s="30"/>
      <c r="L649" s="18"/>
      <c r="M649" s="19">
        <f>'[1]要求ﾃﾞｰﾀ、単価入力'!S301</f>
        <v>0</v>
      </c>
      <c r="N649" s="20" t="str">
        <f>'[1]要求ﾃﾞｰﾀ、単価入力'!Z301</f>
        <v/>
      </c>
      <c r="O649" s="19">
        <f t="shared" si="24"/>
        <v>99999999</v>
      </c>
      <c r="P649">
        <f>'[1]要求ﾃﾞｰﾀ、単価入力'!U301</f>
        <v>0</v>
      </c>
      <c r="Q649">
        <f>'[1]要求ﾃﾞｰﾀ、単価入力'!P301</f>
        <v>0</v>
      </c>
      <c r="R649">
        <f>'[1]要求ﾃﾞｰﾀ、単価入力'!H301</f>
        <v>0</v>
      </c>
    </row>
    <row r="650" spans="1:18" ht="28.5" customHeight="1" x14ac:dyDescent="0.15">
      <c r="C650" s="22"/>
      <c r="D650" s="87"/>
      <c r="E650" s="78"/>
      <c r="F650" s="58"/>
      <c r="G650" s="59"/>
      <c r="H650" s="60"/>
      <c r="I650" s="61" t="s">
        <v>13</v>
      </c>
      <c r="J650" s="82">
        <f>SUM(J626:J649)</f>
        <v>0</v>
      </c>
      <c r="K650" s="72"/>
      <c r="L650" s="18"/>
      <c r="M650" s="19"/>
      <c r="N650" s="20"/>
      <c r="O650" s="19"/>
    </row>
    <row r="651" spans="1:18" ht="28.5" customHeight="1" x14ac:dyDescent="0.15">
      <c r="C651" s="46"/>
      <c r="D651" s="88"/>
      <c r="E651" s="80"/>
      <c r="F651" s="65"/>
      <c r="G651" s="66"/>
      <c r="H651" s="67"/>
      <c r="I651" s="68" t="str">
        <f>IF(I650="小計","計","小計")</f>
        <v>計</v>
      </c>
      <c r="J651" s="83">
        <f>IF(I651="小計",SUM(J626:J649),IF(I651="計",SUM($L$2:L651)))</f>
        <v>0</v>
      </c>
      <c r="K651" s="70"/>
      <c r="L651" s="55">
        <f>SUM(J626:J649)</f>
        <v>0</v>
      </c>
      <c r="O651" s="19"/>
    </row>
    <row r="652" spans="1:18" x14ac:dyDescent="0.15">
      <c r="O652" s="19"/>
    </row>
  </sheetData>
  <mergeCells count="625">
    <mergeCell ref="C650:C651"/>
    <mergeCell ref="C644:C645"/>
    <mergeCell ref="F644:F645"/>
    <mergeCell ref="C646:C647"/>
    <mergeCell ref="F646:F647"/>
    <mergeCell ref="C648:C649"/>
    <mergeCell ref="F648:F649"/>
    <mergeCell ref="C638:C639"/>
    <mergeCell ref="F638:F639"/>
    <mergeCell ref="C640:C641"/>
    <mergeCell ref="F640:F641"/>
    <mergeCell ref="C642:C643"/>
    <mergeCell ref="F642:F643"/>
    <mergeCell ref="C632:C633"/>
    <mergeCell ref="F632:F633"/>
    <mergeCell ref="C634:C635"/>
    <mergeCell ref="F634:F635"/>
    <mergeCell ref="C636:C637"/>
    <mergeCell ref="F636:F637"/>
    <mergeCell ref="C624:C625"/>
    <mergeCell ref="C626:C627"/>
    <mergeCell ref="F626:F627"/>
    <mergeCell ref="C628:C629"/>
    <mergeCell ref="F628:F629"/>
    <mergeCell ref="C630:C631"/>
    <mergeCell ref="F630:F631"/>
    <mergeCell ref="C618:C619"/>
    <mergeCell ref="F618:F619"/>
    <mergeCell ref="C620:C621"/>
    <mergeCell ref="F620:F621"/>
    <mergeCell ref="C622:C623"/>
    <mergeCell ref="F622:F623"/>
    <mergeCell ref="C612:C613"/>
    <mergeCell ref="F612:F613"/>
    <mergeCell ref="C614:C615"/>
    <mergeCell ref="F614:F615"/>
    <mergeCell ref="C616:C617"/>
    <mergeCell ref="F616:F617"/>
    <mergeCell ref="C606:C607"/>
    <mergeCell ref="F606:F607"/>
    <mergeCell ref="C608:C609"/>
    <mergeCell ref="F608:F609"/>
    <mergeCell ref="C610:C611"/>
    <mergeCell ref="F610:F611"/>
    <mergeCell ref="C598:C599"/>
    <mergeCell ref="C600:C601"/>
    <mergeCell ref="F600:F601"/>
    <mergeCell ref="C602:C603"/>
    <mergeCell ref="F602:F603"/>
    <mergeCell ref="C604:C605"/>
    <mergeCell ref="F604:F605"/>
    <mergeCell ref="C592:C593"/>
    <mergeCell ref="F592:F593"/>
    <mergeCell ref="C594:C595"/>
    <mergeCell ref="F594:F595"/>
    <mergeCell ref="C596:C597"/>
    <mergeCell ref="F596:F597"/>
    <mergeCell ref="C586:C587"/>
    <mergeCell ref="F586:F587"/>
    <mergeCell ref="C588:C589"/>
    <mergeCell ref="F588:F589"/>
    <mergeCell ref="C590:C591"/>
    <mergeCell ref="F590:F591"/>
    <mergeCell ref="C580:C581"/>
    <mergeCell ref="F580:F581"/>
    <mergeCell ref="C582:C583"/>
    <mergeCell ref="F582:F583"/>
    <mergeCell ref="C584:C585"/>
    <mergeCell ref="F584:F585"/>
    <mergeCell ref="C572:C573"/>
    <mergeCell ref="C574:C575"/>
    <mergeCell ref="F574:F575"/>
    <mergeCell ref="C576:C577"/>
    <mergeCell ref="F576:F577"/>
    <mergeCell ref="C578:C579"/>
    <mergeCell ref="F578:F579"/>
    <mergeCell ref="C566:C567"/>
    <mergeCell ref="F566:F567"/>
    <mergeCell ref="C568:C569"/>
    <mergeCell ref="F568:F569"/>
    <mergeCell ref="C570:C571"/>
    <mergeCell ref="F570:F571"/>
    <mergeCell ref="C560:C561"/>
    <mergeCell ref="F560:F561"/>
    <mergeCell ref="C562:C563"/>
    <mergeCell ref="F562:F563"/>
    <mergeCell ref="C564:C565"/>
    <mergeCell ref="F564:F565"/>
    <mergeCell ref="C554:C555"/>
    <mergeCell ref="F554:F555"/>
    <mergeCell ref="C556:C557"/>
    <mergeCell ref="F556:F557"/>
    <mergeCell ref="C558:C559"/>
    <mergeCell ref="F558:F559"/>
    <mergeCell ref="C546:C547"/>
    <mergeCell ref="C548:C549"/>
    <mergeCell ref="F548:F549"/>
    <mergeCell ref="C550:C551"/>
    <mergeCell ref="F550:F551"/>
    <mergeCell ref="C552:C553"/>
    <mergeCell ref="F552:F553"/>
    <mergeCell ref="C540:C541"/>
    <mergeCell ref="F540:F541"/>
    <mergeCell ref="C542:C543"/>
    <mergeCell ref="F542:F543"/>
    <mergeCell ref="C544:C545"/>
    <mergeCell ref="F544:F545"/>
    <mergeCell ref="C534:C535"/>
    <mergeCell ref="F534:F535"/>
    <mergeCell ref="C536:C537"/>
    <mergeCell ref="F536:F537"/>
    <mergeCell ref="C538:C539"/>
    <mergeCell ref="F538:F539"/>
    <mergeCell ref="C528:C529"/>
    <mergeCell ref="F528:F529"/>
    <mergeCell ref="C530:C531"/>
    <mergeCell ref="F530:F531"/>
    <mergeCell ref="C532:C533"/>
    <mergeCell ref="F532:F533"/>
    <mergeCell ref="C520:C521"/>
    <mergeCell ref="C522:C523"/>
    <mergeCell ref="F522:F523"/>
    <mergeCell ref="C524:C525"/>
    <mergeCell ref="F524:F525"/>
    <mergeCell ref="C526:C527"/>
    <mergeCell ref="F526:F527"/>
    <mergeCell ref="C514:C515"/>
    <mergeCell ref="F514:F515"/>
    <mergeCell ref="C516:C517"/>
    <mergeCell ref="F516:F517"/>
    <mergeCell ref="C518:C519"/>
    <mergeCell ref="F518:F519"/>
    <mergeCell ref="C508:C509"/>
    <mergeCell ref="F508:F509"/>
    <mergeCell ref="C510:C511"/>
    <mergeCell ref="F510:F511"/>
    <mergeCell ref="C512:C513"/>
    <mergeCell ref="F512:F513"/>
    <mergeCell ref="C502:C503"/>
    <mergeCell ref="F502:F503"/>
    <mergeCell ref="C504:C505"/>
    <mergeCell ref="F504:F505"/>
    <mergeCell ref="C506:C507"/>
    <mergeCell ref="F506:F507"/>
    <mergeCell ref="C494:C495"/>
    <mergeCell ref="C496:C497"/>
    <mergeCell ref="F496:F497"/>
    <mergeCell ref="C498:C499"/>
    <mergeCell ref="F498:F499"/>
    <mergeCell ref="C500:C501"/>
    <mergeCell ref="F500:F501"/>
    <mergeCell ref="C488:C489"/>
    <mergeCell ref="F488:F489"/>
    <mergeCell ref="C490:C491"/>
    <mergeCell ref="F490:F491"/>
    <mergeCell ref="C492:C493"/>
    <mergeCell ref="F492:F493"/>
    <mergeCell ref="C482:C483"/>
    <mergeCell ref="F482:F483"/>
    <mergeCell ref="C484:C485"/>
    <mergeCell ref="F484:F485"/>
    <mergeCell ref="C486:C487"/>
    <mergeCell ref="F486:F487"/>
    <mergeCell ref="C476:C477"/>
    <mergeCell ref="F476:F477"/>
    <mergeCell ref="C478:C479"/>
    <mergeCell ref="F478:F479"/>
    <mergeCell ref="C480:C481"/>
    <mergeCell ref="F480:F481"/>
    <mergeCell ref="C468:C469"/>
    <mergeCell ref="C470:C471"/>
    <mergeCell ref="F470:F471"/>
    <mergeCell ref="C472:C473"/>
    <mergeCell ref="F472:F473"/>
    <mergeCell ref="C474:C475"/>
    <mergeCell ref="F474:F475"/>
    <mergeCell ref="C462:C463"/>
    <mergeCell ref="F462:F463"/>
    <mergeCell ref="C464:C465"/>
    <mergeCell ref="F464:F465"/>
    <mergeCell ref="C466:C467"/>
    <mergeCell ref="F466:F467"/>
    <mergeCell ref="C456:C457"/>
    <mergeCell ref="F456:F457"/>
    <mergeCell ref="C458:C459"/>
    <mergeCell ref="F458:F459"/>
    <mergeCell ref="C460:C461"/>
    <mergeCell ref="F460:F461"/>
    <mergeCell ref="C450:C451"/>
    <mergeCell ref="F450:F451"/>
    <mergeCell ref="C452:C453"/>
    <mergeCell ref="F452:F453"/>
    <mergeCell ref="C454:C455"/>
    <mergeCell ref="F454:F455"/>
    <mergeCell ref="C442:C443"/>
    <mergeCell ref="C444:C445"/>
    <mergeCell ref="F444:F445"/>
    <mergeCell ref="C446:C447"/>
    <mergeCell ref="F446:F447"/>
    <mergeCell ref="C448:C449"/>
    <mergeCell ref="F448:F449"/>
    <mergeCell ref="C436:C437"/>
    <mergeCell ref="F436:F437"/>
    <mergeCell ref="C438:C439"/>
    <mergeCell ref="F438:F439"/>
    <mergeCell ref="C440:C441"/>
    <mergeCell ref="F440:F441"/>
    <mergeCell ref="C430:C431"/>
    <mergeCell ref="F430:F431"/>
    <mergeCell ref="C432:C433"/>
    <mergeCell ref="F432:F433"/>
    <mergeCell ref="C434:C435"/>
    <mergeCell ref="F434:F435"/>
    <mergeCell ref="C424:C425"/>
    <mergeCell ref="F424:F425"/>
    <mergeCell ref="C426:C427"/>
    <mergeCell ref="F426:F427"/>
    <mergeCell ref="C428:C429"/>
    <mergeCell ref="F428:F429"/>
    <mergeCell ref="C416:C417"/>
    <mergeCell ref="C418:C419"/>
    <mergeCell ref="F418:F419"/>
    <mergeCell ref="C420:C421"/>
    <mergeCell ref="F420:F421"/>
    <mergeCell ref="C422:C423"/>
    <mergeCell ref="F422:F423"/>
    <mergeCell ref="C410:C411"/>
    <mergeCell ref="F410:F411"/>
    <mergeCell ref="C412:C413"/>
    <mergeCell ref="F412:F413"/>
    <mergeCell ref="C414:C415"/>
    <mergeCell ref="F414:F415"/>
    <mergeCell ref="C404:C405"/>
    <mergeCell ref="F404:F405"/>
    <mergeCell ref="C406:C407"/>
    <mergeCell ref="F406:F407"/>
    <mergeCell ref="C408:C409"/>
    <mergeCell ref="F408:F409"/>
    <mergeCell ref="C398:C399"/>
    <mergeCell ref="F398:F399"/>
    <mergeCell ref="C400:C401"/>
    <mergeCell ref="F400:F401"/>
    <mergeCell ref="C402:C403"/>
    <mergeCell ref="F402:F403"/>
    <mergeCell ref="C390:C391"/>
    <mergeCell ref="C392:C393"/>
    <mergeCell ref="F392:F393"/>
    <mergeCell ref="C394:C395"/>
    <mergeCell ref="F394:F395"/>
    <mergeCell ref="C396:C397"/>
    <mergeCell ref="F396:F397"/>
    <mergeCell ref="C384:C385"/>
    <mergeCell ref="F384:F385"/>
    <mergeCell ref="C386:C387"/>
    <mergeCell ref="F386:F387"/>
    <mergeCell ref="C388:C389"/>
    <mergeCell ref="F388:F389"/>
    <mergeCell ref="C378:C379"/>
    <mergeCell ref="F378:F379"/>
    <mergeCell ref="C380:C381"/>
    <mergeCell ref="F380:F381"/>
    <mergeCell ref="C382:C383"/>
    <mergeCell ref="F382:F383"/>
    <mergeCell ref="C372:C373"/>
    <mergeCell ref="F372:F373"/>
    <mergeCell ref="C374:C375"/>
    <mergeCell ref="F374:F375"/>
    <mergeCell ref="C376:C377"/>
    <mergeCell ref="F376:F377"/>
    <mergeCell ref="C364:C365"/>
    <mergeCell ref="C366:C367"/>
    <mergeCell ref="F366:F367"/>
    <mergeCell ref="C368:C369"/>
    <mergeCell ref="F368:F369"/>
    <mergeCell ref="C370:C371"/>
    <mergeCell ref="F370:F371"/>
    <mergeCell ref="C358:C359"/>
    <mergeCell ref="F358:F359"/>
    <mergeCell ref="C360:C361"/>
    <mergeCell ref="F360:F361"/>
    <mergeCell ref="C362:C363"/>
    <mergeCell ref="F362:F363"/>
    <mergeCell ref="C352:C353"/>
    <mergeCell ref="F352:F353"/>
    <mergeCell ref="C354:C355"/>
    <mergeCell ref="F354:F355"/>
    <mergeCell ref="C356:C357"/>
    <mergeCell ref="F356:F357"/>
    <mergeCell ref="C346:C347"/>
    <mergeCell ref="F346:F347"/>
    <mergeCell ref="C348:C349"/>
    <mergeCell ref="F348:F349"/>
    <mergeCell ref="C350:C351"/>
    <mergeCell ref="F350:F351"/>
    <mergeCell ref="C338:C339"/>
    <mergeCell ref="C340:C341"/>
    <mergeCell ref="F340:F341"/>
    <mergeCell ref="C342:C343"/>
    <mergeCell ref="F342:F343"/>
    <mergeCell ref="C344:C345"/>
    <mergeCell ref="F344:F345"/>
    <mergeCell ref="C332:C333"/>
    <mergeCell ref="F332:F333"/>
    <mergeCell ref="C334:C335"/>
    <mergeCell ref="F334:F335"/>
    <mergeCell ref="C336:C337"/>
    <mergeCell ref="F336:F337"/>
    <mergeCell ref="C326:C327"/>
    <mergeCell ref="F326:F327"/>
    <mergeCell ref="C328:C329"/>
    <mergeCell ref="F328:F329"/>
    <mergeCell ref="C330:C331"/>
    <mergeCell ref="F330:F331"/>
    <mergeCell ref="C320:C321"/>
    <mergeCell ref="F320:F321"/>
    <mergeCell ref="C322:C323"/>
    <mergeCell ref="F322:F323"/>
    <mergeCell ref="C324:C325"/>
    <mergeCell ref="F324:F325"/>
    <mergeCell ref="C312:C313"/>
    <mergeCell ref="C314:C315"/>
    <mergeCell ref="F314:F315"/>
    <mergeCell ref="C316:C317"/>
    <mergeCell ref="F316:F317"/>
    <mergeCell ref="C318:C319"/>
    <mergeCell ref="F318:F319"/>
    <mergeCell ref="C306:C307"/>
    <mergeCell ref="F306:F307"/>
    <mergeCell ref="C308:C309"/>
    <mergeCell ref="F308:F309"/>
    <mergeCell ref="C310:C311"/>
    <mergeCell ref="F310:F311"/>
    <mergeCell ref="C300:C301"/>
    <mergeCell ref="F300:F301"/>
    <mergeCell ref="C302:C303"/>
    <mergeCell ref="F302:F303"/>
    <mergeCell ref="C304:C305"/>
    <mergeCell ref="F304:F305"/>
    <mergeCell ref="C294:C295"/>
    <mergeCell ref="F294:F295"/>
    <mergeCell ref="C296:C297"/>
    <mergeCell ref="F296:F297"/>
    <mergeCell ref="C298:C299"/>
    <mergeCell ref="F298:F299"/>
    <mergeCell ref="C286:C287"/>
    <mergeCell ref="C288:C289"/>
    <mergeCell ref="F288:F289"/>
    <mergeCell ref="C290:C291"/>
    <mergeCell ref="F290:F291"/>
    <mergeCell ref="C292:C293"/>
    <mergeCell ref="F292:F293"/>
    <mergeCell ref="C280:C281"/>
    <mergeCell ref="F280:F281"/>
    <mergeCell ref="C282:C283"/>
    <mergeCell ref="F282:F283"/>
    <mergeCell ref="C284:C285"/>
    <mergeCell ref="F284:F285"/>
    <mergeCell ref="C274:C275"/>
    <mergeCell ref="F274:F275"/>
    <mergeCell ref="C276:C277"/>
    <mergeCell ref="F276:F277"/>
    <mergeCell ref="C278:C279"/>
    <mergeCell ref="F278:F279"/>
    <mergeCell ref="C268:C269"/>
    <mergeCell ref="F268:F269"/>
    <mergeCell ref="C270:C271"/>
    <mergeCell ref="F270:F271"/>
    <mergeCell ref="C272:C273"/>
    <mergeCell ref="F272:F273"/>
    <mergeCell ref="C260:C261"/>
    <mergeCell ref="C262:C263"/>
    <mergeCell ref="F262:F263"/>
    <mergeCell ref="C264:C265"/>
    <mergeCell ref="F264:F265"/>
    <mergeCell ref="C266:C267"/>
    <mergeCell ref="F266:F267"/>
    <mergeCell ref="C254:C255"/>
    <mergeCell ref="F254:F255"/>
    <mergeCell ref="C256:C257"/>
    <mergeCell ref="F256:F257"/>
    <mergeCell ref="C258:C259"/>
    <mergeCell ref="F258:F259"/>
    <mergeCell ref="C248:C249"/>
    <mergeCell ref="F248:F249"/>
    <mergeCell ref="C250:C251"/>
    <mergeCell ref="F250:F251"/>
    <mergeCell ref="C252:C253"/>
    <mergeCell ref="F252:F253"/>
    <mergeCell ref="C242:C243"/>
    <mergeCell ref="F242:F243"/>
    <mergeCell ref="C244:C245"/>
    <mergeCell ref="F244:F245"/>
    <mergeCell ref="C246:C247"/>
    <mergeCell ref="F246:F247"/>
    <mergeCell ref="C234:C235"/>
    <mergeCell ref="C236:C237"/>
    <mergeCell ref="F236:F237"/>
    <mergeCell ref="C238:C239"/>
    <mergeCell ref="F238:F239"/>
    <mergeCell ref="C240:C241"/>
    <mergeCell ref="F240:F241"/>
    <mergeCell ref="C228:C229"/>
    <mergeCell ref="F228:F229"/>
    <mergeCell ref="C230:C231"/>
    <mergeCell ref="F230:F231"/>
    <mergeCell ref="C232:C233"/>
    <mergeCell ref="F232:F233"/>
    <mergeCell ref="C222:C223"/>
    <mergeCell ref="F222:F223"/>
    <mergeCell ref="C224:C225"/>
    <mergeCell ref="F224:F225"/>
    <mergeCell ref="C226:C227"/>
    <mergeCell ref="F226:F227"/>
    <mergeCell ref="C216:C217"/>
    <mergeCell ref="F216:F217"/>
    <mergeCell ref="C218:C219"/>
    <mergeCell ref="F218:F219"/>
    <mergeCell ref="C220:C221"/>
    <mergeCell ref="F220:F221"/>
    <mergeCell ref="C208:C209"/>
    <mergeCell ref="C210:C211"/>
    <mergeCell ref="F210:F211"/>
    <mergeCell ref="C212:C213"/>
    <mergeCell ref="F212:F213"/>
    <mergeCell ref="C214:C215"/>
    <mergeCell ref="F214:F215"/>
    <mergeCell ref="C202:C203"/>
    <mergeCell ref="F202:F203"/>
    <mergeCell ref="C204:C205"/>
    <mergeCell ref="F204:F205"/>
    <mergeCell ref="C206:C207"/>
    <mergeCell ref="F206:F207"/>
    <mergeCell ref="C196:C197"/>
    <mergeCell ref="F196:F197"/>
    <mergeCell ref="C198:C199"/>
    <mergeCell ref="F198:F199"/>
    <mergeCell ref="C200:C201"/>
    <mergeCell ref="F200:F201"/>
    <mergeCell ref="C190:C191"/>
    <mergeCell ref="F190:F191"/>
    <mergeCell ref="C192:C193"/>
    <mergeCell ref="F192:F193"/>
    <mergeCell ref="C194:C195"/>
    <mergeCell ref="F194:F195"/>
    <mergeCell ref="C182:C183"/>
    <mergeCell ref="C184:C185"/>
    <mergeCell ref="F184:F185"/>
    <mergeCell ref="C186:C187"/>
    <mergeCell ref="F186:F187"/>
    <mergeCell ref="C188:C189"/>
    <mergeCell ref="F188:F189"/>
    <mergeCell ref="C176:C177"/>
    <mergeCell ref="F176:F177"/>
    <mergeCell ref="C178:C179"/>
    <mergeCell ref="F178:F179"/>
    <mergeCell ref="C180:C181"/>
    <mergeCell ref="F180:F181"/>
    <mergeCell ref="C170:C171"/>
    <mergeCell ref="F170:F171"/>
    <mergeCell ref="C172:C173"/>
    <mergeCell ref="F172:F173"/>
    <mergeCell ref="C174:C175"/>
    <mergeCell ref="F174:F175"/>
    <mergeCell ref="C164:C165"/>
    <mergeCell ref="F164:F165"/>
    <mergeCell ref="C166:C167"/>
    <mergeCell ref="F166:F167"/>
    <mergeCell ref="C168:C169"/>
    <mergeCell ref="F168:F169"/>
    <mergeCell ref="C156:C157"/>
    <mergeCell ref="C158:C159"/>
    <mergeCell ref="F158:F159"/>
    <mergeCell ref="C160:C161"/>
    <mergeCell ref="F160:F161"/>
    <mergeCell ref="C162:C163"/>
    <mergeCell ref="F162:F163"/>
    <mergeCell ref="C150:C151"/>
    <mergeCell ref="F150:F151"/>
    <mergeCell ref="C152:C153"/>
    <mergeCell ref="F152:F153"/>
    <mergeCell ref="C154:C155"/>
    <mergeCell ref="F154:F155"/>
    <mergeCell ref="C144:C145"/>
    <mergeCell ref="F144:F145"/>
    <mergeCell ref="C146:C147"/>
    <mergeCell ref="F146:F147"/>
    <mergeCell ref="C148:C149"/>
    <mergeCell ref="F148:F149"/>
    <mergeCell ref="C138:C139"/>
    <mergeCell ref="F138:F139"/>
    <mergeCell ref="C140:C141"/>
    <mergeCell ref="F140:F141"/>
    <mergeCell ref="C142:C143"/>
    <mergeCell ref="F142:F143"/>
    <mergeCell ref="C130:C131"/>
    <mergeCell ref="C132:C133"/>
    <mergeCell ref="F132:F133"/>
    <mergeCell ref="C134:C135"/>
    <mergeCell ref="F134:F135"/>
    <mergeCell ref="C136:C137"/>
    <mergeCell ref="F136:F137"/>
    <mergeCell ref="C124:C125"/>
    <mergeCell ref="F124:F125"/>
    <mergeCell ref="C126:C127"/>
    <mergeCell ref="F126:F127"/>
    <mergeCell ref="C128:C129"/>
    <mergeCell ref="F128:F129"/>
    <mergeCell ref="C118:C119"/>
    <mergeCell ref="F118:F119"/>
    <mergeCell ref="C120:C121"/>
    <mergeCell ref="F120:F121"/>
    <mergeCell ref="C122:C123"/>
    <mergeCell ref="F122:F123"/>
    <mergeCell ref="C112:C113"/>
    <mergeCell ref="F112:F113"/>
    <mergeCell ref="C114:C115"/>
    <mergeCell ref="F114:F115"/>
    <mergeCell ref="C116:C117"/>
    <mergeCell ref="F116:F117"/>
    <mergeCell ref="C104:C105"/>
    <mergeCell ref="C106:C107"/>
    <mergeCell ref="F106:F107"/>
    <mergeCell ref="C108:C109"/>
    <mergeCell ref="F108:F109"/>
    <mergeCell ref="C110:C111"/>
    <mergeCell ref="F110:F111"/>
    <mergeCell ref="C98:C99"/>
    <mergeCell ref="F98:F99"/>
    <mergeCell ref="C100:C101"/>
    <mergeCell ref="F100:F101"/>
    <mergeCell ref="C102:C103"/>
    <mergeCell ref="F102:F103"/>
    <mergeCell ref="C92:C93"/>
    <mergeCell ref="F92:F93"/>
    <mergeCell ref="C94:C95"/>
    <mergeCell ref="F94:F95"/>
    <mergeCell ref="C96:C97"/>
    <mergeCell ref="F96:F97"/>
    <mergeCell ref="C86:C87"/>
    <mergeCell ref="F86:F87"/>
    <mergeCell ref="C88:C89"/>
    <mergeCell ref="F88:F89"/>
    <mergeCell ref="C90:C91"/>
    <mergeCell ref="F90:F91"/>
    <mergeCell ref="C78:C79"/>
    <mergeCell ref="C80:C81"/>
    <mergeCell ref="F80:F81"/>
    <mergeCell ref="C82:C83"/>
    <mergeCell ref="F82:F83"/>
    <mergeCell ref="C84:C85"/>
    <mergeCell ref="F84:F85"/>
    <mergeCell ref="C72:C73"/>
    <mergeCell ref="F72:F73"/>
    <mergeCell ref="C74:C75"/>
    <mergeCell ref="F74:F75"/>
    <mergeCell ref="C76:C77"/>
    <mergeCell ref="F76:F77"/>
    <mergeCell ref="C66:C67"/>
    <mergeCell ref="F66:F67"/>
    <mergeCell ref="C68:C69"/>
    <mergeCell ref="F68:F69"/>
    <mergeCell ref="C70:C71"/>
    <mergeCell ref="F70:F71"/>
    <mergeCell ref="C60:C61"/>
    <mergeCell ref="F60:F61"/>
    <mergeCell ref="C62:C63"/>
    <mergeCell ref="F62:F63"/>
    <mergeCell ref="C64:C65"/>
    <mergeCell ref="F64:F65"/>
    <mergeCell ref="C52:C53"/>
    <mergeCell ref="C54:C55"/>
    <mergeCell ref="F54:F55"/>
    <mergeCell ref="C56:C57"/>
    <mergeCell ref="F56:F57"/>
    <mergeCell ref="C58:C59"/>
    <mergeCell ref="F58:F59"/>
    <mergeCell ref="C46:C47"/>
    <mergeCell ref="F46:F47"/>
    <mergeCell ref="C48:C49"/>
    <mergeCell ref="F48:F49"/>
    <mergeCell ref="C50:C51"/>
    <mergeCell ref="F50:F51"/>
    <mergeCell ref="C40:C41"/>
    <mergeCell ref="F40:F41"/>
    <mergeCell ref="C42:C43"/>
    <mergeCell ref="F42:F43"/>
    <mergeCell ref="C44:C45"/>
    <mergeCell ref="F44:F45"/>
    <mergeCell ref="C34:C35"/>
    <mergeCell ref="F34:F35"/>
    <mergeCell ref="C36:C37"/>
    <mergeCell ref="F36:F37"/>
    <mergeCell ref="C38:C39"/>
    <mergeCell ref="F38:F39"/>
    <mergeCell ref="C26:C27"/>
    <mergeCell ref="C28:C29"/>
    <mergeCell ref="F28:F29"/>
    <mergeCell ref="C30:C31"/>
    <mergeCell ref="F30:F31"/>
    <mergeCell ref="C32:C33"/>
    <mergeCell ref="F32:F33"/>
    <mergeCell ref="C20:C21"/>
    <mergeCell ref="F20:F21"/>
    <mergeCell ref="C22:C23"/>
    <mergeCell ref="F22:F23"/>
    <mergeCell ref="C24:C25"/>
    <mergeCell ref="F24:F25"/>
    <mergeCell ref="C14:C15"/>
    <mergeCell ref="F14:F15"/>
    <mergeCell ref="C16:C17"/>
    <mergeCell ref="F16:F17"/>
    <mergeCell ref="C18:C19"/>
    <mergeCell ref="F18:F19"/>
    <mergeCell ref="C8:C9"/>
    <mergeCell ref="F8:F9"/>
    <mergeCell ref="C10:C11"/>
    <mergeCell ref="F10:F11"/>
    <mergeCell ref="C12:C13"/>
    <mergeCell ref="F12:F13"/>
    <mergeCell ref="C2:C3"/>
    <mergeCell ref="F2:F3"/>
    <mergeCell ref="C4:C5"/>
    <mergeCell ref="F4:F5"/>
    <mergeCell ref="C6:C7"/>
    <mergeCell ref="F6:F7"/>
  </mergeCells>
  <phoneticPr fontId="2"/>
  <conditionalFormatting sqref="F2:F3">
    <cfRule type="cellIs" dxfId="2048" priority="2049" operator="notEqual">
      <formula>"*"</formula>
    </cfRule>
  </conditionalFormatting>
  <conditionalFormatting sqref="F4:F5">
    <cfRule type="cellIs" dxfId="2047" priority="2048" operator="notEqual">
      <formula>"*"</formula>
    </cfRule>
  </conditionalFormatting>
  <conditionalFormatting sqref="F6:F25">
    <cfRule type="cellIs" dxfId="2046" priority="2047" operator="notEqual">
      <formula>"*"</formula>
    </cfRule>
  </conditionalFormatting>
  <conditionalFormatting sqref="E3">
    <cfRule type="expression" dxfId="2045" priority="2046">
      <formula>F2=""</formula>
    </cfRule>
  </conditionalFormatting>
  <conditionalFormatting sqref="E5">
    <cfRule type="expression" dxfId="2044" priority="2045">
      <formula>F4=""</formula>
    </cfRule>
  </conditionalFormatting>
  <conditionalFormatting sqref="E7">
    <cfRule type="expression" dxfId="2043" priority="2044">
      <formula>F6=""</formula>
    </cfRule>
  </conditionalFormatting>
  <conditionalFormatting sqref="E9">
    <cfRule type="expression" dxfId="2042" priority="2043">
      <formula>F8=""</formula>
    </cfRule>
  </conditionalFormatting>
  <conditionalFormatting sqref="E11">
    <cfRule type="expression" dxfId="2041" priority="2042">
      <formula>F10=""</formula>
    </cfRule>
  </conditionalFormatting>
  <conditionalFormatting sqref="E13">
    <cfRule type="expression" dxfId="2040" priority="2041">
      <formula>F12=""</formula>
    </cfRule>
  </conditionalFormatting>
  <conditionalFormatting sqref="E15">
    <cfRule type="expression" dxfId="2039" priority="2040">
      <formula>F14=""</formula>
    </cfRule>
  </conditionalFormatting>
  <conditionalFormatting sqref="E17">
    <cfRule type="expression" dxfId="2038" priority="2039">
      <formula>F16=""</formula>
    </cfRule>
  </conditionalFormatting>
  <conditionalFormatting sqref="E19">
    <cfRule type="expression" dxfId="2037" priority="2038">
      <formula>F18=""</formula>
    </cfRule>
  </conditionalFormatting>
  <conditionalFormatting sqref="E21">
    <cfRule type="expression" dxfId="2036" priority="2037">
      <formula>F20=""</formula>
    </cfRule>
  </conditionalFormatting>
  <conditionalFormatting sqref="E23">
    <cfRule type="expression" dxfId="2035" priority="2036">
      <formula>F22=""</formula>
    </cfRule>
  </conditionalFormatting>
  <conditionalFormatting sqref="E25">
    <cfRule type="expression" dxfId="2034" priority="2035">
      <formula>F24=""</formula>
    </cfRule>
  </conditionalFormatting>
  <conditionalFormatting sqref="E29">
    <cfRule type="expression" dxfId="2033" priority="2034">
      <formula>F28=""</formula>
    </cfRule>
  </conditionalFormatting>
  <conditionalFormatting sqref="E31">
    <cfRule type="expression" dxfId="2032" priority="2033">
      <formula>F30=""</formula>
    </cfRule>
  </conditionalFormatting>
  <conditionalFormatting sqref="E33">
    <cfRule type="expression" dxfId="2031" priority="2032">
      <formula>F32=""</formula>
    </cfRule>
  </conditionalFormatting>
  <conditionalFormatting sqref="E35">
    <cfRule type="expression" dxfId="2030" priority="2031">
      <formula>F34=""</formula>
    </cfRule>
  </conditionalFormatting>
  <conditionalFormatting sqref="E37">
    <cfRule type="expression" dxfId="2029" priority="2030">
      <formula>F36=""</formula>
    </cfRule>
  </conditionalFormatting>
  <conditionalFormatting sqref="E39">
    <cfRule type="expression" dxfId="2028" priority="2029">
      <formula>F38=""</formula>
    </cfRule>
  </conditionalFormatting>
  <conditionalFormatting sqref="E41">
    <cfRule type="expression" dxfId="2027" priority="2028">
      <formula>F40=""</formula>
    </cfRule>
  </conditionalFormatting>
  <conditionalFormatting sqref="E43">
    <cfRule type="expression" dxfId="2026" priority="2027">
      <formula>F42=""</formula>
    </cfRule>
  </conditionalFormatting>
  <conditionalFormatting sqref="E45">
    <cfRule type="expression" dxfId="2025" priority="2026">
      <formula>F44=""</formula>
    </cfRule>
  </conditionalFormatting>
  <conditionalFormatting sqref="E47">
    <cfRule type="expression" dxfId="2024" priority="2025">
      <formula>F46=""</formula>
    </cfRule>
  </conditionalFormatting>
  <conditionalFormatting sqref="E49">
    <cfRule type="expression" dxfId="2023" priority="2024">
      <formula>F48=""</formula>
    </cfRule>
  </conditionalFormatting>
  <conditionalFormatting sqref="E51">
    <cfRule type="expression" dxfId="2022" priority="2023">
      <formula>F50=""</formula>
    </cfRule>
  </conditionalFormatting>
  <conditionalFormatting sqref="F28:F29">
    <cfRule type="cellIs" dxfId="2021" priority="2022" operator="notEqual">
      <formula>"*"</formula>
    </cfRule>
  </conditionalFormatting>
  <conditionalFormatting sqref="F30:F31">
    <cfRule type="cellIs" dxfId="2020" priority="2021" operator="notEqual">
      <formula>"*"</formula>
    </cfRule>
  </conditionalFormatting>
  <conditionalFormatting sqref="F32:F33">
    <cfRule type="cellIs" dxfId="2019" priority="2020" operator="notEqual">
      <formula>"*"</formula>
    </cfRule>
  </conditionalFormatting>
  <conditionalFormatting sqref="F34:F35">
    <cfRule type="cellIs" dxfId="2018" priority="2019" operator="notEqual">
      <formula>"*"</formula>
    </cfRule>
  </conditionalFormatting>
  <conditionalFormatting sqref="F36:F37">
    <cfRule type="cellIs" dxfId="2017" priority="2018" operator="notEqual">
      <formula>"*"</formula>
    </cfRule>
  </conditionalFormatting>
  <conditionalFormatting sqref="F38:F39">
    <cfRule type="cellIs" dxfId="2016" priority="2017" operator="notEqual">
      <formula>"*"</formula>
    </cfRule>
  </conditionalFormatting>
  <conditionalFormatting sqref="F40:F41">
    <cfRule type="cellIs" dxfId="2015" priority="2016" operator="notEqual">
      <formula>"*"</formula>
    </cfRule>
  </conditionalFormatting>
  <conditionalFormatting sqref="F42:F43">
    <cfRule type="cellIs" dxfId="2014" priority="2015" operator="notEqual">
      <formula>"*"</formula>
    </cfRule>
  </conditionalFormatting>
  <conditionalFormatting sqref="F44:F45">
    <cfRule type="cellIs" dxfId="2013" priority="2014" operator="notEqual">
      <formula>"*"</formula>
    </cfRule>
  </conditionalFormatting>
  <conditionalFormatting sqref="F46:F47">
    <cfRule type="cellIs" dxfId="2012" priority="2013" operator="notEqual">
      <formula>"*"</formula>
    </cfRule>
  </conditionalFormatting>
  <conditionalFormatting sqref="F48:F49">
    <cfRule type="cellIs" dxfId="2011" priority="2012" operator="notEqual">
      <formula>"*"</formula>
    </cfRule>
  </conditionalFormatting>
  <conditionalFormatting sqref="F50:F51">
    <cfRule type="cellIs" dxfId="2010" priority="2011" operator="notEqual">
      <formula>"*"</formula>
    </cfRule>
  </conditionalFormatting>
  <conditionalFormatting sqref="E55">
    <cfRule type="expression" dxfId="2009" priority="2010">
      <formula>F54=""</formula>
    </cfRule>
  </conditionalFormatting>
  <conditionalFormatting sqref="E57">
    <cfRule type="expression" dxfId="2008" priority="2009">
      <formula>F56=""</formula>
    </cfRule>
  </conditionalFormatting>
  <conditionalFormatting sqref="E59">
    <cfRule type="expression" dxfId="2007" priority="2008">
      <formula>F58=""</formula>
    </cfRule>
  </conditionalFormatting>
  <conditionalFormatting sqref="E61">
    <cfRule type="expression" dxfId="2006" priority="2007">
      <formula>F60=""</formula>
    </cfRule>
  </conditionalFormatting>
  <conditionalFormatting sqref="E63">
    <cfRule type="expression" dxfId="2005" priority="2006">
      <formula>F62=""</formula>
    </cfRule>
  </conditionalFormatting>
  <conditionalFormatting sqref="E65">
    <cfRule type="expression" dxfId="2004" priority="2005">
      <formula>F64=""</formula>
    </cfRule>
  </conditionalFormatting>
  <conditionalFormatting sqref="E67">
    <cfRule type="expression" dxfId="2003" priority="2004">
      <formula>F66=""</formula>
    </cfRule>
  </conditionalFormatting>
  <conditionalFormatting sqref="E69">
    <cfRule type="expression" dxfId="2002" priority="2003">
      <formula>F68=""</formula>
    </cfRule>
  </conditionalFormatting>
  <conditionalFormatting sqref="E71">
    <cfRule type="expression" dxfId="2001" priority="2002">
      <formula>F70=""</formula>
    </cfRule>
  </conditionalFormatting>
  <conditionalFormatting sqref="E73">
    <cfRule type="expression" dxfId="2000" priority="2001">
      <formula>F72=""</formula>
    </cfRule>
  </conditionalFormatting>
  <conditionalFormatting sqref="E75">
    <cfRule type="expression" dxfId="1999" priority="2000">
      <formula>F74=""</formula>
    </cfRule>
  </conditionalFormatting>
  <conditionalFormatting sqref="E77">
    <cfRule type="expression" dxfId="1998" priority="1999">
      <formula>F76=""</formula>
    </cfRule>
  </conditionalFormatting>
  <conditionalFormatting sqref="F54:F55">
    <cfRule type="cellIs" dxfId="1997" priority="1998" operator="notEqual">
      <formula>"*"</formula>
    </cfRule>
  </conditionalFormatting>
  <conditionalFormatting sqref="F56:F57">
    <cfRule type="cellIs" dxfId="1996" priority="1997" operator="notEqual">
      <formula>"*"</formula>
    </cfRule>
  </conditionalFormatting>
  <conditionalFormatting sqref="F58:F59">
    <cfRule type="cellIs" dxfId="1995" priority="1996" operator="notEqual">
      <formula>"*"</formula>
    </cfRule>
  </conditionalFormatting>
  <conditionalFormatting sqref="F60:F61">
    <cfRule type="cellIs" dxfId="1994" priority="1995" operator="notEqual">
      <formula>"*"</formula>
    </cfRule>
  </conditionalFormatting>
  <conditionalFormatting sqref="F62:F63">
    <cfRule type="cellIs" dxfId="1993" priority="1994" operator="notEqual">
      <formula>"*"</formula>
    </cfRule>
  </conditionalFormatting>
  <conditionalFormatting sqref="F64:F65">
    <cfRule type="cellIs" dxfId="1992" priority="1993" operator="notEqual">
      <formula>"*"</formula>
    </cfRule>
  </conditionalFormatting>
  <conditionalFormatting sqref="F66:F67">
    <cfRule type="cellIs" dxfId="1991" priority="1992" operator="notEqual">
      <formula>"*"</formula>
    </cfRule>
  </conditionalFormatting>
  <conditionalFormatting sqref="F68:F69">
    <cfRule type="cellIs" dxfId="1990" priority="1991" operator="notEqual">
      <formula>"*"</formula>
    </cfRule>
  </conditionalFormatting>
  <conditionalFormatting sqref="F70:F71">
    <cfRule type="cellIs" dxfId="1989" priority="1990" operator="notEqual">
      <formula>"*"</formula>
    </cfRule>
  </conditionalFormatting>
  <conditionalFormatting sqref="F72:F73">
    <cfRule type="cellIs" dxfId="1988" priority="1989" operator="notEqual">
      <formula>"*"</formula>
    </cfRule>
  </conditionalFormatting>
  <conditionalFormatting sqref="F74:F75">
    <cfRule type="cellIs" dxfId="1987" priority="1988" operator="notEqual">
      <formula>"*"</formula>
    </cfRule>
  </conditionalFormatting>
  <conditionalFormatting sqref="F76:F77">
    <cfRule type="cellIs" dxfId="1986" priority="1987" operator="notEqual">
      <formula>"*"</formula>
    </cfRule>
  </conditionalFormatting>
  <conditionalFormatting sqref="E81">
    <cfRule type="expression" dxfId="1985" priority="1986">
      <formula>F80=""</formula>
    </cfRule>
  </conditionalFormatting>
  <conditionalFormatting sqref="E83">
    <cfRule type="expression" dxfId="1984" priority="1985">
      <formula>F82=""</formula>
    </cfRule>
  </conditionalFormatting>
  <conditionalFormatting sqref="E85">
    <cfRule type="expression" dxfId="1983" priority="1984">
      <formula>F84=""</formula>
    </cfRule>
  </conditionalFormatting>
  <conditionalFormatting sqref="E87">
    <cfRule type="expression" dxfId="1982" priority="1983">
      <formula>F86=""</formula>
    </cfRule>
  </conditionalFormatting>
  <conditionalFormatting sqref="E89">
    <cfRule type="expression" dxfId="1981" priority="1982">
      <formula>F88=""</formula>
    </cfRule>
  </conditionalFormatting>
  <conditionalFormatting sqref="E91">
    <cfRule type="expression" dxfId="1980" priority="1981">
      <formula>F90=""</formula>
    </cfRule>
  </conditionalFormatting>
  <conditionalFormatting sqref="E93">
    <cfRule type="expression" dxfId="1979" priority="1980">
      <formula>F92=""</formula>
    </cfRule>
  </conditionalFormatting>
  <conditionalFormatting sqref="E95">
    <cfRule type="expression" dxfId="1978" priority="1979">
      <formula>F94=""</formula>
    </cfRule>
  </conditionalFormatting>
  <conditionalFormatting sqref="E97">
    <cfRule type="expression" dxfId="1977" priority="1978">
      <formula>F96=""</formula>
    </cfRule>
  </conditionalFormatting>
  <conditionalFormatting sqref="E99">
    <cfRule type="expression" dxfId="1976" priority="1977">
      <formula>F98=""</formula>
    </cfRule>
  </conditionalFormatting>
  <conditionalFormatting sqref="E101">
    <cfRule type="expression" dxfId="1975" priority="1976">
      <formula>F100=""</formula>
    </cfRule>
  </conditionalFormatting>
  <conditionalFormatting sqref="E103">
    <cfRule type="expression" dxfId="1974" priority="1975">
      <formula>F102=""</formula>
    </cfRule>
  </conditionalFormatting>
  <conditionalFormatting sqref="F80:F81">
    <cfRule type="cellIs" dxfId="1973" priority="1974" operator="notEqual">
      <formula>"*"</formula>
    </cfRule>
  </conditionalFormatting>
  <conditionalFormatting sqref="F82:F83">
    <cfRule type="cellIs" dxfId="1972" priority="1973" operator="notEqual">
      <formula>"*"</formula>
    </cfRule>
  </conditionalFormatting>
  <conditionalFormatting sqref="F84:F85">
    <cfRule type="cellIs" dxfId="1971" priority="1972" operator="notEqual">
      <formula>"*"</formula>
    </cfRule>
  </conditionalFormatting>
  <conditionalFormatting sqref="F86:F87">
    <cfRule type="cellIs" dxfId="1970" priority="1971" operator="notEqual">
      <formula>"*"</formula>
    </cfRule>
  </conditionalFormatting>
  <conditionalFormatting sqref="F88:F89">
    <cfRule type="cellIs" dxfId="1969" priority="1970" operator="notEqual">
      <formula>"*"</formula>
    </cfRule>
  </conditionalFormatting>
  <conditionalFormatting sqref="F90:F91">
    <cfRule type="cellIs" dxfId="1968" priority="1969" operator="notEqual">
      <formula>"*"</formula>
    </cfRule>
  </conditionalFormatting>
  <conditionalFormatting sqref="F92:F93">
    <cfRule type="cellIs" dxfId="1967" priority="1968" operator="notEqual">
      <formula>"*"</formula>
    </cfRule>
  </conditionalFormatting>
  <conditionalFormatting sqref="F94:F95">
    <cfRule type="cellIs" dxfId="1966" priority="1967" operator="notEqual">
      <formula>"*"</formula>
    </cfRule>
  </conditionalFormatting>
  <conditionalFormatting sqref="F96:F97">
    <cfRule type="cellIs" dxfId="1965" priority="1966" operator="notEqual">
      <formula>"*"</formula>
    </cfRule>
  </conditionalFormatting>
  <conditionalFormatting sqref="F98:F99">
    <cfRule type="cellIs" dxfId="1964" priority="1965" operator="notEqual">
      <formula>"*"</formula>
    </cfRule>
  </conditionalFormatting>
  <conditionalFormatting sqref="F100:F101">
    <cfRule type="cellIs" dxfId="1963" priority="1964" operator="notEqual">
      <formula>"*"</formula>
    </cfRule>
  </conditionalFormatting>
  <conditionalFormatting sqref="F102:F103">
    <cfRule type="cellIs" dxfId="1962" priority="1963" operator="notEqual">
      <formula>"*"</formula>
    </cfRule>
  </conditionalFormatting>
  <conditionalFormatting sqref="E107">
    <cfRule type="expression" dxfId="1961" priority="1962">
      <formula>F106=""</formula>
    </cfRule>
  </conditionalFormatting>
  <conditionalFormatting sqref="E109">
    <cfRule type="expression" dxfId="1960" priority="1961">
      <formula>F108=""</formula>
    </cfRule>
  </conditionalFormatting>
  <conditionalFormatting sqref="E111">
    <cfRule type="expression" dxfId="1959" priority="1960">
      <formula>F110=""</formula>
    </cfRule>
  </conditionalFormatting>
  <conditionalFormatting sqref="E113">
    <cfRule type="expression" dxfId="1958" priority="1959">
      <formula>F112=""</formula>
    </cfRule>
  </conditionalFormatting>
  <conditionalFormatting sqref="E115">
    <cfRule type="expression" dxfId="1957" priority="1958">
      <formula>F114=""</formula>
    </cfRule>
  </conditionalFormatting>
  <conditionalFormatting sqref="E117">
    <cfRule type="expression" dxfId="1956" priority="1957">
      <formula>F116=""</formula>
    </cfRule>
  </conditionalFormatting>
  <conditionalFormatting sqref="E119">
    <cfRule type="expression" dxfId="1955" priority="1956">
      <formula>F118=""</formula>
    </cfRule>
  </conditionalFormatting>
  <conditionalFormatting sqref="E121">
    <cfRule type="expression" dxfId="1954" priority="1955">
      <formula>F120=""</formula>
    </cfRule>
  </conditionalFormatting>
  <conditionalFormatting sqref="E123">
    <cfRule type="expression" dxfId="1953" priority="1954">
      <formula>F122=""</formula>
    </cfRule>
  </conditionalFormatting>
  <conditionalFormatting sqref="E125">
    <cfRule type="expression" dxfId="1952" priority="1953">
      <formula>F124=""</formula>
    </cfRule>
  </conditionalFormatting>
  <conditionalFormatting sqref="E127">
    <cfRule type="expression" dxfId="1951" priority="1952">
      <formula>F126=""</formula>
    </cfRule>
  </conditionalFormatting>
  <conditionalFormatting sqref="E129">
    <cfRule type="expression" dxfId="1950" priority="1951">
      <formula>F128=""</formula>
    </cfRule>
  </conditionalFormatting>
  <conditionalFormatting sqref="F106:F107">
    <cfRule type="cellIs" dxfId="1949" priority="1950" operator="notEqual">
      <formula>"*"</formula>
    </cfRule>
  </conditionalFormatting>
  <conditionalFormatting sqref="F108:F109">
    <cfRule type="cellIs" dxfId="1948" priority="1949" operator="notEqual">
      <formula>"*"</formula>
    </cfRule>
  </conditionalFormatting>
  <conditionalFormatting sqref="F110:F111">
    <cfRule type="cellIs" dxfId="1947" priority="1948" operator="notEqual">
      <formula>"*"</formula>
    </cfRule>
  </conditionalFormatting>
  <conditionalFormatting sqref="F112:F113">
    <cfRule type="cellIs" dxfId="1946" priority="1947" operator="notEqual">
      <formula>"*"</formula>
    </cfRule>
  </conditionalFormatting>
  <conditionalFormatting sqref="F114:F115">
    <cfRule type="cellIs" dxfId="1945" priority="1946" operator="notEqual">
      <formula>"*"</formula>
    </cfRule>
  </conditionalFormatting>
  <conditionalFormatting sqref="F116:F117">
    <cfRule type="cellIs" dxfId="1944" priority="1945" operator="notEqual">
      <formula>"*"</formula>
    </cfRule>
  </conditionalFormatting>
  <conditionalFormatting sqref="F118:F119">
    <cfRule type="cellIs" dxfId="1943" priority="1944" operator="notEqual">
      <formula>"*"</formula>
    </cfRule>
  </conditionalFormatting>
  <conditionalFormatting sqref="F120:F121">
    <cfRule type="cellIs" dxfId="1942" priority="1943" operator="notEqual">
      <formula>"*"</formula>
    </cfRule>
  </conditionalFormatting>
  <conditionalFormatting sqref="F122:F123">
    <cfRule type="cellIs" dxfId="1941" priority="1942" operator="notEqual">
      <formula>"*"</formula>
    </cfRule>
  </conditionalFormatting>
  <conditionalFormatting sqref="F124:F125">
    <cfRule type="cellIs" dxfId="1940" priority="1941" operator="notEqual">
      <formula>"*"</formula>
    </cfRule>
  </conditionalFormatting>
  <conditionalFormatting sqref="F126:F127">
    <cfRule type="cellIs" dxfId="1939" priority="1940" operator="notEqual">
      <formula>"*"</formula>
    </cfRule>
  </conditionalFormatting>
  <conditionalFormatting sqref="F128:F129">
    <cfRule type="cellIs" dxfId="1938" priority="1939" operator="notEqual">
      <formula>"*"</formula>
    </cfRule>
  </conditionalFormatting>
  <conditionalFormatting sqref="E133">
    <cfRule type="expression" dxfId="1937" priority="1938">
      <formula>F132=""</formula>
    </cfRule>
  </conditionalFormatting>
  <conditionalFormatting sqref="E135">
    <cfRule type="expression" dxfId="1936" priority="1937">
      <formula>F134=""</formula>
    </cfRule>
  </conditionalFormatting>
  <conditionalFormatting sqref="E137">
    <cfRule type="expression" dxfId="1935" priority="1936">
      <formula>F136=""</formula>
    </cfRule>
  </conditionalFormatting>
  <conditionalFormatting sqref="E139">
    <cfRule type="expression" dxfId="1934" priority="1935">
      <formula>F138=""</formula>
    </cfRule>
  </conditionalFormatting>
  <conditionalFormatting sqref="E141">
    <cfRule type="expression" dxfId="1933" priority="1934">
      <formula>F140=""</formula>
    </cfRule>
  </conditionalFormatting>
  <conditionalFormatting sqref="E143">
    <cfRule type="expression" dxfId="1932" priority="1933">
      <formula>F142=""</formula>
    </cfRule>
  </conditionalFormatting>
  <conditionalFormatting sqref="E145">
    <cfRule type="expression" dxfId="1931" priority="1932">
      <formula>F144=""</formula>
    </cfRule>
  </conditionalFormatting>
  <conditionalFormatting sqref="E147">
    <cfRule type="expression" dxfId="1930" priority="1931">
      <formula>F146=""</formula>
    </cfRule>
  </conditionalFormatting>
  <conditionalFormatting sqref="E149">
    <cfRule type="expression" dxfId="1929" priority="1930">
      <formula>F148=""</formula>
    </cfRule>
  </conditionalFormatting>
  <conditionalFormatting sqref="E151">
    <cfRule type="expression" dxfId="1928" priority="1929">
      <formula>F150=""</formula>
    </cfRule>
  </conditionalFormatting>
  <conditionalFormatting sqref="E153">
    <cfRule type="expression" dxfId="1927" priority="1928">
      <formula>F152=""</formula>
    </cfRule>
  </conditionalFormatting>
  <conditionalFormatting sqref="E155">
    <cfRule type="expression" dxfId="1926" priority="1927">
      <formula>F154=""</formula>
    </cfRule>
  </conditionalFormatting>
  <conditionalFormatting sqref="F132:F133">
    <cfRule type="cellIs" dxfId="1925" priority="1926" operator="notEqual">
      <formula>"*"</formula>
    </cfRule>
  </conditionalFormatting>
  <conditionalFormatting sqref="F134:F135">
    <cfRule type="cellIs" dxfId="1924" priority="1925" operator="notEqual">
      <formula>"*"</formula>
    </cfRule>
  </conditionalFormatting>
  <conditionalFormatting sqref="F136:F137">
    <cfRule type="cellIs" dxfId="1923" priority="1924" operator="notEqual">
      <formula>"*"</formula>
    </cfRule>
  </conditionalFormatting>
  <conditionalFormatting sqref="F138:F139">
    <cfRule type="cellIs" dxfId="1922" priority="1923" operator="notEqual">
      <formula>"*"</formula>
    </cfRule>
  </conditionalFormatting>
  <conditionalFormatting sqref="F140:F141">
    <cfRule type="cellIs" dxfId="1921" priority="1922" operator="notEqual">
      <formula>"*"</formula>
    </cfRule>
  </conditionalFormatting>
  <conditionalFormatting sqref="F142:F143">
    <cfRule type="cellIs" dxfId="1920" priority="1921" operator="notEqual">
      <formula>"*"</formula>
    </cfRule>
  </conditionalFormatting>
  <conditionalFormatting sqref="F144:F145">
    <cfRule type="cellIs" dxfId="1919" priority="1920" operator="notEqual">
      <formula>"*"</formula>
    </cfRule>
  </conditionalFormatting>
  <conditionalFormatting sqref="F146:F147">
    <cfRule type="cellIs" dxfId="1918" priority="1919" operator="notEqual">
      <formula>"*"</formula>
    </cfRule>
  </conditionalFormatting>
  <conditionalFormatting sqref="F148:F149">
    <cfRule type="cellIs" dxfId="1917" priority="1918" operator="notEqual">
      <formula>"*"</formula>
    </cfRule>
  </conditionalFormatting>
  <conditionalFormatting sqref="F150:F151">
    <cfRule type="cellIs" dxfId="1916" priority="1917" operator="notEqual">
      <formula>"*"</formula>
    </cfRule>
  </conditionalFormatting>
  <conditionalFormatting sqref="F152:F153">
    <cfRule type="cellIs" dxfId="1915" priority="1916" operator="notEqual">
      <formula>"*"</formula>
    </cfRule>
  </conditionalFormatting>
  <conditionalFormatting sqref="F154:F155">
    <cfRule type="cellIs" dxfId="1914" priority="1915" operator="notEqual">
      <formula>"*"</formula>
    </cfRule>
  </conditionalFormatting>
  <conditionalFormatting sqref="E159">
    <cfRule type="expression" dxfId="1913" priority="1914">
      <formula>F158=""</formula>
    </cfRule>
  </conditionalFormatting>
  <conditionalFormatting sqref="E161">
    <cfRule type="expression" dxfId="1912" priority="1913">
      <formula>F160=""</formula>
    </cfRule>
  </conditionalFormatting>
  <conditionalFormatting sqref="E163">
    <cfRule type="expression" dxfId="1911" priority="1912">
      <formula>F162=""</formula>
    </cfRule>
  </conditionalFormatting>
  <conditionalFormatting sqref="E165">
    <cfRule type="expression" dxfId="1910" priority="1911">
      <formula>F164=""</formula>
    </cfRule>
  </conditionalFormatting>
  <conditionalFormatting sqref="E167">
    <cfRule type="expression" dxfId="1909" priority="1910">
      <formula>F166=""</formula>
    </cfRule>
  </conditionalFormatting>
  <conditionalFormatting sqref="E169">
    <cfRule type="expression" dxfId="1908" priority="1909">
      <formula>F168=""</formula>
    </cfRule>
  </conditionalFormatting>
  <conditionalFormatting sqref="E171">
    <cfRule type="expression" dxfId="1907" priority="1908">
      <formula>F170=""</formula>
    </cfRule>
  </conditionalFormatting>
  <conditionalFormatting sqref="E173">
    <cfRule type="expression" dxfId="1906" priority="1907">
      <formula>F172=""</formula>
    </cfRule>
  </conditionalFormatting>
  <conditionalFormatting sqref="E175">
    <cfRule type="expression" dxfId="1905" priority="1906">
      <formula>F174=""</formula>
    </cfRule>
  </conditionalFormatting>
  <conditionalFormatting sqref="E177">
    <cfRule type="expression" dxfId="1904" priority="1905">
      <formula>F176=""</formula>
    </cfRule>
  </conditionalFormatting>
  <conditionalFormatting sqref="E179">
    <cfRule type="expression" dxfId="1903" priority="1904">
      <formula>F178=""</formula>
    </cfRule>
  </conditionalFormatting>
  <conditionalFormatting sqref="E181">
    <cfRule type="expression" dxfId="1902" priority="1903">
      <formula>F180=""</formula>
    </cfRule>
  </conditionalFormatting>
  <conditionalFormatting sqref="F158:F159">
    <cfRule type="cellIs" dxfId="1901" priority="1902" operator="notEqual">
      <formula>"*"</formula>
    </cfRule>
  </conditionalFormatting>
  <conditionalFormatting sqref="F160:F161">
    <cfRule type="cellIs" dxfId="1900" priority="1901" operator="notEqual">
      <formula>"*"</formula>
    </cfRule>
  </conditionalFormatting>
  <conditionalFormatting sqref="F162:F163">
    <cfRule type="cellIs" dxfId="1899" priority="1900" operator="notEqual">
      <formula>"*"</formula>
    </cfRule>
  </conditionalFormatting>
  <conditionalFormatting sqref="F164:F165">
    <cfRule type="cellIs" dxfId="1898" priority="1899" operator="notEqual">
      <formula>"*"</formula>
    </cfRule>
  </conditionalFormatting>
  <conditionalFormatting sqref="F166:F167">
    <cfRule type="cellIs" dxfId="1897" priority="1898" operator="notEqual">
      <formula>"*"</formula>
    </cfRule>
  </conditionalFormatting>
  <conditionalFormatting sqref="F168:F169">
    <cfRule type="cellIs" dxfId="1896" priority="1897" operator="notEqual">
      <formula>"*"</formula>
    </cfRule>
  </conditionalFormatting>
  <conditionalFormatting sqref="F170:F171">
    <cfRule type="cellIs" dxfId="1895" priority="1896" operator="notEqual">
      <formula>"*"</formula>
    </cfRule>
  </conditionalFormatting>
  <conditionalFormatting sqref="F172:F173">
    <cfRule type="cellIs" dxfId="1894" priority="1895" operator="notEqual">
      <formula>"*"</formula>
    </cfRule>
  </conditionalFormatting>
  <conditionalFormatting sqref="F174:F175">
    <cfRule type="cellIs" dxfId="1893" priority="1894" operator="notEqual">
      <formula>"*"</formula>
    </cfRule>
  </conditionalFormatting>
  <conditionalFormatting sqref="F176:F177">
    <cfRule type="cellIs" dxfId="1892" priority="1893" operator="notEqual">
      <formula>"*"</formula>
    </cfRule>
  </conditionalFormatting>
  <conditionalFormatting sqref="F178:F179">
    <cfRule type="cellIs" dxfId="1891" priority="1892" operator="notEqual">
      <formula>"*"</formula>
    </cfRule>
  </conditionalFormatting>
  <conditionalFormatting sqref="F180:F181">
    <cfRule type="cellIs" dxfId="1890" priority="1891" operator="notEqual">
      <formula>"*"</formula>
    </cfRule>
  </conditionalFormatting>
  <conditionalFormatting sqref="E185">
    <cfRule type="expression" dxfId="1889" priority="1890">
      <formula>F184=""</formula>
    </cfRule>
  </conditionalFormatting>
  <conditionalFormatting sqref="E187">
    <cfRule type="expression" dxfId="1888" priority="1889">
      <formula>F186=""</formula>
    </cfRule>
  </conditionalFormatting>
  <conditionalFormatting sqref="E189">
    <cfRule type="expression" dxfId="1887" priority="1888">
      <formula>F188=""</formula>
    </cfRule>
  </conditionalFormatting>
  <conditionalFormatting sqref="E191">
    <cfRule type="expression" dxfId="1886" priority="1887">
      <formula>F190=""</formula>
    </cfRule>
  </conditionalFormatting>
  <conditionalFormatting sqref="E193">
    <cfRule type="expression" dxfId="1885" priority="1886">
      <formula>F192=""</formula>
    </cfRule>
  </conditionalFormatting>
  <conditionalFormatting sqref="E195">
    <cfRule type="expression" dxfId="1884" priority="1885">
      <formula>F194=""</formula>
    </cfRule>
  </conditionalFormatting>
  <conditionalFormatting sqref="E197">
    <cfRule type="expression" dxfId="1883" priority="1884">
      <formula>F196=""</formula>
    </cfRule>
  </conditionalFormatting>
  <conditionalFormatting sqref="E199">
    <cfRule type="expression" dxfId="1882" priority="1883">
      <formula>F198=""</formula>
    </cfRule>
  </conditionalFormatting>
  <conditionalFormatting sqref="E201">
    <cfRule type="expression" dxfId="1881" priority="1882">
      <formula>F200=""</formula>
    </cfRule>
  </conditionalFormatting>
  <conditionalFormatting sqref="E203">
    <cfRule type="expression" dxfId="1880" priority="1881">
      <formula>F202=""</formula>
    </cfRule>
  </conditionalFormatting>
  <conditionalFormatting sqref="E205">
    <cfRule type="expression" dxfId="1879" priority="1880">
      <formula>F204=""</formula>
    </cfRule>
  </conditionalFormatting>
  <conditionalFormatting sqref="E207">
    <cfRule type="expression" dxfId="1878" priority="1879">
      <formula>F206=""</formula>
    </cfRule>
  </conditionalFormatting>
  <conditionalFormatting sqref="F184:F185">
    <cfRule type="cellIs" dxfId="1877" priority="1878" operator="notEqual">
      <formula>"*"</formula>
    </cfRule>
  </conditionalFormatting>
  <conditionalFormatting sqref="F186:F187">
    <cfRule type="cellIs" dxfId="1876" priority="1877" operator="notEqual">
      <formula>"*"</formula>
    </cfRule>
  </conditionalFormatting>
  <conditionalFormatting sqref="F188:F189">
    <cfRule type="cellIs" dxfId="1875" priority="1876" operator="notEqual">
      <formula>"*"</formula>
    </cfRule>
  </conditionalFormatting>
  <conditionalFormatting sqref="F190:F191">
    <cfRule type="cellIs" dxfId="1874" priority="1875" operator="notEqual">
      <formula>"*"</formula>
    </cfRule>
  </conditionalFormatting>
  <conditionalFormatting sqref="F192:F193">
    <cfRule type="cellIs" dxfId="1873" priority="1874" operator="notEqual">
      <formula>"*"</formula>
    </cfRule>
  </conditionalFormatting>
  <conditionalFormatting sqref="F194:F195">
    <cfRule type="cellIs" dxfId="1872" priority="1873" operator="notEqual">
      <formula>"*"</formula>
    </cfRule>
  </conditionalFormatting>
  <conditionalFormatting sqref="F196:F197">
    <cfRule type="cellIs" dxfId="1871" priority="1872" operator="notEqual">
      <formula>"*"</formula>
    </cfRule>
  </conditionalFormatting>
  <conditionalFormatting sqref="F198:F199">
    <cfRule type="cellIs" dxfId="1870" priority="1871" operator="notEqual">
      <formula>"*"</formula>
    </cfRule>
  </conditionalFormatting>
  <conditionalFormatting sqref="F200:F201">
    <cfRule type="cellIs" dxfId="1869" priority="1870" operator="notEqual">
      <formula>"*"</formula>
    </cfRule>
  </conditionalFormatting>
  <conditionalFormatting sqref="F202:F203">
    <cfRule type="cellIs" dxfId="1868" priority="1869" operator="notEqual">
      <formula>"*"</formula>
    </cfRule>
  </conditionalFormatting>
  <conditionalFormatting sqref="F204:F205">
    <cfRule type="cellIs" dxfId="1867" priority="1868" operator="notEqual">
      <formula>"*"</formula>
    </cfRule>
  </conditionalFormatting>
  <conditionalFormatting sqref="F206:F207">
    <cfRule type="cellIs" dxfId="1866" priority="1867" operator="notEqual">
      <formula>"*"</formula>
    </cfRule>
  </conditionalFormatting>
  <conditionalFormatting sqref="E211">
    <cfRule type="expression" dxfId="1865" priority="1866">
      <formula>F210=""</formula>
    </cfRule>
  </conditionalFormatting>
  <conditionalFormatting sqref="E213">
    <cfRule type="expression" dxfId="1864" priority="1865">
      <formula>F212=""</formula>
    </cfRule>
  </conditionalFormatting>
  <conditionalFormatting sqref="E215">
    <cfRule type="expression" dxfId="1863" priority="1864">
      <formula>F214=""</formula>
    </cfRule>
  </conditionalFormatting>
  <conditionalFormatting sqref="E217">
    <cfRule type="expression" dxfId="1862" priority="1863">
      <formula>F216=""</formula>
    </cfRule>
  </conditionalFormatting>
  <conditionalFormatting sqref="E219">
    <cfRule type="expression" dxfId="1861" priority="1862">
      <formula>F218=""</formula>
    </cfRule>
  </conditionalFormatting>
  <conditionalFormatting sqref="E221">
    <cfRule type="expression" dxfId="1860" priority="1861">
      <formula>F220=""</formula>
    </cfRule>
  </conditionalFormatting>
  <conditionalFormatting sqref="E223">
    <cfRule type="expression" dxfId="1859" priority="1860">
      <formula>F222=""</formula>
    </cfRule>
  </conditionalFormatting>
  <conditionalFormatting sqref="E225">
    <cfRule type="expression" dxfId="1858" priority="1859">
      <formula>F224=""</formula>
    </cfRule>
  </conditionalFormatting>
  <conditionalFormatting sqref="E227">
    <cfRule type="expression" dxfId="1857" priority="1858">
      <formula>F226=""</formula>
    </cfRule>
  </conditionalFormatting>
  <conditionalFormatting sqref="E229">
    <cfRule type="expression" dxfId="1856" priority="1857">
      <formula>F228=""</formula>
    </cfRule>
  </conditionalFormatting>
  <conditionalFormatting sqref="E231">
    <cfRule type="expression" dxfId="1855" priority="1856">
      <formula>F230=""</formula>
    </cfRule>
  </conditionalFormatting>
  <conditionalFormatting sqref="E233">
    <cfRule type="expression" dxfId="1854" priority="1855">
      <formula>F232=""</formula>
    </cfRule>
  </conditionalFormatting>
  <conditionalFormatting sqref="F210:F211">
    <cfRule type="cellIs" dxfId="1853" priority="1854" operator="notEqual">
      <formula>"*"</formula>
    </cfRule>
  </conditionalFormatting>
  <conditionalFormatting sqref="F212:F213">
    <cfRule type="cellIs" dxfId="1852" priority="1853" operator="notEqual">
      <formula>"*"</formula>
    </cfRule>
  </conditionalFormatting>
  <conditionalFormatting sqref="F214:F215">
    <cfRule type="cellIs" dxfId="1851" priority="1852" operator="notEqual">
      <formula>"*"</formula>
    </cfRule>
  </conditionalFormatting>
  <conditionalFormatting sqref="F216:F217">
    <cfRule type="cellIs" dxfId="1850" priority="1851" operator="notEqual">
      <formula>"*"</formula>
    </cfRule>
  </conditionalFormatting>
  <conditionalFormatting sqref="F218:F219">
    <cfRule type="cellIs" dxfId="1849" priority="1850" operator="notEqual">
      <formula>"*"</formula>
    </cfRule>
  </conditionalFormatting>
  <conditionalFormatting sqref="F220:F221">
    <cfRule type="cellIs" dxfId="1848" priority="1849" operator="notEqual">
      <formula>"*"</formula>
    </cfRule>
  </conditionalFormatting>
  <conditionalFormatting sqref="F222:F223">
    <cfRule type="cellIs" dxfId="1847" priority="1848" operator="notEqual">
      <formula>"*"</formula>
    </cfRule>
  </conditionalFormatting>
  <conditionalFormatting sqref="F224:F225">
    <cfRule type="cellIs" dxfId="1846" priority="1847" operator="notEqual">
      <formula>"*"</formula>
    </cfRule>
  </conditionalFormatting>
  <conditionalFormatting sqref="F226:F227">
    <cfRule type="cellIs" dxfId="1845" priority="1846" operator="notEqual">
      <formula>"*"</formula>
    </cfRule>
  </conditionalFormatting>
  <conditionalFormatting sqref="F228:F229">
    <cfRule type="cellIs" dxfId="1844" priority="1845" operator="notEqual">
      <formula>"*"</formula>
    </cfRule>
  </conditionalFormatting>
  <conditionalFormatting sqref="F230:F231">
    <cfRule type="cellIs" dxfId="1843" priority="1844" operator="notEqual">
      <formula>"*"</formula>
    </cfRule>
  </conditionalFormatting>
  <conditionalFormatting sqref="F232:F233">
    <cfRule type="cellIs" dxfId="1842" priority="1843" operator="notEqual">
      <formula>"*"</formula>
    </cfRule>
  </conditionalFormatting>
  <conditionalFormatting sqref="E237">
    <cfRule type="expression" dxfId="1841" priority="1842">
      <formula>F236=""</formula>
    </cfRule>
  </conditionalFormatting>
  <conditionalFormatting sqref="E239">
    <cfRule type="expression" dxfId="1840" priority="1841">
      <formula>F238=""</formula>
    </cfRule>
  </conditionalFormatting>
  <conditionalFormatting sqref="E241">
    <cfRule type="expression" dxfId="1839" priority="1840">
      <formula>F240=""</formula>
    </cfRule>
  </conditionalFormatting>
  <conditionalFormatting sqref="E243">
    <cfRule type="expression" dxfId="1838" priority="1839">
      <formula>F242=""</formula>
    </cfRule>
  </conditionalFormatting>
  <conditionalFormatting sqref="E245">
    <cfRule type="expression" dxfId="1837" priority="1838">
      <formula>F244=""</formula>
    </cfRule>
  </conditionalFormatting>
  <conditionalFormatting sqref="E247">
    <cfRule type="expression" dxfId="1836" priority="1837">
      <formula>F246=""</formula>
    </cfRule>
  </conditionalFormatting>
  <conditionalFormatting sqref="E249">
    <cfRule type="expression" dxfId="1835" priority="1836">
      <formula>F248=""</formula>
    </cfRule>
  </conditionalFormatting>
  <conditionalFormatting sqref="E251">
    <cfRule type="expression" dxfId="1834" priority="1835">
      <formula>F250=""</formula>
    </cfRule>
  </conditionalFormatting>
  <conditionalFormatting sqref="E253">
    <cfRule type="expression" dxfId="1833" priority="1834">
      <formula>F252=""</formula>
    </cfRule>
  </conditionalFormatting>
  <conditionalFormatting sqref="E255">
    <cfRule type="expression" dxfId="1832" priority="1833">
      <formula>F254=""</formula>
    </cfRule>
  </conditionalFormatting>
  <conditionalFormatting sqref="E257">
    <cfRule type="expression" dxfId="1831" priority="1832">
      <formula>F256=""</formula>
    </cfRule>
  </conditionalFormatting>
  <conditionalFormatting sqref="E259">
    <cfRule type="expression" dxfId="1830" priority="1831">
      <formula>F258=""</formula>
    </cfRule>
  </conditionalFormatting>
  <conditionalFormatting sqref="F236:F237">
    <cfRule type="cellIs" dxfId="1829" priority="1830" operator="notEqual">
      <formula>"*"</formula>
    </cfRule>
  </conditionalFormatting>
  <conditionalFormatting sqref="F238:F239">
    <cfRule type="cellIs" dxfId="1828" priority="1829" operator="notEqual">
      <formula>"*"</formula>
    </cfRule>
  </conditionalFormatting>
  <conditionalFormatting sqref="F240:F241">
    <cfRule type="cellIs" dxfId="1827" priority="1828" operator="notEqual">
      <formula>"*"</formula>
    </cfRule>
  </conditionalFormatting>
  <conditionalFormatting sqref="F242:F243">
    <cfRule type="cellIs" dxfId="1826" priority="1827" operator="notEqual">
      <formula>"*"</formula>
    </cfRule>
  </conditionalFormatting>
  <conditionalFormatting sqref="F244:F245">
    <cfRule type="cellIs" dxfId="1825" priority="1826" operator="notEqual">
      <formula>"*"</formula>
    </cfRule>
  </conditionalFormatting>
  <conditionalFormatting sqref="F246:F247">
    <cfRule type="cellIs" dxfId="1824" priority="1825" operator="notEqual">
      <formula>"*"</formula>
    </cfRule>
  </conditionalFormatting>
  <conditionalFormatting sqref="F248:F249">
    <cfRule type="cellIs" dxfId="1823" priority="1824" operator="notEqual">
      <formula>"*"</formula>
    </cfRule>
  </conditionalFormatting>
  <conditionalFormatting sqref="F250:F251">
    <cfRule type="cellIs" dxfId="1822" priority="1823" operator="notEqual">
      <formula>"*"</formula>
    </cfRule>
  </conditionalFormatting>
  <conditionalFormatting sqref="F252:F253">
    <cfRule type="cellIs" dxfId="1821" priority="1822" operator="notEqual">
      <formula>"*"</formula>
    </cfRule>
  </conditionalFormatting>
  <conditionalFormatting sqref="F254:F255">
    <cfRule type="cellIs" dxfId="1820" priority="1821" operator="notEqual">
      <formula>"*"</formula>
    </cfRule>
  </conditionalFormatting>
  <conditionalFormatting sqref="F256:F257">
    <cfRule type="cellIs" dxfId="1819" priority="1820" operator="notEqual">
      <formula>"*"</formula>
    </cfRule>
  </conditionalFormatting>
  <conditionalFormatting sqref="F258:F259">
    <cfRule type="cellIs" dxfId="1818" priority="1819" operator="notEqual">
      <formula>"*"</formula>
    </cfRule>
  </conditionalFormatting>
  <conditionalFormatting sqref="E263">
    <cfRule type="expression" dxfId="1817" priority="1818">
      <formula>F262=""</formula>
    </cfRule>
  </conditionalFormatting>
  <conditionalFormatting sqref="E265">
    <cfRule type="expression" dxfId="1816" priority="1817">
      <formula>F264=""</formula>
    </cfRule>
  </conditionalFormatting>
  <conditionalFormatting sqref="E267">
    <cfRule type="expression" dxfId="1815" priority="1816">
      <formula>F266=""</formula>
    </cfRule>
  </conditionalFormatting>
  <conditionalFormatting sqref="E269">
    <cfRule type="expression" dxfId="1814" priority="1815">
      <formula>F268=""</formula>
    </cfRule>
  </conditionalFormatting>
  <conditionalFormatting sqref="E271">
    <cfRule type="expression" dxfId="1813" priority="1814">
      <formula>F270=""</formula>
    </cfRule>
  </conditionalFormatting>
  <conditionalFormatting sqref="E273">
    <cfRule type="expression" dxfId="1812" priority="1813">
      <formula>F272=""</formula>
    </cfRule>
  </conditionalFormatting>
  <conditionalFormatting sqref="E275">
    <cfRule type="expression" dxfId="1811" priority="1812">
      <formula>F274=""</formula>
    </cfRule>
  </conditionalFormatting>
  <conditionalFormatting sqref="E277">
    <cfRule type="expression" dxfId="1810" priority="1811">
      <formula>F276=""</formula>
    </cfRule>
  </conditionalFormatting>
  <conditionalFormatting sqref="E279">
    <cfRule type="expression" dxfId="1809" priority="1810">
      <formula>F278=""</formula>
    </cfRule>
  </conditionalFormatting>
  <conditionalFormatting sqref="E281">
    <cfRule type="expression" dxfId="1808" priority="1809">
      <formula>F280=""</formula>
    </cfRule>
  </conditionalFormatting>
  <conditionalFormatting sqref="E283">
    <cfRule type="expression" dxfId="1807" priority="1808">
      <formula>F282=""</formula>
    </cfRule>
  </conditionalFormatting>
  <conditionalFormatting sqref="E285">
    <cfRule type="expression" dxfId="1806" priority="1807">
      <formula>F284=""</formula>
    </cfRule>
  </conditionalFormatting>
  <conditionalFormatting sqref="F262:F263">
    <cfRule type="cellIs" dxfId="1805" priority="1806" operator="notEqual">
      <formula>"*"</formula>
    </cfRule>
  </conditionalFormatting>
  <conditionalFormatting sqref="F264:F265">
    <cfRule type="cellIs" dxfId="1804" priority="1805" operator="notEqual">
      <formula>"*"</formula>
    </cfRule>
  </conditionalFormatting>
  <conditionalFormatting sqref="F266:F267">
    <cfRule type="cellIs" dxfId="1803" priority="1804" operator="notEqual">
      <formula>"*"</formula>
    </cfRule>
  </conditionalFormatting>
  <conditionalFormatting sqref="F268:F269">
    <cfRule type="cellIs" dxfId="1802" priority="1803" operator="notEqual">
      <formula>"*"</formula>
    </cfRule>
  </conditionalFormatting>
  <conditionalFormatting sqref="F270:F271">
    <cfRule type="cellIs" dxfId="1801" priority="1802" operator="notEqual">
      <formula>"*"</formula>
    </cfRule>
  </conditionalFormatting>
  <conditionalFormatting sqref="F272:F273">
    <cfRule type="cellIs" dxfId="1800" priority="1801" operator="notEqual">
      <formula>"*"</formula>
    </cfRule>
  </conditionalFormatting>
  <conditionalFormatting sqref="F274:F275">
    <cfRule type="cellIs" dxfId="1799" priority="1800" operator="notEqual">
      <formula>"*"</formula>
    </cfRule>
  </conditionalFormatting>
  <conditionalFormatting sqref="F276:F277">
    <cfRule type="cellIs" dxfId="1798" priority="1799" operator="notEqual">
      <formula>"*"</formula>
    </cfRule>
  </conditionalFormatting>
  <conditionalFormatting sqref="F278:F279">
    <cfRule type="cellIs" dxfId="1797" priority="1798" operator="notEqual">
      <formula>"*"</formula>
    </cfRule>
  </conditionalFormatting>
  <conditionalFormatting sqref="F280:F281">
    <cfRule type="cellIs" dxfId="1796" priority="1797" operator="notEqual">
      <formula>"*"</formula>
    </cfRule>
  </conditionalFormatting>
  <conditionalFormatting sqref="F282:F283">
    <cfRule type="cellIs" dxfId="1795" priority="1796" operator="notEqual">
      <formula>"*"</formula>
    </cfRule>
  </conditionalFormatting>
  <conditionalFormatting sqref="F284:F285">
    <cfRule type="cellIs" dxfId="1794" priority="1795" operator="notEqual">
      <formula>"*"</formula>
    </cfRule>
  </conditionalFormatting>
  <conditionalFormatting sqref="E289">
    <cfRule type="expression" dxfId="1793" priority="1794">
      <formula>F288=""</formula>
    </cfRule>
  </conditionalFormatting>
  <conditionalFormatting sqref="E291">
    <cfRule type="expression" dxfId="1792" priority="1793">
      <formula>F290=""</formula>
    </cfRule>
  </conditionalFormatting>
  <conditionalFormatting sqref="E293">
    <cfRule type="expression" dxfId="1791" priority="1792">
      <formula>F292=""</formula>
    </cfRule>
  </conditionalFormatting>
  <conditionalFormatting sqref="E295">
    <cfRule type="expression" dxfId="1790" priority="1791">
      <formula>F294=""</formula>
    </cfRule>
  </conditionalFormatting>
  <conditionalFormatting sqref="E297">
    <cfRule type="expression" dxfId="1789" priority="1790">
      <formula>F296=""</formula>
    </cfRule>
  </conditionalFormatting>
  <conditionalFormatting sqref="E299">
    <cfRule type="expression" dxfId="1788" priority="1789">
      <formula>F298=""</formula>
    </cfRule>
  </conditionalFormatting>
  <conditionalFormatting sqref="E301">
    <cfRule type="expression" dxfId="1787" priority="1788">
      <formula>F300=""</formula>
    </cfRule>
  </conditionalFormatting>
  <conditionalFormatting sqref="E303">
    <cfRule type="expression" dxfId="1786" priority="1787">
      <formula>F302=""</formula>
    </cfRule>
  </conditionalFormatting>
  <conditionalFormatting sqref="E305">
    <cfRule type="expression" dxfId="1785" priority="1786">
      <formula>F304=""</formula>
    </cfRule>
  </conditionalFormatting>
  <conditionalFormatting sqref="E307">
    <cfRule type="expression" dxfId="1784" priority="1785">
      <formula>F306=""</formula>
    </cfRule>
  </conditionalFormatting>
  <conditionalFormatting sqref="E309">
    <cfRule type="expression" dxfId="1783" priority="1784">
      <formula>F308=""</formula>
    </cfRule>
  </conditionalFormatting>
  <conditionalFormatting sqref="E311">
    <cfRule type="expression" dxfId="1782" priority="1783">
      <formula>F310=""</formula>
    </cfRule>
  </conditionalFormatting>
  <conditionalFormatting sqref="F288:F289">
    <cfRule type="cellIs" dxfId="1781" priority="1782" operator="notEqual">
      <formula>"*"</formula>
    </cfRule>
  </conditionalFormatting>
  <conditionalFormatting sqref="F290:F291">
    <cfRule type="cellIs" dxfId="1780" priority="1781" operator="notEqual">
      <formula>"*"</formula>
    </cfRule>
  </conditionalFormatting>
  <conditionalFormatting sqref="F292:F293">
    <cfRule type="cellIs" dxfId="1779" priority="1780" operator="notEqual">
      <formula>"*"</formula>
    </cfRule>
  </conditionalFormatting>
  <conditionalFormatting sqref="F294:F295">
    <cfRule type="cellIs" dxfId="1778" priority="1779" operator="notEqual">
      <formula>"*"</formula>
    </cfRule>
  </conditionalFormatting>
  <conditionalFormatting sqref="F296:F297">
    <cfRule type="cellIs" dxfId="1777" priority="1778" operator="notEqual">
      <formula>"*"</formula>
    </cfRule>
  </conditionalFormatting>
  <conditionalFormatting sqref="F298:F299">
    <cfRule type="cellIs" dxfId="1776" priority="1777" operator="notEqual">
      <formula>"*"</formula>
    </cfRule>
  </conditionalFormatting>
  <conditionalFormatting sqref="F300:F301">
    <cfRule type="cellIs" dxfId="1775" priority="1776" operator="notEqual">
      <formula>"*"</formula>
    </cfRule>
  </conditionalFormatting>
  <conditionalFormatting sqref="F302:F303">
    <cfRule type="cellIs" dxfId="1774" priority="1775" operator="notEqual">
      <formula>"*"</formula>
    </cfRule>
  </conditionalFormatting>
  <conditionalFormatting sqref="F304:F305">
    <cfRule type="cellIs" dxfId="1773" priority="1774" operator="notEqual">
      <formula>"*"</formula>
    </cfRule>
  </conditionalFormatting>
  <conditionalFormatting sqref="F306:F307">
    <cfRule type="cellIs" dxfId="1772" priority="1773" operator="notEqual">
      <formula>"*"</formula>
    </cfRule>
  </conditionalFormatting>
  <conditionalFormatting sqref="F308:F309">
    <cfRule type="cellIs" dxfId="1771" priority="1772" operator="notEqual">
      <formula>"*"</formula>
    </cfRule>
  </conditionalFormatting>
  <conditionalFormatting sqref="F310:F311">
    <cfRule type="cellIs" dxfId="1770" priority="1771" operator="notEqual">
      <formula>"*"</formula>
    </cfRule>
  </conditionalFormatting>
  <conditionalFormatting sqref="E315">
    <cfRule type="expression" dxfId="1769" priority="1770">
      <formula>F314=""</formula>
    </cfRule>
  </conditionalFormatting>
  <conditionalFormatting sqref="E317">
    <cfRule type="expression" dxfId="1768" priority="1769">
      <formula>F316=""</formula>
    </cfRule>
  </conditionalFormatting>
  <conditionalFormatting sqref="E319">
    <cfRule type="expression" dxfId="1767" priority="1768">
      <formula>F318=""</formula>
    </cfRule>
  </conditionalFormatting>
  <conditionalFormatting sqref="E321">
    <cfRule type="expression" dxfId="1766" priority="1767">
      <formula>F320=""</formula>
    </cfRule>
  </conditionalFormatting>
  <conditionalFormatting sqref="E323">
    <cfRule type="expression" dxfId="1765" priority="1766">
      <formula>F322=""</formula>
    </cfRule>
  </conditionalFormatting>
  <conditionalFormatting sqref="E325">
    <cfRule type="expression" dxfId="1764" priority="1765">
      <formula>F324=""</formula>
    </cfRule>
  </conditionalFormatting>
  <conditionalFormatting sqref="E327">
    <cfRule type="expression" dxfId="1763" priority="1764">
      <formula>F326=""</formula>
    </cfRule>
  </conditionalFormatting>
  <conditionalFormatting sqref="E329">
    <cfRule type="expression" dxfId="1762" priority="1763">
      <formula>F328=""</formula>
    </cfRule>
  </conditionalFormatting>
  <conditionalFormatting sqref="E331">
    <cfRule type="expression" dxfId="1761" priority="1762">
      <formula>F330=""</formula>
    </cfRule>
  </conditionalFormatting>
  <conditionalFormatting sqref="E333">
    <cfRule type="expression" dxfId="1760" priority="1761">
      <formula>F332=""</formula>
    </cfRule>
  </conditionalFormatting>
  <conditionalFormatting sqref="E335">
    <cfRule type="expression" dxfId="1759" priority="1760">
      <formula>F334=""</formula>
    </cfRule>
  </conditionalFormatting>
  <conditionalFormatting sqref="E337">
    <cfRule type="expression" dxfId="1758" priority="1759">
      <formula>F336=""</formula>
    </cfRule>
  </conditionalFormatting>
  <conditionalFormatting sqref="F314:F315">
    <cfRule type="cellIs" dxfId="1757" priority="1758" operator="notEqual">
      <formula>"*"</formula>
    </cfRule>
  </conditionalFormatting>
  <conditionalFormatting sqref="F316:F317">
    <cfRule type="cellIs" dxfId="1756" priority="1757" operator="notEqual">
      <formula>"*"</formula>
    </cfRule>
  </conditionalFormatting>
  <conditionalFormatting sqref="F318:F319">
    <cfRule type="cellIs" dxfId="1755" priority="1756" operator="notEqual">
      <formula>"*"</formula>
    </cfRule>
  </conditionalFormatting>
  <conditionalFormatting sqref="F320:F321">
    <cfRule type="cellIs" dxfId="1754" priority="1755" operator="notEqual">
      <formula>"*"</formula>
    </cfRule>
  </conditionalFormatting>
  <conditionalFormatting sqref="F322:F323">
    <cfRule type="cellIs" dxfId="1753" priority="1754" operator="notEqual">
      <formula>"*"</formula>
    </cfRule>
  </conditionalFormatting>
  <conditionalFormatting sqref="F324:F325">
    <cfRule type="cellIs" dxfId="1752" priority="1753" operator="notEqual">
      <formula>"*"</formula>
    </cfRule>
  </conditionalFormatting>
  <conditionalFormatting sqref="F326:F327">
    <cfRule type="cellIs" dxfId="1751" priority="1752" operator="notEqual">
      <formula>"*"</formula>
    </cfRule>
  </conditionalFormatting>
  <conditionalFormatting sqref="F328:F329">
    <cfRule type="cellIs" dxfId="1750" priority="1751" operator="notEqual">
      <formula>"*"</formula>
    </cfRule>
  </conditionalFormatting>
  <conditionalFormatting sqref="F330:F331">
    <cfRule type="cellIs" dxfId="1749" priority="1750" operator="notEqual">
      <formula>"*"</formula>
    </cfRule>
  </conditionalFormatting>
  <conditionalFormatting sqref="F332:F333">
    <cfRule type="cellIs" dxfId="1748" priority="1749" operator="notEqual">
      <formula>"*"</formula>
    </cfRule>
  </conditionalFormatting>
  <conditionalFormatting sqref="F334:F335">
    <cfRule type="cellIs" dxfId="1747" priority="1748" operator="notEqual">
      <formula>"*"</formula>
    </cfRule>
  </conditionalFormatting>
  <conditionalFormatting sqref="F336:F337">
    <cfRule type="cellIs" dxfId="1746" priority="1747" operator="notEqual">
      <formula>"*"</formula>
    </cfRule>
  </conditionalFormatting>
  <conditionalFormatting sqref="E341">
    <cfRule type="expression" dxfId="1745" priority="1746">
      <formula>F340=""</formula>
    </cfRule>
  </conditionalFormatting>
  <conditionalFormatting sqref="E343">
    <cfRule type="expression" dxfId="1744" priority="1745">
      <formula>F342=""</formula>
    </cfRule>
  </conditionalFormatting>
  <conditionalFormatting sqref="E345">
    <cfRule type="expression" dxfId="1743" priority="1744">
      <formula>F344=""</formula>
    </cfRule>
  </conditionalFormatting>
  <conditionalFormatting sqref="E347">
    <cfRule type="expression" dxfId="1742" priority="1743">
      <formula>F346=""</formula>
    </cfRule>
  </conditionalFormatting>
  <conditionalFormatting sqref="E349">
    <cfRule type="expression" dxfId="1741" priority="1742">
      <formula>F348=""</formula>
    </cfRule>
  </conditionalFormatting>
  <conditionalFormatting sqref="E351">
    <cfRule type="expression" dxfId="1740" priority="1741">
      <formula>F350=""</formula>
    </cfRule>
  </conditionalFormatting>
  <conditionalFormatting sqref="E353">
    <cfRule type="expression" dxfId="1739" priority="1740">
      <formula>F352=""</formula>
    </cfRule>
  </conditionalFormatting>
  <conditionalFormatting sqref="E355">
    <cfRule type="expression" dxfId="1738" priority="1739">
      <formula>F354=""</formula>
    </cfRule>
  </conditionalFormatting>
  <conditionalFormatting sqref="E357">
    <cfRule type="expression" dxfId="1737" priority="1738">
      <formula>F356=""</formula>
    </cfRule>
  </conditionalFormatting>
  <conditionalFormatting sqref="E359">
    <cfRule type="expression" dxfId="1736" priority="1737">
      <formula>F358=""</formula>
    </cfRule>
  </conditionalFormatting>
  <conditionalFormatting sqref="E361">
    <cfRule type="expression" dxfId="1735" priority="1736">
      <formula>F360=""</formula>
    </cfRule>
  </conditionalFormatting>
  <conditionalFormatting sqref="E363">
    <cfRule type="expression" dxfId="1734" priority="1735">
      <formula>F362=""</formula>
    </cfRule>
  </conditionalFormatting>
  <conditionalFormatting sqref="F340:F341">
    <cfRule type="cellIs" dxfId="1733" priority="1734" operator="notEqual">
      <formula>"*"</formula>
    </cfRule>
  </conditionalFormatting>
  <conditionalFormatting sqref="F342:F343">
    <cfRule type="cellIs" dxfId="1732" priority="1733" operator="notEqual">
      <formula>"*"</formula>
    </cfRule>
  </conditionalFormatting>
  <conditionalFormatting sqref="F344:F345">
    <cfRule type="cellIs" dxfId="1731" priority="1732" operator="notEqual">
      <formula>"*"</formula>
    </cfRule>
  </conditionalFormatting>
  <conditionalFormatting sqref="F346:F347">
    <cfRule type="cellIs" dxfId="1730" priority="1731" operator="notEqual">
      <formula>"*"</formula>
    </cfRule>
  </conditionalFormatting>
  <conditionalFormatting sqref="F348:F349">
    <cfRule type="cellIs" dxfId="1729" priority="1730" operator="notEqual">
      <formula>"*"</formula>
    </cfRule>
  </conditionalFormatting>
  <conditionalFormatting sqref="F350:F351">
    <cfRule type="cellIs" dxfId="1728" priority="1729" operator="notEqual">
      <formula>"*"</formula>
    </cfRule>
  </conditionalFormatting>
  <conditionalFormatting sqref="F352:F353">
    <cfRule type="cellIs" dxfId="1727" priority="1728" operator="notEqual">
      <formula>"*"</formula>
    </cfRule>
  </conditionalFormatting>
  <conditionalFormatting sqref="F354:F355">
    <cfRule type="cellIs" dxfId="1726" priority="1727" operator="notEqual">
      <formula>"*"</formula>
    </cfRule>
  </conditionalFormatting>
  <conditionalFormatting sqref="F356:F357">
    <cfRule type="cellIs" dxfId="1725" priority="1726" operator="notEqual">
      <formula>"*"</formula>
    </cfRule>
  </conditionalFormatting>
  <conditionalFormatting sqref="F358:F359">
    <cfRule type="cellIs" dxfId="1724" priority="1725" operator="notEqual">
      <formula>"*"</formula>
    </cfRule>
  </conditionalFormatting>
  <conditionalFormatting sqref="F360:F361">
    <cfRule type="cellIs" dxfId="1723" priority="1724" operator="notEqual">
      <formula>"*"</formula>
    </cfRule>
  </conditionalFormatting>
  <conditionalFormatting sqref="F362:F363">
    <cfRule type="cellIs" dxfId="1722" priority="1723" operator="notEqual">
      <formula>"*"</formula>
    </cfRule>
  </conditionalFormatting>
  <conditionalFormatting sqref="E367">
    <cfRule type="expression" dxfId="1721" priority="1722">
      <formula>F366=""</formula>
    </cfRule>
  </conditionalFormatting>
  <conditionalFormatting sqref="E369">
    <cfRule type="expression" dxfId="1720" priority="1721">
      <formula>F368=""</formula>
    </cfRule>
  </conditionalFormatting>
  <conditionalFormatting sqref="E371">
    <cfRule type="expression" dxfId="1719" priority="1720">
      <formula>F370=""</formula>
    </cfRule>
  </conditionalFormatting>
  <conditionalFormatting sqref="E373">
    <cfRule type="expression" dxfId="1718" priority="1719">
      <formula>F372=""</formula>
    </cfRule>
  </conditionalFormatting>
  <conditionalFormatting sqref="E375">
    <cfRule type="expression" dxfId="1717" priority="1718">
      <formula>F374=""</formula>
    </cfRule>
  </conditionalFormatting>
  <conditionalFormatting sqref="E377">
    <cfRule type="expression" dxfId="1716" priority="1717">
      <formula>F376=""</formula>
    </cfRule>
  </conditionalFormatting>
  <conditionalFormatting sqref="E379">
    <cfRule type="expression" dxfId="1715" priority="1716">
      <formula>F378=""</formula>
    </cfRule>
  </conditionalFormatting>
  <conditionalFormatting sqref="E381">
    <cfRule type="expression" dxfId="1714" priority="1715">
      <formula>F380=""</formula>
    </cfRule>
  </conditionalFormatting>
  <conditionalFormatting sqref="E383">
    <cfRule type="expression" dxfId="1713" priority="1714">
      <formula>F382=""</formula>
    </cfRule>
  </conditionalFormatting>
  <conditionalFormatting sqref="E385">
    <cfRule type="expression" dxfId="1712" priority="1713">
      <formula>F384=""</formula>
    </cfRule>
  </conditionalFormatting>
  <conditionalFormatting sqref="E387">
    <cfRule type="expression" dxfId="1711" priority="1712">
      <formula>F386=""</formula>
    </cfRule>
  </conditionalFormatting>
  <conditionalFormatting sqref="E389">
    <cfRule type="expression" dxfId="1710" priority="1711">
      <formula>F388=""</formula>
    </cfRule>
  </conditionalFormatting>
  <conditionalFormatting sqref="F366:F367">
    <cfRule type="cellIs" dxfId="1709" priority="1710" operator="notEqual">
      <formula>"*"</formula>
    </cfRule>
  </conditionalFormatting>
  <conditionalFormatting sqref="F368:F369">
    <cfRule type="cellIs" dxfId="1708" priority="1709" operator="notEqual">
      <formula>"*"</formula>
    </cfRule>
  </conditionalFormatting>
  <conditionalFormatting sqref="F370:F371">
    <cfRule type="cellIs" dxfId="1707" priority="1708" operator="notEqual">
      <formula>"*"</formula>
    </cfRule>
  </conditionalFormatting>
  <conditionalFormatting sqref="F372:F373">
    <cfRule type="cellIs" dxfId="1706" priority="1707" operator="notEqual">
      <formula>"*"</formula>
    </cfRule>
  </conditionalFormatting>
  <conditionalFormatting sqref="F374:F375">
    <cfRule type="cellIs" dxfId="1705" priority="1706" operator="notEqual">
      <formula>"*"</formula>
    </cfRule>
  </conditionalFormatting>
  <conditionalFormatting sqref="F376:F377">
    <cfRule type="cellIs" dxfId="1704" priority="1705" operator="notEqual">
      <formula>"*"</formula>
    </cfRule>
  </conditionalFormatting>
  <conditionalFormatting sqref="F378:F379">
    <cfRule type="cellIs" dxfId="1703" priority="1704" operator="notEqual">
      <formula>"*"</formula>
    </cfRule>
  </conditionalFormatting>
  <conditionalFormatting sqref="F380:F381">
    <cfRule type="cellIs" dxfId="1702" priority="1703" operator="notEqual">
      <formula>"*"</formula>
    </cfRule>
  </conditionalFormatting>
  <conditionalFormatting sqref="F382:F383">
    <cfRule type="cellIs" dxfId="1701" priority="1702" operator="notEqual">
      <formula>"*"</formula>
    </cfRule>
  </conditionalFormatting>
  <conditionalFormatting sqref="F384:F385">
    <cfRule type="cellIs" dxfId="1700" priority="1701" operator="notEqual">
      <formula>"*"</formula>
    </cfRule>
  </conditionalFormatting>
  <conditionalFormatting sqref="F386:F387">
    <cfRule type="cellIs" dxfId="1699" priority="1700" operator="notEqual">
      <formula>"*"</formula>
    </cfRule>
  </conditionalFormatting>
  <conditionalFormatting sqref="F388:F389">
    <cfRule type="cellIs" dxfId="1698" priority="1699" operator="notEqual">
      <formula>"*"</formula>
    </cfRule>
  </conditionalFormatting>
  <conditionalFormatting sqref="E393">
    <cfRule type="expression" dxfId="1697" priority="1698">
      <formula>F392=""</formula>
    </cfRule>
  </conditionalFormatting>
  <conditionalFormatting sqref="E395">
    <cfRule type="expression" dxfId="1696" priority="1697">
      <formula>F394=""</formula>
    </cfRule>
  </conditionalFormatting>
  <conditionalFormatting sqref="E397">
    <cfRule type="expression" dxfId="1695" priority="1696">
      <formula>F396=""</formula>
    </cfRule>
  </conditionalFormatting>
  <conditionalFormatting sqref="E399">
    <cfRule type="expression" dxfId="1694" priority="1695">
      <formula>F398=""</formula>
    </cfRule>
  </conditionalFormatting>
  <conditionalFormatting sqref="E401">
    <cfRule type="expression" dxfId="1693" priority="1694">
      <formula>F400=""</formula>
    </cfRule>
  </conditionalFormatting>
  <conditionalFormatting sqref="E403">
    <cfRule type="expression" dxfId="1692" priority="1693">
      <formula>F402=""</formula>
    </cfRule>
  </conditionalFormatting>
  <conditionalFormatting sqref="E405">
    <cfRule type="expression" dxfId="1691" priority="1692">
      <formula>F404=""</formula>
    </cfRule>
  </conditionalFormatting>
  <conditionalFormatting sqref="E407">
    <cfRule type="expression" dxfId="1690" priority="1691">
      <formula>F406=""</formula>
    </cfRule>
  </conditionalFormatting>
  <conditionalFormatting sqref="E409">
    <cfRule type="expression" dxfId="1689" priority="1690">
      <formula>F408=""</formula>
    </cfRule>
  </conditionalFormatting>
  <conditionalFormatting sqref="E411">
    <cfRule type="expression" dxfId="1688" priority="1689">
      <formula>F410=""</formula>
    </cfRule>
  </conditionalFormatting>
  <conditionalFormatting sqref="E413">
    <cfRule type="expression" dxfId="1687" priority="1688">
      <formula>F412=""</formula>
    </cfRule>
  </conditionalFormatting>
  <conditionalFormatting sqref="E415">
    <cfRule type="expression" dxfId="1686" priority="1687">
      <formula>F414=""</formula>
    </cfRule>
  </conditionalFormatting>
  <conditionalFormatting sqref="F392:F393">
    <cfRule type="cellIs" dxfId="1685" priority="1686" operator="notEqual">
      <formula>"*"</formula>
    </cfRule>
  </conditionalFormatting>
  <conditionalFormatting sqref="F394:F395">
    <cfRule type="cellIs" dxfId="1684" priority="1685" operator="notEqual">
      <formula>"*"</formula>
    </cfRule>
  </conditionalFormatting>
  <conditionalFormatting sqref="F396:F397">
    <cfRule type="cellIs" dxfId="1683" priority="1684" operator="notEqual">
      <formula>"*"</formula>
    </cfRule>
  </conditionalFormatting>
  <conditionalFormatting sqref="F398:F399">
    <cfRule type="cellIs" dxfId="1682" priority="1683" operator="notEqual">
      <formula>"*"</formula>
    </cfRule>
  </conditionalFormatting>
  <conditionalFormatting sqref="F400:F401">
    <cfRule type="cellIs" dxfId="1681" priority="1682" operator="notEqual">
      <formula>"*"</formula>
    </cfRule>
  </conditionalFormatting>
  <conditionalFormatting sqref="F402:F403">
    <cfRule type="cellIs" dxfId="1680" priority="1681" operator="notEqual">
      <formula>"*"</formula>
    </cfRule>
  </conditionalFormatting>
  <conditionalFormatting sqref="F404:F405">
    <cfRule type="cellIs" dxfId="1679" priority="1680" operator="notEqual">
      <formula>"*"</formula>
    </cfRule>
  </conditionalFormatting>
  <conditionalFormatting sqref="F406:F407">
    <cfRule type="cellIs" dxfId="1678" priority="1679" operator="notEqual">
      <formula>"*"</formula>
    </cfRule>
  </conditionalFormatting>
  <conditionalFormatting sqref="F408:F409">
    <cfRule type="cellIs" dxfId="1677" priority="1678" operator="notEqual">
      <formula>"*"</formula>
    </cfRule>
  </conditionalFormatting>
  <conditionalFormatting sqref="F410:F411">
    <cfRule type="cellIs" dxfId="1676" priority="1677" operator="notEqual">
      <formula>"*"</formula>
    </cfRule>
  </conditionalFormatting>
  <conditionalFormatting sqref="F412:F413">
    <cfRule type="cellIs" dxfId="1675" priority="1676" operator="notEqual">
      <formula>"*"</formula>
    </cfRule>
  </conditionalFormatting>
  <conditionalFormatting sqref="F414:F415">
    <cfRule type="cellIs" dxfId="1674" priority="1675" operator="notEqual">
      <formula>"*"</formula>
    </cfRule>
  </conditionalFormatting>
  <conditionalFormatting sqref="E419">
    <cfRule type="expression" dxfId="1673" priority="1674">
      <formula>F418=""</formula>
    </cfRule>
  </conditionalFormatting>
  <conditionalFormatting sqref="E421">
    <cfRule type="expression" dxfId="1672" priority="1673">
      <formula>F420=""</formula>
    </cfRule>
  </conditionalFormatting>
  <conditionalFormatting sqref="E423">
    <cfRule type="expression" dxfId="1671" priority="1672">
      <formula>F422=""</formula>
    </cfRule>
  </conditionalFormatting>
  <conditionalFormatting sqref="E425">
    <cfRule type="expression" dxfId="1670" priority="1671">
      <formula>F424=""</formula>
    </cfRule>
  </conditionalFormatting>
  <conditionalFormatting sqref="E427">
    <cfRule type="expression" dxfId="1669" priority="1670">
      <formula>F426=""</formula>
    </cfRule>
  </conditionalFormatting>
  <conditionalFormatting sqref="E429">
    <cfRule type="expression" dxfId="1668" priority="1669">
      <formula>F428=""</formula>
    </cfRule>
  </conditionalFormatting>
  <conditionalFormatting sqref="E431">
    <cfRule type="expression" dxfId="1667" priority="1668">
      <formula>F430=""</formula>
    </cfRule>
  </conditionalFormatting>
  <conditionalFormatting sqref="E433">
    <cfRule type="expression" dxfId="1666" priority="1667">
      <formula>F432=""</formula>
    </cfRule>
  </conditionalFormatting>
  <conditionalFormatting sqref="E435">
    <cfRule type="expression" dxfId="1665" priority="1666">
      <formula>F434=""</formula>
    </cfRule>
  </conditionalFormatting>
  <conditionalFormatting sqref="E437">
    <cfRule type="expression" dxfId="1664" priority="1665">
      <formula>F436=""</formula>
    </cfRule>
  </conditionalFormatting>
  <conditionalFormatting sqref="E439">
    <cfRule type="expression" dxfId="1663" priority="1664">
      <formula>F438=""</formula>
    </cfRule>
  </conditionalFormatting>
  <conditionalFormatting sqref="E441">
    <cfRule type="expression" dxfId="1662" priority="1663">
      <formula>F440=""</formula>
    </cfRule>
  </conditionalFormatting>
  <conditionalFormatting sqref="F418:F419">
    <cfRule type="cellIs" dxfId="1661" priority="1662" operator="notEqual">
      <formula>"*"</formula>
    </cfRule>
  </conditionalFormatting>
  <conditionalFormatting sqref="F420:F421">
    <cfRule type="cellIs" dxfId="1660" priority="1661" operator="notEqual">
      <formula>"*"</formula>
    </cfRule>
  </conditionalFormatting>
  <conditionalFormatting sqref="F422:F423">
    <cfRule type="cellIs" dxfId="1659" priority="1660" operator="notEqual">
      <formula>"*"</formula>
    </cfRule>
  </conditionalFormatting>
  <conditionalFormatting sqref="F424:F425">
    <cfRule type="cellIs" dxfId="1658" priority="1659" operator="notEqual">
      <formula>"*"</formula>
    </cfRule>
  </conditionalFormatting>
  <conditionalFormatting sqref="F426:F427">
    <cfRule type="cellIs" dxfId="1657" priority="1658" operator="notEqual">
      <formula>"*"</formula>
    </cfRule>
  </conditionalFormatting>
  <conditionalFormatting sqref="F428:F429">
    <cfRule type="cellIs" dxfId="1656" priority="1657" operator="notEqual">
      <formula>"*"</formula>
    </cfRule>
  </conditionalFormatting>
  <conditionalFormatting sqref="F430:F431">
    <cfRule type="cellIs" dxfId="1655" priority="1656" operator="notEqual">
      <formula>"*"</formula>
    </cfRule>
  </conditionalFormatting>
  <conditionalFormatting sqref="F432:F433">
    <cfRule type="cellIs" dxfId="1654" priority="1655" operator="notEqual">
      <formula>"*"</formula>
    </cfRule>
  </conditionalFormatting>
  <conditionalFormatting sqref="F434:F435">
    <cfRule type="cellIs" dxfId="1653" priority="1654" operator="notEqual">
      <formula>"*"</formula>
    </cfRule>
  </conditionalFormatting>
  <conditionalFormatting sqref="F436:F437">
    <cfRule type="cellIs" dxfId="1652" priority="1653" operator="notEqual">
      <formula>"*"</formula>
    </cfRule>
  </conditionalFormatting>
  <conditionalFormatting sqref="F438:F439">
    <cfRule type="cellIs" dxfId="1651" priority="1652" operator="notEqual">
      <formula>"*"</formula>
    </cfRule>
  </conditionalFormatting>
  <conditionalFormatting sqref="F440:F441">
    <cfRule type="cellIs" dxfId="1650" priority="1651" operator="notEqual">
      <formula>"*"</formula>
    </cfRule>
  </conditionalFormatting>
  <conditionalFormatting sqref="E445">
    <cfRule type="expression" dxfId="1649" priority="1650">
      <formula>F444=""</formula>
    </cfRule>
  </conditionalFormatting>
  <conditionalFormatting sqref="E447">
    <cfRule type="expression" dxfId="1648" priority="1649">
      <formula>F446=""</formula>
    </cfRule>
  </conditionalFormatting>
  <conditionalFormatting sqref="E449">
    <cfRule type="expression" dxfId="1647" priority="1648">
      <formula>F448=""</formula>
    </cfRule>
  </conditionalFormatting>
  <conditionalFormatting sqref="E451">
    <cfRule type="expression" dxfId="1646" priority="1647">
      <formula>F450=""</formula>
    </cfRule>
  </conditionalFormatting>
  <conditionalFormatting sqref="E453">
    <cfRule type="expression" dxfId="1645" priority="1646">
      <formula>F452=""</formula>
    </cfRule>
  </conditionalFormatting>
  <conditionalFormatting sqref="E455">
    <cfRule type="expression" dxfId="1644" priority="1645">
      <formula>F454=""</formula>
    </cfRule>
  </conditionalFormatting>
  <conditionalFormatting sqref="E457">
    <cfRule type="expression" dxfId="1643" priority="1644">
      <formula>F456=""</formula>
    </cfRule>
  </conditionalFormatting>
  <conditionalFormatting sqref="E459">
    <cfRule type="expression" dxfId="1642" priority="1643">
      <formula>F458=""</formula>
    </cfRule>
  </conditionalFormatting>
  <conditionalFormatting sqref="E461">
    <cfRule type="expression" dxfId="1641" priority="1642">
      <formula>F460=""</formula>
    </cfRule>
  </conditionalFormatting>
  <conditionalFormatting sqref="E463">
    <cfRule type="expression" dxfId="1640" priority="1641">
      <formula>F462=""</formula>
    </cfRule>
  </conditionalFormatting>
  <conditionalFormatting sqref="E465">
    <cfRule type="expression" dxfId="1639" priority="1640">
      <formula>F464=""</formula>
    </cfRule>
  </conditionalFormatting>
  <conditionalFormatting sqref="E467">
    <cfRule type="expression" dxfId="1638" priority="1639">
      <formula>F466=""</formula>
    </cfRule>
  </conditionalFormatting>
  <conditionalFormatting sqref="F444:F445">
    <cfRule type="cellIs" dxfId="1637" priority="1638" operator="notEqual">
      <formula>"*"</formula>
    </cfRule>
  </conditionalFormatting>
  <conditionalFormatting sqref="F446:F447">
    <cfRule type="cellIs" dxfId="1636" priority="1637" operator="notEqual">
      <formula>"*"</formula>
    </cfRule>
  </conditionalFormatting>
  <conditionalFormatting sqref="F448:F449">
    <cfRule type="cellIs" dxfId="1635" priority="1636" operator="notEqual">
      <formula>"*"</formula>
    </cfRule>
  </conditionalFormatting>
  <conditionalFormatting sqref="F450:F451">
    <cfRule type="cellIs" dxfId="1634" priority="1635" operator="notEqual">
      <formula>"*"</formula>
    </cfRule>
  </conditionalFormatting>
  <conditionalFormatting sqref="F452:F453">
    <cfRule type="cellIs" dxfId="1633" priority="1634" operator="notEqual">
      <formula>"*"</formula>
    </cfRule>
  </conditionalFormatting>
  <conditionalFormatting sqref="F454:F455">
    <cfRule type="cellIs" dxfId="1632" priority="1633" operator="notEqual">
      <formula>"*"</formula>
    </cfRule>
  </conditionalFormatting>
  <conditionalFormatting sqref="F456:F457">
    <cfRule type="cellIs" dxfId="1631" priority="1632" operator="notEqual">
      <formula>"*"</formula>
    </cfRule>
  </conditionalFormatting>
  <conditionalFormatting sqref="F458:F459">
    <cfRule type="cellIs" dxfId="1630" priority="1631" operator="notEqual">
      <formula>"*"</formula>
    </cfRule>
  </conditionalFormatting>
  <conditionalFormatting sqref="F460:F461">
    <cfRule type="cellIs" dxfId="1629" priority="1630" operator="notEqual">
      <formula>"*"</formula>
    </cfRule>
  </conditionalFormatting>
  <conditionalFormatting sqref="F462:F463">
    <cfRule type="cellIs" dxfId="1628" priority="1629" operator="notEqual">
      <formula>"*"</formula>
    </cfRule>
  </conditionalFormatting>
  <conditionalFormatting sqref="F464:F465">
    <cfRule type="cellIs" dxfId="1627" priority="1628" operator="notEqual">
      <formula>"*"</formula>
    </cfRule>
  </conditionalFormatting>
  <conditionalFormatting sqref="F466:F467">
    <cfRule type="cellIs" dxfId="1626" priority="1627" operator="notEqual">
      <formula>"*"</formula>
    </cfRule>
  </conditionalFormatting>
  <conditionalFormatting sqref="E471">
    <cfRule type="expression" dxfId="1625" priority="1626">
      <formula>F470=""</formula>
    </cfRule>
  </conditionalFormatting>
  <conditionalFormatting sqref="E473">
    <cfRule type="expression" dxfId="1624" priority="1625">
      <formula>F472=""</formula>
    </cfRule>
  </conditionalFormatting>
  <conditionalFormatting sqref="E475">
    <cfRule type="expression" dxfId="1623" priority="1624">
      <formula>F474=""</formula>
    </cfRule>
  </conditionalFormatting>
  <conditionalFormatting sqref="E477">
    <cfRule type="expression" dxfId="1622" priority="1623">
      <formula>F476=""</formula>
    </cfRule>
  </conditionalFormatting>
  <conditionalFormatting sqref="E479">
    <cfRule type="expression" dxfId="1621" priority="1622">
      <formula>F478=""</formula>
    </cfRule>
  </conditionalFormatting>
  <conditionalFormatting sqref="E481">
    <cfRule type="expression" dxfId="1620" priority="1621">
      <formula>F480=""</formula>
    </cfRule>
  </conditionalFormatting>
  <conditionalFormatting sqref="E483">
    <cfRule type="expression" dxfId="1619" priority="1620">
      <formula>F482=""</formula>
    </cfRule>
  </conditionalFormatting>
  <conditionalFormatting sqref="E485">
    <cfRule type="expression" dxfId="1618" priority="1619">
      <formula>F484=""</formula>
    </cfRule>
  </conditionalFormatting>
  <conditionalFormatting sqref="E487">
    <cfRule type="expression" dxfId="1617" priority="1618">
      <formula>F486=""</formula>
    </cfRule>
  </conditionalFormatting>
  <conditionalFormatting sqref="E489">
    <cfRule type="expression" dxfId="1616" priority="1617">
      <formula>F488=""</formula>
    </cfRule>
  </conditionalFormatting>
  <conditionalFormatting sqref="E491">
    <cfRule type="expression" dxfId="1615" priority="1616">
      <formula>F490=""</formula>
    </cfRule>
  </conditionalFormatting>
  <conditionalFormatting sqref="E493">
    <cfRule type="expression" dxfId="1614" priority="1615">
      <formula>F492=""</formula>
    </cfRule>
  </conditionalFormatting>
  <conditionalFormatting sqref="F470:F471">
    <cfRule type="cellIs" dxfId="1613" priority="1614" operator="notEqual">
      <formula>"*"</formula>
    </cfRule>
  </conditionalFormatting>
  <conditionalFormatting sqref="F472:F473">
    <cfRule type="cellIs" dxfId="1612" priority="1613" operator="notEqual">
      <formula>"*"</formula>
    </cfRule>
  </conditionalFormatting>
  <conditionalFormatting sqref="F474:F475">
    <cfRule type="cellIs" dxfId="1611" priority="1612" operator="notEqual">
      <formula>"*"</formula>
    </cfRule>
  </conditionalFormatting>
  <conditionalFormatting sqref="F476:F477">
    <cfRule type="cellIs" dxfId="1610" priority="1611" operator="notEqual">
      <formula>"*"</formula>
    </cfRule>
  </conditionalFormatting>
  <conditionalFormatting sqref="F478:F479">
    <cfRule type="cellIs" dxfId="1609" priority="1610" operator="notEqual">
      <formula>"*"</formula>
    </cfRule>
  </conditionalFormatting>
  <conditionalFormatting sqref="F480:F481">
    <cfRule type="cellIs" dxfId="1608" priority="1609" operator="notEqual">
      <formula>"*"</formula>
    </cfRule>
  </conditionalFormatting>
  <conditionalFormatting sqref="F482:F483">
    <cfRule type="cellIs" dxfId="1607" priority="1608" operator="notEqual">
      <formula>"*"</formula>
    </cfRule>
  </conditionalFormatting>
  <conditionalFormatting sqref="F484:F485">
    <cfRule type="cellIs" dxfId="1606" priority="1607" operator="notEqual">
      <formula>"*"</formula>
    </cfRule>
  </conditionalFormatting>
  <conditionalFormatting sqref="F486:F487">
    <cfRule type="cellIs" dxfId="1605" priority="1606" operator="notEqual">
      <formula>"*"</formula>
    </cfRule>
  </conditionalFormatting>
  <conditionalFormatting sqref="F488:F489">
    <cfRule type="cellIs" dxfId="1604" priority="1605" operator="notEqual">
      <formula>"*"</formula>
    </cfRule>
  </conditionalFormatting>
  <conditionalFormatting sqref="F490:F491">
    <cfRule type="cellIs" dxfId="1603" priority="1604" operator="notEqual">
      <formula>"*"</formula>
    </cfRule>
  </conditionalFormatting>
  <conditionalFormatting sqref="F492:F493">
    <cfRule type="cellIs" dxfId="1602" priority="1603" operator="notEqual">
      <formula>"*"</formula>
    </cfRule>
  </conditionalFormatting>
  <conditionalFormatting sqref="E497">
    <cfRule type="expression" dxfId="1601" priority="1602">
      <formula>F496=""</formula>
    </cfRule>
  </conditionalFormatting>
  <conditionalFormatting sqref="E499">
    <cfRule type="expression" dxfId="1600" priority="1601">
      <formula>F498=""</formula>
    </cfRule>
  </conditionalFormatting>
  <conditionalFormatting sqref="E501">
    <cfRule type="expression" dxfId="1599" priority="1600">
      <formula>F500=""</formula>
    </cfRule>
  </conditionalFormatting>
  <conditionalFormatting sqref="E503">
    <cfRule type="expression" dxfId="1598" priority="1599">
      <formula>F502=""</formula>
    </cfRule>
  </conditionalFormatting>
  <conditionalFormatting sqref="E505">
    <cfRule type="expression" dxfId="1597" priority="1598">
      <formula>F504=""</formula>
    </cfRule>
  </conditionalFormatting>
  <conditionalFormatting sqref="E507">
    <cfRule type="expression" dxfId="1596" priority="1597">
      <formula>F506=""</formula>
    </cfRule>
  </conditionalFormatting>
  <conditionalFormatting sqref="E509">
    <cfRule type="expression" dxfId="1595" priority="1596">
      <formula>F508=""</formula>
    </cfRule>
  </conditionalFormatting>
  <conditionalFormatting sqref="E511">
    <cfRule type="expression" dxfId="1594" priority="1595">
      <formula>F510=""</formula>
    </cfRule>
  </conditionalFormatting>
  <conditionalFormatting sqref="E513">
    <cfRule type="expression" dxfId="1593" priority="1594">
      <formula>F512=""</formula>
    </cfRule>
  </conditionalFormatting>
  <conditionalFormatting sqref="E515">
    <cfRule type="expression" dxfId="1592" priority="1593">
      <formula>F514=""</formula>
    </cfRule>
  </conditionalFormatting>
  <conditionalFormatting sqref="E517">
    <cfRule type="expression" dxfId="1591" priority="1592">
      <formula>F516=""</formula>
    </cfRule>
  </conditionalFormatting>
  <conditionalFormatting sqref="E519">
    <cfRule type="expression" dxfId="1590" priority="1591">
      <formula>F518=""</formula>
    </cfRule>
  </conditionalFormatting>
  <conditionalFormatting sqref="F496:F497">
    <cfRule type="cellIs" dxfId="1589" priority="1590" operator="notEqual">
      <formula>"*"</formula>
    </cfRule>
  </conditionalFormatting>
  <conditionalFormatting sqref="F498:F499">
    <cfRule type="cellIs" dxfId="1588" priority="1589" operator="notEqual">
      <formula>"*"</formula>
    </cfRule>
  </conditionalFormatting>
  <conditionalFormatting sqref="F500:F501">
    <cfRule type="cellIs" dxfId="1587" priority="1588" operator="notEqual">
      <formula>"*"</formula>
    </cfRule>
  </conditionalFormatting>
  <conditionalFormatting sqref="F502:F503">
    <cfRule type="cellIs" dxfId="1586" priority="1587" operator="notEqual">
      <formula>"*"</formula>
    </cfRule>
  </conditionalFormatting>
  <conditionalFormatting sqref="F504:F505">
    <cfRule type="cellIs" dxfId="1585" priority="1586" operator="notEqual">
      <formula>"*"</formula>
    </cfRule>
  </conditionalFormatting>
  <conditionalFormatting sqref="F506:F507">
    <cfRule type="cellIs" dxfId="1584" priority="1585" operator="notEqual">
      <formula>"*"</formula>
    </cfRule>
  </conditionalFormatting>
  <conditionalFormatting sqref="F508:F509">
    <cfRule type="cellIs" dxfId="1583" priority="1584" operator="notEqual">
      <formula>"*"</formula>
    </cfRule>
  </conditionalFormatting>
  <conditionalFormatting sqref="F510:F511">
    <cfRule type="cellIs" dxfId="1582" priority="1583" operator="notEqual">
      <formula>"*"</formula>
    </cfRule>
  </conditionalFormatting>
  <conditionalFormatting sqref="F512:F513">
    <cfRule type="cellIs" dxfId="1581" priority="1582" operator="notEqual">
      <formula>"*"</formula>
    </cfRule>
  </conditionalFormatting>
  <conditionalFormatting sqref="F514:F515">
    <cfRule type="cellIs" dxfId="1580" priority="1581" operator="notEqual">
      <formula>"*"</formula>
    </cfRule>
  </conditionalFormatting>
  <conditionalFormatting sqref="F516:F517">
    <cfRule type="cellIs" dxfId="1579" priority="1580" operator="notEqual">
      <formula>"*"</formula>
    </cfRule>
  </conditionalFormatting>
  <conditionalFormatting sqref="F518:F519">
    <cfRule type="cellIs" dxfId="1578" priority="1579" operator="notEqual">
      <formula>"*"</formula>
    </cfRule>
  </conditionalFormatting>
  <conditionalFormatting sqref="E523">
    <cfRule type="expression" dxfId="1577" priority="1578">
      <formula>F522=""</formula>
    </cfRule>
  </conditionalFormatting>
  <conditionalFormatting sqref="E525">
    <cfRule type="expression" dxfId="1576" priority="1577">
      <formula>F524=""</formula>
    </cfRule>
  </conditionalFormatting>
  <conditionalFormatting sqref="E527">
    <cfRule type="expression" dxfId="1575" priority="1576">
      <formula>F526=""</formula>
    </cfRule>
  </conditionalFormatting>
  <conditionalFormatting sqref="E529">
    <cfRule type="expression" dxfId="1574" priority="1575">
      <formula>F528=""</formula>
    </cfRule>
  </conditionalFormatting>
  <conditionalFormatting sqref="E531">
    <cfRule type="expression" dxfId="1573" priority="1574">
      <formula>F530=""</formula>
    </cfRule>
  </conditionalFormatting>
  <conditionalFormatting sqref="E533">
    <cfRule type="expression" dxfId="1572" priority="1573">
      <formula>F532=""</formula>
    </cfRule>
  </conditionalFormatting>
  <conditionalFormatting sqref="E535">
    <cfRule type="expression" dxfId="1571" priority="1572">
      <formula>F534=""</formula>
    </cfRule>
  </conditionalFormatting>
  <conditionalFormatting sqref="E537">
    <cfRule type="expression" dxfId="1570" priority="1571">
      <formula>F536=""</formula>
    </cfRule>
  </conditionalFormatting>
  <conditionalFormatting sqref="E539">
    <cfRule type="expression" dxfId="1569" priority="1570">
      <formula>F538=""</formula>
    </cfRule>
  </conditionalFormatting>
  <conditionalFormatting sqref="E541">
    <cfRule type="expression" dxfId="1568" priority="1569">
      <formula>F540=""</formula>
    </cfRule>
  </conditionalFormatting>
  <conditionalFormatting sqref="E543">
    <cfRule type="expression" dxfId="1567" priority="1568">
      <formula>F542=""</formula>
    </cfRule>
  </conditionalFormatting>
  <conditionalFormatting sqref="E545">
    <cfRule type="expression" dxfId="1566" priority="1567">
      <formula>F544=""</formula>
    </cfRule>
  </conditionalFormatting>
  <conditionalFormatting sqref="F522:F523">
    <cfRule type="cellIs" dxfId="1565" priority="1566" operator="notEqual">
      <formula>"*"</formula>
    </cfRule>
  </conditionalFormatting>
  <conditionalFormatting sqref="F524:F525">
    <cfRule type="cellIs" dxfId="1564" priority="1565" operator="notEqual">
      <formula>"*"</formula>
    </cfRule>
  </conditionalFormatting>
  <conditionalFormatting sqref="F526:F527">
    <cfRule type="cellIs" dxfId="1563" priority="1564" operator="notEqual">
      <formula>"*"</formula>
    </cfRule>
  </conditionalFormatting>
  <conditionalFormatting sqref="F528:F529">
    <cfRule type="cellIs" dxfId="1562" priority="1563" operator="notEqual">
      <formula>"*"</formula>
    </cfRule>
  </conditionalFormatting>
  <conditionalFormatting sqref="F530:F531">
    <cfRule type="cellIs" dxfId="1561" priority="1562" operator="notEqual">
      <formula>"*"</formula>
    </cfRule>
  </conditionalFormatting>
  <conditionalFormatting sqref="F532:F533">
    <cfRule type="cellIs" dxfId="1560" priority="1561" operator="notEqual">
      <formula>"*"</formula>
    </cfRule>
  </conditionalFormatting>
  <conditionalFormatting sqref="F534:F535">
    <cfRule type="cellIs" dxfId="1559" priority="1560" operator="notEqual">
      <formula>"*"</formula>
    </cfRule>
  </conditionalFormatting>
  <conditionalFormatting sqref="F536:F537">
    <cfRule type="cellIs" dxfId="1558" priority="1559" operator="notEqual">
      <formula>"*"</formula>
    </cfRule>
  </conditionalFormatting>
  <conditionalFormatting sqref="F538:F539">
    <cfRule type="cellIs" dxfId="1557" priority="1558" operator="notEqual">
      <formula>"*"</formula>
    </cfRule>
  </conditionalFormatting>
  <conditionalFormatting sqref="F540:F541">
    <cfRule type="cellIs" dxfId="1556" priority="1557" operator="notEqual">
      <formula>"*"</formula>
    </cfRule>
  </conditionalFormatting>
  <conditionalFormatting sqref="F542:F543">
    <cfRule type="cellIs" dxfId="1555" priority="1556" operator="notEqual">
      <formula>"*"</formula>
    </cfRule>
  </conditionalFormatting>
  <conditionalFormatting sqref="F544:F545">
    <cfRule type="cellIs" dxfId="1554" priority="1555" operator="notEqual">
      <formula>"*"</formula>
    </cfRule>
  </conditionalFormatting>
  <conditionalFormatting sqref="E549">
    <cfRule type="expression" dxfId="1553" priority="1554">
      <formula>F548=""</formula>
    </cfRule>
  </conditionalFormatting>
  <conditionalFormatting sqref="E551">
    <cfRule type="expression" dxfId="1552" priority="1553">
      <formula>F550=""</formula>
    </cfRule>
  </conditionalFormatting>
  <conditionalFormatting sqref="E553">
    <cfRule type="expression" dxfId="1551" priority="1552">
      <formula>F552=""</formula>
    </cfRule>
  </conditionalFormatting>
  <conditionalFormatting sqref="E555">
    <cfRule type="expression" dxfId="1550" priority="1551">
      <formula>F554=""</formula>
    </cfRule>
  </conditionalFormatting>
  <conditionalFormatting sqref="E557">
    <cfRule type="expression" dxfId="1549" priority="1550">
      <formula>F556=""</formula>
    </cfRule>
  </conditionalFormatting>
  <conditionalFormatting sqref="E559">
    <cfRule type="expression" dxfId="1548" priority="1549">
      <formula>F558=""</formula>
    </cfRule>
  </conditionalFormatting>
  <conditionalFormatting sqref="E561">
    <cfRule type="expression" dxfId="1547" priority="1548">
      <formula>F560=""</formula>
    </cfRule>
  </conditionalFormatting>
  <conditionalFormatting sqref="E563">
    <cfRule type="expression" dxfId="1546" priority="1547">
      <formula>F562=""</formula>
    </cfRule>
  </conditionalFormatting>
  <conditionalFormatting sqref="E565">
    <cfRule type="expression" dxfId="1545" priority="1546">
      <formula>F564=""</formula>
    </cfRule>
  </conditionalFormatting>
  <conditionalFormatting sqref="E567">
    <cfRule type="expression" dxfId="1544" priority="1545">
      <formula>F566=""</formula>
    </cfRule>
  </conditionalFormatting>
  <conditionalFormatting sqref="E569">
    <cfRule type="expression" dxfId="1543" priority="1544">
      <formula>F568=""</formula>
    </cfRule>
  </conditionalFormatting>
  <conditionalFormatting sqref="E571">
    <cfRule type="expression" dxfId="1542" priority="1543">
      <formula>F570=""</formula>
    </cfRule>
  </conditionalFormatting>
  <conditionalFormatting sqref="F548:F549">
    <cfRule type="cellIs" dxfId="1541" priority="1542" operator="notEqual">
      <formula>"*"</formula>
    </cfRule>
  </conditionalFormatting>
  <conditionalFormatting sqref="F550:F551">
    <cfRule type="cellIs" dxfId="1540" priority="1541" operator="notEqual">
      <formula>"*"</formula>
    </cfRule>
  </conditionalFormatting>
  <conditionalFormatting sqref="F552:F553">
    <cfRule type="cellIs" dxfId="1539" priority="1540" operator="notEqual">
      <formula>"*"</formula>
    </cfRule>
  </conditionalFormatting>
  <conditionalFormatting sqref="F554:F555">
    <cfRule type="cellIs" dxfId="1538" priority="1539" operator="notEqual">
      <formula>"*"</formula>
    </cfRule>
  </conditionalFormatting>
  <conditionalFormatting sqref="F556:F557">
    <cfRule type="cellIs" dxfId="1537" priority="1538" operator="notEqual">
      <formula>"*"</formula>
    </cfRule>
  </conditionalFormatting>
  <conditionalFormatting sqref="F558:F559">
    <cfRule type="cellIs" dxfId="1536" priority="1537" operator="notEqual">
      <formula>"*"</formula>
    </cfRule>
  </conditionalFormatting>
  <conditionalFormatting sqref="F560:F561">
    <cfRule type="cellIs" dxfId="1535" priority="1536" operator="notEqual">
      <formula>"*"</formula>
    </cfRule>
  </conditionalFormatting>
  <conditionalFormatting sqref="F562:F563">
    <cfRule type="cellIs" dxfId="1534" priority="1535" operator="notEqual">
      <formula>"*"</formula>
    </cfRule>
  </conditionalFormatting>
  <conditionalFormatting sqref="F564:F565">
    <cfRule type="cellIs" dxfId="1533" priority="1534" operator="notEqual">
      <formula>"*"</formula>
    </cfRule>
  </conditionalFormatting>
  <conditionalFormatting sqref="F566:F567">
    <cfRule type="cellIs" dxfId="1532" priority="1533" operator="notEqual">
      <formula>"*"</formula>
    </cfRule>
  </conditionalFormatting>
  <conditionalFormatting sqref="F568:F569">
    <cfRule type="cellIs" dxfId="1531" priority="1532" operator="notEqual">
      <formula>"*"</formula>
    </cfRule>
  </conditionalFormatting>
  <conditionalFormatting sqref="F570:F571">
    <cfRule type="cellIs" dxfId="1530" priority="1531" operator="notEqual">
      <formula>"*"</formula>
    </cfRule>
  </conditionalFormatting>
  <conditionalFormatting sqref="E575">
    <cfRule type="expression" dxfId="1529" priority="1530">
      <formula>F574=""</formula>
    </cfRule>
  </conditionalFormatting>
  <conditionalFormatting sqref="E577">
    <cfRule type="expression" dxfId="1528" priority="1529">
      <formula>F576=""</formula>
    </cfRule>
  </conditionalFormatting>
  <conditionalFormatting sqref="E579">
    <cfRule type="expression" dxfId="1527" priority="1528">
      <formula>F578=""</formula>
    </cfRule>
  </conditionalFormatting>
  <conditionalFormatting sqref="E581">
    <cfRule type="expression" dxfId="1526" priority="1527">
      <formula>F580=""</formula>
    </cfRule>
  </conditionalFormatting>
  <conditionalFormatting sqref="E583">
    <cfRule type="expression" dxfId="1525" priority="1526">
      <formula>F582=""</formula>
    </cfRule>
  </conditionalFormatting>
  <conditionalFormatting sqref="E585">
    <cfRule type="expression" dxfId="1524" priority="1525">
      <formula>F584=""</formula>
    </cfRule>
  </conditionalFormatting>
  <conditionalFormatting sqref="E587">
    <cfRule type="expression" dxfId="1523" priority="1524">
      <formula>F586=""</formula>
    </cfRule>
  </conditionalFormatting>
  <conditionalFormatting sqref="E589">
    <cfRule type="expression" dxfId="1522" priority="1523">
      <formula>F588=""</formula>
    </cfRule>
  </conditionalFormatting>
  <conditionalFormatting sqref="E591">
    <cfRule type="expression" dxfId="1521" priority="1522">
      <formula>F590=""</formula>
    </cfRule>
  </conditionalFormatting>
  <conditionalFormatting sqref="E593">
    <cfRule type="expression" dxfId="1520" priority="1521">
      <formula>F592=""</formula>
    </cfRule>
  </conditionalFormatting>
  <conditionalFormatting sqref="E595">
    <cfRule type="expression" dxfId="1519" priority="1520">
      <formula>F594=""</formula>
    </cfRule>
  </conditionalFormatting>
  <conditionalFormatting sqref="E597">
    <cfRule type="expression" dxfId="1518" priority="1519">
      <formula>F596=""</formula>
    </cfRule>
  </conditionalFormatting>
  <conditionalFormatting sqref="F574:F575">
    <cfRule type="cellIs" dxfId="1517" priority="1518" operator="notEqual">
      <formula>"*"</formula>
    </cfRule>
  </conditionalFormatting>
  <conditionalFormatting sqref="F576:F577">
    <cfRule type="cellIs" dxfId="1516" priority="1517" operator="notEqual">
      <formula>"*"</formula>
    </cfRule>
  </conditionalFormatting>
  <conditionalFormatting sqref="F578:F579">
    <cfRule type="cellIs" dxfId="1515" priority="1516" operator="notEqual">
      <formula>"*"</formula>
    </cfRule>
  </conditionalFormatting>
  <conditionalFormatting sqref="F580:F581">
    <cfRule type="cellIs" dxfId="1514" priority="1515" operator="notEqual">
      <formula>"*"</formula>
    </cfRule>
  </conditionalFormatting>
  <conditionalFormatting sqref="F582:F583">
    <cfRule type="cellIs" dxfId="1513" priority="1514" operator="notEqual">
      <formula>"*"</formula>
    </cfRule>
  </conditionalFormatting>
  <conditionalFormatting sqref="F584:F585">
    <cfRule type="cellIs" dxfId="1512" priority="1513" operator="notEqual">
      <formula>"*"</formula>
    </cfRule>
  </conditionalFormatting>
  <conditionalFormatting sqref="F586:F587">
    <cfRule type="cellIs" dxfId="1511" priority="1512" operator="notEqual">
      <formula>"*"</formula>
    </cfRule>
  </conditionalFormatting>
  <conditionalFormatting sqref="F588:F589">
    <cfRule type="cellIs" dxfId="1510" priority="1511" operator="notEqual">
      <formula>"*"</formula>
    </cfRule>
  </conditionalFormatting>
  <conditionalFormatting sqref="F590:F591">
    <cfRule type="cellIs" dxfId="1509" priority="1510" operator="notEqual">
      <formula>"*"</formula>
    </cfRule>
  </conditionalFormatting>
  <conditionalFormatting sqref="F592:F593">
    <cfRule type="cellIs" dxfId="1508" priority="1509" operator="notEqual">
      <formula>"*"</formula>
    </cfRule>
  </conditionalFormatting>
  <conditionalFormatting sqref="F594:F595">
    <cfRule type="cellIs" dxfId="1507" priority="1508" operator="notEqual">
      <formula>"*"</formula>
    </cfRule>
  </conditionalFormatting>
  <conditionalFormatting sqref="F596:F597">
    <cfRule type="cellIs" dxfId="1506" priority="1507" operator="notEqual">
      <formula>"*"</formula>
    </cfRule>
  </conditionalFormatting>
  <conditionalFormatting sqref="E601">
    <cfRule type="expression" dxfId="1505" priority="1506">
      <formula>F600=""</formula>
    </cfRule>
  </conditionalFormatting>
  <conditionalFormatting sqref="E603">
    <cfRule type="expression" dxfId="1504" priority="1505">
      <formula>F602=""</formula>
    </cfRule>
  </conditionalFormatting>
  <conditionalFormatting sqref="E605">
    <cfRule type="expression" dxfId="1503" priority="1504">
      <formula>F604=""</formula>
    </cfRule>
  </conditionalFormatting>
  <conditionalFormatting sqref="E607">
    <cfRule type="expression" dxfId="1502" priority="1503">
      <formula>F606=""</formula>
    </cfRule>
  </conditionalFormatting>
  <conditionalFormatting sqref="E609">
    <cfRule type="expression" dxfId="1501" priority="1502">
      <formula>F608=""</formula>
    </cfRule>
  </conditionalFormatting>
  <conditionalFormatting sqref="E611">
    <cfRule type="expression" dxfId="1500" priority="1501">
      <formula>F610=""</formula>
    </cfRule>
  </conditionalFormatting>
  <conditionalFormatting sqref="E613">
    <cfRule type="expression" dxfId="1499" priority="1500">
      <formula>F612=""</formula>
    </cfRule>
  </conditionalFormatting>
  <conditionalFormatting sqref="E615">
    <cfRule type="expression" dxfId="1498" priority="1499">
      <formula>F614=""</formula>
    </cfRule>
  </conditionalFormatting>
  <conditionalFormatting sqref="E617">
    <cfRule type="expression" dxfId="1497" priority="1498">
      <formula>F616=""</formula>
    </cfRule>
  </conditionalFormatting>
  <conditionalFormatting sqref="E619">
    <cfRule type="expression" dxfId="1496" priority="1497">
      <formula>F618=""</formula>
    </cfRule>
  </conditionalFormatting>
  <conditionalFormatting sqref="E621">
    <cfRule type="expression" dxfId="1495" priority="1496">
      <formula>F620=""</formula>
    </cfRule>
  </conditionalFormatting>
  <conditionalFormatting sqref="E623">
    <cfRule type="expression" dxfId="1494" priority="1495">
      <formula>F622=""</formula>
    </cfRule>
  </conditionalFormatting>
  <conditionalFormatting sqref="F600:F601">
    <cfRule type="cellIs" dxfId="1493" priority="1494" operator="notEqual">
      <formula>"*"</formula>
    </cfRule>
  </conditionalFormatting>
  <conditionalFormatting sqref="F602:F603">
    <cfRule type="cellIs" dxfId="1492" priority="1493" operator="notEqual">
      <formula>"*"</formula>
    </cfRule>
  </conditionalFormatting>
  <conditionalFormatting sqref="F604:F605">
    <cfRule type="cellIs" dxfId="1491" priority="1492" operator="notEqual">
      <formula>"*"</formula>
    </cfRule>
  </conditionalFormatting>
  <conditionalFormatting sqref="F606:F607">
    <cfRule type="cellIs" dxfId="1490" priority="1491" operator="notEqual">
      <formula>"*"</formula>
    </cfRule>
  </conditionalFormatting>
  <conditionalFormatting sqref="F608:F609">
    <cfRule type="cellIs" dxfId="1489" priority="1490" operator="notEqual">
      <formula>"*"</formula>
    </cfRule>
  </conditionalFormatting>
  <conditionalFormatting sqref="F610:F611">
    <cfRule type="cellIs" dxfId="1488" priority="1489" operator="notEqual">
      <formula>"*"</formula>
    </cfRule>
  </conditionalFormatting>
  <conditionalFormatting sqref="F612:F613">
    <cfRule type="cellIs" dxfId="1487" priority="1488" operator="notEqual">
      <formula>"*"</formula>
    </cfRule>
  </conditionalFormatting>
  <conditionalFormatting sqref="F614:F615">
    <cfRule type="cellIs" dxfId="1486" priority="1487" operator="notEqual">
      <formula>"*"</formula>
    </cfRule>
  </conditionalFormatting>
  <conditionalFormatting sqref="F616:F617">
    <cfRule type="cellIs" dxfId="1485" priority="1486" operator="notEqual">
      <formula>"*"</formula>
    </cfRule>
  </conditionalFormatting>
  <conditionalFormatting sqref="F618:F619">
    <cfRule type="cellIs" dxfId="1484" priority="1485" operator="notEqual">
      <formula>"*"</formula>
    </cfRule>
  </conditionalFormatting>
  <conditionalFormatting sqref="F620:F621">
    <cfRule type="cellIs" dxfId="1483" priority="1484" operator="notEqual">
      <formula>"*"</formula>
    </cfRule>
  </conditionalFormatting>
  <conditionalFormatting sqref="F622:F623">
    <cfRule type="cellIs" dxfId="1482" priority="1483" operator="notEqual">
      <formula>"*"</formula>
    </cfRule>
  </conditionalFormatting>
  <conditionalFormatting sqref="E627">
    <cfRule type="expression" dxfId="1481" priority="1482">
      <formula>F626=""</formula>
    </cfRule>
  </conditionalFormatting>
  <conditionalFormatting sqref="E629">
    <cfRule type="expression" dxfId="1480" priority="1481">
      <formula>F628=""</formula>
    </cfRule>
  </conditionalFormatting>
  <conditionalFormatting sqref="E631">
    <cfRule type="expression" dxfId="1479" priority="1480">
      <formula>F630=""</formula>
    </cfRule>
  </conditionalFormatting>
  <conditionalFormatting sqref="E633">
    <cfRule type="expression" dxfId="1478" priority="1479">
      <formula>F632=""</formula>
    </cfRule>
  </conditionalFormatting>
  <conditionalFormatting sqref="E635">
    <cfRule type="expression" dxfId="1477" priority="1478">
      <formula>F634=""</formula>
    </cfRule>
  </conditionalFormatting>
  <conditionalFormatting sqref="E637">
    <cfRule type="expression" dxfId="1476" priority="1477">
      <formula>F636=""</formula>
    </cfRule>
  </conditionalFormatting>
  <conditionalFormatting sqref="E639">
    <cfRule type="expression" dxfId="1475" priority="1476">
      <formula>F638=""</formula>
    </cfRule>
  </conditionalFormatting>
  <conditionalFormatting sqref="E641">
    <cfRule type="expression" dxfId="1474" priority="1475">
      <formula>F640=""</formula>
    </cfRule>
  </conditionalFormatting>
  <conditionalFormatting sqref="E643">
    <cfRule type="expression" dxfId="1473" priority="1474">
      <formula>F642=""</formula>
    </cfRule>
  </conditionalFormatting>
  <conditionalFormatting sqref="E645">
    <cfRule type="expression" dxfId="1472" priority="1473">
      <formula>F644=""</formula>
    </cfRule>
  </conditionalFormatting>
  <conditionalFormatting sqref="E647">
    <cfRule type="expression" dxfId="1471" priority="1472">
      <formula>F646=""</formula>
    </cfRule>
  </conditionalFormatting>
  <conditionalFormatting sqref="E649">
    <cfRule type="expression" dxfId="1470" priority="1471">
      <formula>F648=""</formula>
    </cfRule>
  </conditionalFormatting>
  <conditionalFormatting sqref="F626:F627">
    <cfRule type="cellIs" dxfId="1469" priority="1470" operator="notEqual">
      <formula>"*"</formula>
    </cfRule>
  </conditionalFormatting>
  <conditionalFormatting sqref="F628:F629">
    <cfRule type="cellIs" dxfId="1468" priority="1469" operator="notEqual">
      <formula>"*"</formula>
    </cfRule>
  </conditionalFormatting>
  <conditionalFormatting sqref="F630:F631">
    <cfRule type="cellIs" dxfId="1467" priority="1468" operator="notEqual">
      <formula>"*"</formula>
    </cfRule>
  </conditionalFormatting>
  <conditionalFormatting sqref="F632:F633">
    <cfRule type="cellIs" dxfId="1466" priority="1467" operator="notEqual">
      <formula>"*"</formula>
    </cfRule>
  </conditionalFormatting>
  <conditionalFormatting sqref="F634:F635">
    <cfRule type="cellIs" dxfId="1465" priority="1466" operator="notEqual">
      <formula>"*"</formula>
    </cfRule>
  </conditionalFormatting>
  <conditionalFormatting sqref="F636:F637">
    <cfRule type="cellIs" dxfId="1464" priority="1465" operator="notEqual">
      <formula>"*"</formula>
    </cfRule>
  </conditionalFormatting>
  <conditionalFormatting sqref="F638:F639">
    <cfRule type="cellIs" dxfId="1463" priority="1464" operator="notEqual">
      <formula>"*"</formula>
    </cfRule>
  </conditionalFormatting>
  <conditionalFormatting sqref="F640:F641">
    <cfRule type="cellIs" dxfId="1462" priority="1463" operator="notEqual">
      <formula>"*"</formula>
    </cfRule>
  </conditionalFormatting>
  <conditionalFormatting sqref="F642:F643">
    <cfRule type="cellIs" dxfId="1461" priority="1462" operator="notEqual">
      <formula>"*"</formula>
    </cfRule>
  </conditionalFormatting>
  <conditionalFormatting sqref="F644:F645">
    <cfRule type="cellIs" dxfId="1460" priority="1461" operator="notEqual">
      <formula>"*"</formula>
    </cfRule>
  </conditionalFormatting>
  <conditionalFormatting sqref="F646:F647">
    <cfRule type="cellIs" dxfId="1459" priority="1460" operator="notEqual">
      <formula>"*"</formula>
    </cfRule>
  </conditionalFormatting>
  <conditionalFormatting sqref="F648:F649">
    <cfRule type="cellIs" dxfId="1458" priority="1459" operator="notEqual">
      <formula>"*"</formula>
    </cfRule>
  </conditionalFormatting>
  <conditionalFormatting sqref="D52">
    <cfRule type="expression" dxfId="1457" priority="1458">
      <formula>I53="小計"</formula>
    </cfRule>
  </conditionalFormatting>
  <conditionalFormatting sqref="E52">
    <cfRule type="expression" dxfId="1456" priority="1457">
      <formula>I53="小計"</formula>
    </cfRule>
  </conditionalFormatting>
  <conditionalFormatting sqref="F52">
    <cfRule type="expression" dxfId="1455" priority="1456">
      <formula>I53="小計"</formula>
    </cfRule>
  </conditionalFormatting>
  <conditionalFormatting sqref="G52">
    <cfRule type="expression" dxfId="1454" priority="1455">
      <formula>I53="小計"</formula>
    </cfRule>
  </conditionalFormatting>
  <conditionalFormatting sqref="H52">
    <cfRule type="expression" dxfId="1453" priority="1454">
      <formula>I53="小計"</formula>
    </cfRule>
  </conditionalFormatting>
  <conditionalFormatting sqref="I52">
    <cfRule type="expression" dxfId="1452" priority="1453">
      <formula>I53="小計"</formula>
    </cfRule>
  </conditionalFormatting>
  <conditionalFormatting sqref="J52">
    <cfRule type="expression" dxfId="1451" priority="1452">
      <formula>I53="小計"</formula>
    </cfRule>
  </conditionalFormatting>
  <conditionalFormatting sqref="K52:L52">
    <cfRule type="expression" dxfId="1450" priority="1451">
      <formula>I53="小計"</formula>
    </cfRule>
  </conditionalFormatting>
  <conditionalFormatting sqref="D78">
    <cfRule type="expression" dxfId="1449" priority="1450">
      <formula>I79="小計"</formula>
    </cfRule>
  </conditionalFormatting>
  <conditionalFormatting sqref="E78">
    <cfRule type="expression" dxfId="1448" priority="1449">
      <formula>I79="小計"</formula>
    </cfRule>
  </conditionalFormatting>
  <conditionalFormatting sqref="F78">
    <cfRule type="expression" dxfId="1447" priority="1448">
      <formula>I79="小計"</formula>
    </cfRule>
  </conditionalFormatting>
  <conditionalFormatting sqref="G78">
    <cfRule type="expression" dxfId="1446" priority="1447">
      <formula>I79="小計"</formula>
    </cfRule>
  </conditionalFormatting>
  <conditionalFormatting sqref="H78">
    <cfRule type="expression" dxfId="1445" priority="1446">
      <formula>I79="小計"</formula>
    </cfRule>
  </conditionalFormatting>
  <conditionalFormatting sqref="I78">
    <cfRule type="expression" dxfId="1444" priority="1445">
      <formula>I79="小計"</formula>
    </cfRule>
  </conditionalFormatting>
  <conditionalFormatting sqref="K78:L78">
    <cfRule type="expression" dxfId="1443" priority="1444">
      <formula>I79="小計"</formula>
    </cfRule>
  </conditionalFormatting>
  <conditionalFormatting sqref="D104">
    <cfRule type="expression" dxfId="1442" priority="1443">
      <formula>I105="小計"</formula>
    </cfRule>
  </conditionalFormatting>
  <conditionalFormatting sqref="E104">
    <cfRule type="expression" dxfId="1441" priority="1442">
      <formula>I105="小計"</formula>
    </cfRule>
  </conditionalFormatting>
  <conditionalFormatting sqref="F104">
    <cfRule type="expression" dxfId="1440" priority="1441">
      <formula>I105="小計"</formula>
    </cfRule>
  </conditionalFormatting>
  <conditionalFormatting sqref="G104">
    <cfRule type="expression" dxfId="1439" priority="1440">
      <formula>I105="小計"</formula>
    </cfRule>
  </conditionalFormatting>
  <conditionalFormatting sqref="H104">
    <cfRule type="expression" dxfId="1438" priority="1439">
      <formula>I105="小計"</formula>
    </cfRule>
  </conditionalFormatting>
  <conditionalFormatting sqref="I104">
    <cfRule type="expression" dxfId="1437" priority="1438">
      <formula>I105="小計"</formula>
    </cfRule>
  </conditionalFormatting>
  <conditionalFormatting sqref="K104:L104">
    <cfRule type="expression" dxfId="1436" priority="1437">
      <formula>I105="小計"</formula>
    </cfRule>
  </conditionalFormatting>
  <conditionalFormatting sqref="D130">
    <cfRule type="expression" dxfId="1435" priority="1436">
      <formula>I131="小計"</formula>
    </cfRule>
  </conditionalFormatting>
  <conditionalFormatting sqref="E130">
    <cfRule type="expression" dxfId="1434" priority="1435">
      <formula>I131="小計"</formula>
    </cfRule>
  </conditionalFormatting>
  <conditionalFormatting sqref="F130">
    <cfRule type="expression" dxfId="1433" priority="1434">
      <formula>I131="小計"</formula>
    </cfRule>
  </conditionalFormatting>
  <conditionalFormatting sqref="G130">
    <cfRule type="expression" dxfId="1432" priority="1433">
      <formula>I131="小計"</formula>
    </cfRule>
  </conditionalFormatting>
  <conditionalFormatting sqref="H130">
    <cfRule type="expression" dxfId="1431" priority="1432">
      <formula>I131="小計"</formula>
    </cfRule>
  </conditionalFormatting>
  <conditionalFormatting sqref="I130">
    <cfRule type="expression" dxfId="1430" priority="1431">
      <formula>I131="小計"</formula>
    </cfRule>
  </conditionalFormatting>
  <conditionalFormatting sqref="K130:L130">
    <cfRule type="expression" dxfId="1429" priority="1430">
      <formula>I131="小計"</formula>
    </cfRule>
  </conditionalFormatting>
  <conditionalFormatting sqref="D156">
    <cfRule type="expression" dxfId="1428" priority="1429">
      <formula>I157="小計"</formula>
    </cfRule>
  </conditionalFormatting>
  <conditionalFormatting sqref="E156">
    <cfRule type="expression" dxfId="1427" priority="1428">
      <formula>I157="小計"</formula>
    </cfRule>
  </conditionalFormatting>
  <conditionalFormatting sqref="F156">
    <cfRule type="expression" dxfId="1426" priority="1427">
      <formula>I157="小計"</formula>
    </cfRule>
  </conditionalFormatting>
  <conditionalFormatting sqref="G156">
    <cfRule type="expression" dxfId="1425" priority="1426">
      <formula>I157="小計"</formula>
    </cfRule>
  </conditionalFormatting>
  <conditionalFormatting sqref="H156">
    <cfRule type="expression" dxfId="1424" priority="1425">
      <formula>I157="小計"</formula>
    </cfRule>
  </conditionalFormatting>
  <conditionalFormatting sqref="I156">
    <cfRule type="expression" dxfId="1423" priority="1424">
      <formula>I157="小計"</formula>
    </cfRule>
  </conditionalFormatting>
  <conditionalFormatting sqref="K156:L156">
    <cfRule type="expression" dxfId="1422" priority="1423">
      <formula>I157="小計"</formula>
    </cfRule>
  </conditionalFormatting>
  <conditionalFormatting sqref="D182">
    <cfRule type="expression" dxfId="1421" priority="1422">
      <formula>I183="小計"</formula>
    </cfRule>
  </conditionalFormatting>
  <conditionalFormatting sqref="E182">
    <cfRule type="expression" dxfId="1420" priority="1421">
      <formula>I183="小計"</formula>
    </cfRule>
  </conditionalFormatting>
  <conditionalFormatting sqref="F182">
    <cfRule type="expression" dxfId="1419" priority="1420">
      <formula>I183="小計"</formula>
    </cfRule>
  </conditionalFormatting>
  <conditionalFormatting sqref="G182">
    <cfRule type="expression" dxfId="1418" priority="1419">
      <formula>I183="小計"</formula>
    </cfRule>
  </conditionalFormatting>
  <conditionalFormatting sqref="H182">
    <cfRule type="expression" dxfId="1417" priority="1418">
      <formula>I183="小計"</formula>
    </cfRule>
  </conditionalFormatting>
  <conditionalFormatting sqref="I182">
    <cfRule type="expression" dxfId="1416" priority="1417">
      <formula>I183="小計"</formula>
    </cfRule>
  </conditionalFormatting>
  <conditionalFormatting sqref="K182:L182">
    <cfRule type="expression" dxfId="1415" priority="1416">
      <formula>I183="小計"</formula>
    </cfRule>
  </conditionalFormatting>
  <conditionalFormatting sqref="D208">
    <cfRule type="expression" dxfId="1414" priority="1415">
      <formula>I209="小計"</formula>
    </cfRule>
  </conditionalFormatting>
  <conditionalFormatting sqref="E208">
    <cfRule type="expression" dxfId="1413" priority="1414">
      <formula>I209="小計"</formula>
    </cfRule>
  </conditionalFormatting>
  <conditionalFormatting sqref="F208">
    <cfRule type="expression" dxfId="1412" priority="1413">
      <formula>I209="小計"</formula>
    </cfRule>
  </conditionalFormatting>
  <conditionalFormatting sqref="G208">
    <cfRule type="expression" dxfId="1411" priority="1412">
      <formula>I209="小計"</formula>
    </cfRule>
  </conditionalFormatting>
  <conditionalFormatting sqref="H208">
    <cfRule type="expression" dxfId="1410" priority="1411">
      <formula>I209="小計"</formula>
    </cfRule>
  </conditionalFormatting>
  <conditionalFormatting sqref="I208">
    <cfRule type="expression" dxfId="1409" priority="1410">
      <formula>I209="小計"</formula>
    </cfRule>
  </conditionalFormatting>
  <conditionalFormatting sqref="K208:L208">
    <cfRule type="expression" dxfId="1408" priority="1409">
      <formula>I209="小計"</formula>
    </cfRule>
  </conditionalFormatting>
  <conditionalFormatting sqref="D234">
    <cfRule type="expression" dxfId="1407" priority="1408">
      <formula>I235="小計"</formula>
    </cfRule>
  </conditionalFormatting>
  <conditionalFormatting sqref="E234">
    <cfRule type="expression" dxfId="1406" priority="1407">
      <formula>I235="小計"</formula>
    </cfRule>
  </conditionalFormatting>
  <conditionalFormatting sqref="F234">
    <cfRule type="expression" dxfId="1405" priority="1406">
      <formula>I235="小計"</formula>
    </cfRule>
  </conditionalFormatting>
  <conditionalFormatting sqref="G234">
    <cfRule type="expression" dxfId="1404" priority="1405">
      <formula>I235="小計"</formula>
    </cfRule>
  </conditionalFormatting>
  <conditionalFormatting sqref="H234">
    <cfRule type="expression" dxfId="1403" priority="1404">
      <formula>I235="小計"</formula>
    </cfRule>
  </conditionalFormatting>
  <conditionalFormatting sqref="I234">
    <cfRule type="expression" dxfId="1402" priority="1403">
      <formula>I235="小計"</formula>
    </cfRule>
  </conditionalFormatting>
  <conditionalFormatting sqref="K234:L234">
    <cfRule type="expression" dxfId="1401" priority="1402">
      <formula>I235="小計"</formula>
    </cfRule>
  </conditionalFormatting>
  <conditionalFormatting sqref="D260">
    <cfRule type="expression" dxfId="1400" priority="1401">
      <formula>I261="小計"</formula>
    </cfRule>
  </conditionalFormatting>
  <conditionalFormatting sqref="E260">
    <cfRule type="expression" dxfId="1399" priority="1400">
      <formula>I261="小計"</formula>
    </cfRule>
  </conditionalFormatting>
  <conditionalFormatting sqref="F260">
    <cfRule type="expression" dxfId="1398" priority="1399">
      <formula>I261="小計"</formula>
    </cfRule>
  </conditionalFormatting>
  <conditionalFormatting sqref="G260">
    <cfRule type="expression" dxfId="1397" priority="1398">
      <formula>I261="小計"</formula>
    </cfRule>
  </conditionalFormatting>
  <conditionalFormatting sqref="H260">
    <cfRule type="expression" dxfId="1396" priority="1397">
      <formula>I261="小計"</formula>
    </cfRule>
  </conditionalFormatting>
  <conditionalFormatting sqref="I260">
    <cfRule type="expression" dxfId="1395" priority="1396">
      <formula>I261="小計"</formula>
    </cfRule>
  </conditionalFormatting>
  <conditionalFormatting sqref="K260:L260">
    <cfRule type="expression" dxfId="1394" priority="1395">
      <formula>I261="小計"</formula>
    </cfRule>
  </conditionalFormatting>
  <conditionalFormatting sqref="D286">
    <cfRule type="expression" dxfId="1393" priority="1394">
      <formula>I287="小計"</formula>
    </cfRule>
  </conditionalFormatting>
  <conditionalFormatting sqref="E286">
    <cfRule type="expression" dxfId="1392" priority="1393">
      <formula>I287="小計"</formula>
    </cfRule>
  </conditionalFormatting>
  <conditionalFormatting sqref="F286">
    <cfRule type="expression" dxfId="1391" priority="1392">
      <formula>I287="小計"</formula>
    </cfRule>
  </conditionalFormatting>
  <conditionalFormatting sqref="G286">
    <cfRule type="expression" dxfId="1390" priority="1391">
      <formula>I287="小計"</formula>
    </cfRule>
  </conditionalFormatting>
  <conditionalFormatting sqref="H286">
    <cfRule type="expression" dxfId="1389" priority="1390">
      <formula>I287="小計"</formula>
    </cfRule>
  </conditionalFormatting>
  <conditionalFormatting sqref="I286">
    <cfRule type="expression" dxfId="1388" priority="1389">
      <formula>I287="小計"</formula>
    </cfRule>
  </conditionalFormatting>
  <conditionalFormatting sqref="K286:L286">
    <cfRule type="expression" dxfId="1387" priority="1388">
      <formula>I287="小計"</formula>
    </cfRule>
  </conditionalFormatting>
  <conditionalFormatting sqref="D312">
    <cfRule type="expression" dxfId="1386" priority="1387">
      <formula>I313="小計"</formula>
    </cfRule>
  </conditionalFormatting>
  <conditionalFormatting sqref="E312">
    <cfRule type="expression" dxfId="1385" priority="1386">
      <formula>I313="小計"</formula>
    </cfRule>
  </conditionalFormatting>
  <conditionalFormatting sqref="F312">
    <cfRule type="expression" dxfId="1384" priority="1385">
      <formula>I313="小計"</formula>
    </cfRule>
  </conditionalFormatting>
  <conditionalFormatting sqref="G312">
    <cfRule type="expression" dxfId="1383" priority="1384">
      <formula>I313="小計"</formula>
    </cfRule>
  </conditionalFormatting>
  <conditionalFormatting sqref="H312">
    <cfRule type="expression" dxfId="1382" priority="1383">
      <formula>I313="小計"</formula>
    </cfRule>
  </conditionalFormatting>
  <conditionalFormatting sqref="I312">
    <cfRule type="expression" dxfId="1381" priority="1382">
      <formula>I313="小計"</formula>
    </cfRule>
  </conditionalFormatting>
  <conditionalFormatting sqref="K312:L312">
    <cfRule type="expression" dxfId="1380" priority="1381">
      <formula>I313="小計"</formula>
    </cfRule>
  </conditionalFormatting>
  <conditionalFormatting sqref="D338">
    <cfRule type="expression" dxfId="1379" priority="1380">
      <formula>I339="小計"</formula>
    </cfRule>
  </conditionalFormatting>
  <conditionalFormatting sqref="E338">
    <cfRule type="expression" dxfId="1378" priority="1379">
      <formula>I339="小計"</formula>
    </cfRule>
  </conditionalFormatting>
  <conditionalFormatting sqref="F338">
    <cfRule type="expression" dxfId="1377" priority="1378">
      <formula>I339="小計"</formula>
    </cfRule>
  </conditionalFormatting>
  <conditionalFormatting sqref="G338">
    <cfRule type="expression" dxfId="1376" priority="1377">
      <formula>I339="小計"</formula>
    </cfRule>
  </conditionalFormatting>
  <conditionalFormatting sqref="H338">
    <cfRule type="expression" dxfId="1375" priority="1376">
      <formula>I339="小計"</formula>
    </cfRule>
  </conditionalFormatting>
  <conditionalFormatting sqref="I338">
    <cfRule type="expression" dxfId="1374" priority="1375">
      <formula>I339="小計"</formula>
    </cfRule>
  </conditionalFormatting>
  <conditionalFormatting sqref="K338:L338">
    <cfRule type="expression" dxfId="1373" priority="1374">
      <formula>I339="小計"</formula>
    </cfRule>
  </conditionalFormatting>
  <conditionalFormatting sqref="D364">
    <cfRule type="expression" dxfId="1372" priority="1373">
      <formula>I365="小計"</formula>
    </cfRule>
  </conditionalFormatting>
  <conditionalFormatting sqref="E364">
    <cfRule type="expression" dxfId="1371" priority="1372">
      <formula>I365="小計"</formula>
    </cfRule>
  </conditionalFormatting>
  <conditionalFormatting sqref="F364">
    <cfRule type="expression" dxfId="1370" priority="1371">
      <formula>I365="小計"</formula>
    </cfRule>
  </conditionalFormatting>
  <conditionalFormatting sqref="G364">
    <cfRule type="expression" dxfId="1369" priority="1370">
      <formula>I365="小計"</formula>
    </cfRule>
  </conditionalFormatting>
  <conditionalFormatting sqref="H364">
    <cfRule type="expression" dxfId="1368" priority="1369">
      <formula>I365="小計"</formula>
    </cfRule>
  </conditionalFormatting>
  <conditionalFormatting sqref="I364">
    <cfRule type="expression" dxfId="1367" priority="1368">
      <formula>I365="小計"</formula>
    </cfRule>
  </conditionalFormatting>
  <conditionalFormatting sqref="K364:L364">
    <cfRule type="expression" dxfId="1366" priority="1367">
      <formula>I365="小計"</formula>
    </cfRule>
  </conditionalFormatting>
  <conditionalFormatting sqref="D390">
    <cfRule type="expression" dxfId="1365" priority="1366">
      <formula>I391="小計"</formula>
    </cfRule>
  </conditionalFormatting>
  <conditionalFormatting sqref="E390">
    <cfRule type="expression" dxfId="1364" priority="1365">
      <formula>I391="小計"</formula>
    </cfRule>
  </conditionalFormatting>
  <conditionalFormatting sqref="F390">
    <cfRule type="expression" dxfId="1363" priority="1364">
      <formula>I391="小計"</formula>
    </cfRule>
  </conditionalFormatting>
  <conditionalFormatting sqref="G390">
    <cfRule type="expression" dxfId="1362" priority="1363">
      <formula>I391="小計"</formula>
    </cfRule>
  </conditionalFormatting>
  <conditionalFormatting sqref="H390">
    <cfRule type="expression" dxfId="1361" priority="1362">
      <formula>I391="小計"</formula>
    </cfRule>
  </conditionalFormatting>
  <conditionalFormatting sqref="I390">
    <cfRule type="expression" dxfId="1360" priority="1361">
      <formula>I391="小計"</formula>
    </cfRule>
  </conditionalFormatting>
  <conditionalFormatting sqref="K390:L390">
    <cfRule type="expression" dxfId="1359" priority="1360">
      <formula>I391="小計"</formula>
    </cfRule>
  </conditionalFormatting>
  <conditionalFormatting sqref="D416">
    <cfRule type="expression" dxfId="1358" priority="1359">
      <formula>I417="小計"</formula>
    </cfRule>
  </conditionalFormatting>
  <conditionalFormatting sqref="E416">
    <cfRule type="expression" dxfId="1357" priority="1358">
      <formula>I417="小計"</formula>
    </cfRule>
  </conditionalFormatting>
  <conditionalFormatting sqref="F416">
    <cfRule type="expression" dxfId="1356" priority="1357">
      <formula>I417="小計"</formula>
    </cfRule>
  </conditionalFormatting>
  <conditionalFormatting sqref="G416">
    <cfRule type="expression" dxfId="1355" priority="1356">
      <formula>I417="小計"</formula>
    </cfRule>
  </conditionalFormatting>
  <conditionalFormatting sqref="H416">
    <cfRule type="expression" dxfId="1354" priority="1355">
      <formula>I417="小計"</formula>
    </cfRule>
  </conditionalFormatting>
  <conditionalFormatting sqref="I416">
    <cfRule type="expression" dxfId="1353" priority="1354">
      <formula>I417="小計"</formula>
    </cfRule>
  </conditionalFormatting>
  <conditionalFormatting sqref="K416:L416">
    <cfRule type="expression" dxfId="1352" priority="1353">
      <formula>I417="小計"</formula>
    </cfRule>
  </conditionalFormatting>
  <conditionalFormatting sqref="D442">
    <cfRule type="expression" dxfId="1351" priority="1352">
      <formula>I443="小計"</formula>
    </cfRule>
  </conditionalFormatting>
  <conditionalFormatting sqref="E442">
    <cfRule type="expression" dxfId="1350" priority="1351">
      <formula>I443="小計"</formula>
    </cfRule>
  </conditionalFormatting>
  <conditionalFormatting sqref="F442">
    <cfRule type="expression" dxfId="1349" priority="1350">
      <formula>I443="小計"</formula>
    </cfRule>
  </conditionalFormatting>
  <conditionalFormatting sqref="G442">
    <cfRule type="expression" dxfId="1348" priority="1349">
      <formula>I443="小計"</formula>
    </cfRule>
  </conditionalFormatting>
  <conditionalFormatting sqref="H442">
    <cfRule type="expression" dxfId="1347" priority="1348">
      <formula>I443="小計"</formula>
    </cfRule>
  </conditionalFormatting>
  <conditionalFormatting sqref="I442">
    <cfRule type="expression" dxfId="1346" priority="1347">
      <formula>I443="小計"</formula>
    </cfRule>
  </conditionalFormatting>
  <conditionalFormatting sqref="K442:L442">
    <cfRule type="expression" dxfId="1345" priority="1346">
      <formula>I443="小計"</formula>
    </cfRule>
  </conditionalFormatting>
  <conditionalFormatting sqref="D468">
    <cfRule type="expression" dxfId="1344" priority="1345">
      <formula>I469="小計"</formula>
    </cfRule>
  </conditionalFormatting>
  <conditionalFormatting sqref="E468">
    <cfRule type="expression" dxfId="1343" priority="1344">
      <formula>I469="小計"</formula>
    </cfRule>
  </conditionalFormatting>
  <conditionalFormatting sqref="F468">
    <cfRule type="expression" dxfId="1342" priority="1343">
      <formula>I469="小計"</formula>
    </cfRule>
  </conditionalFormatting>
  <conditionalFormatting sqref="G468">
    <cfRule type="expression" dxfId="1341" priority="1342">
      <formula>I469="小計"</formula>
    </cfRule>
  </conditionalFormatting>
  <conditionalFormatting sqref="H468">
    <cfRule type="expression" dxfId="1340" priority="1341">
      <formula>I469="小計"</formula>
    </cfRule>
  </conditionalFormatting>
  <conditionalFormatting sqref="I468">
    <cfRule type="expression" dxfId="1339" priority="1340">
      <formula>I469="小計"</formula>
    </cfRule>
  </conditionalFormatting>
  <conditionalFormatting sqref="K468:L468">
    <cfRule type="expression" dxfId="1338" priority="1339">
      <formula>I469="小計"</formula>
    </cfRule>
  </conditionalFormatting>
  <conditionalFormatting sqref="D494">
    <cfRule type="expression" dxfId="1337" priority="1338">
      <formula>I495="小計"</formula>
    </cfRule>
  </conditionalFormatting>
  <conditionalFormatting sqref="E494">
    <cfRule type="expression" dxfId="1336" priority="1337">
      <formula>I495="小計"</formula>
    </cfRule>
  </conditionalFormatting>
  <conditionalFormatting sqref="F494">
    <cfRule type="expression" dxfId="1335" priority="1336">
      <formula>I495="小計"</formula>
    </cfRule>
  </conditionalFormatting>
  <conditionalFormatting sqref="G494">
    <cfRule type="expression" dxfId="1334" priority="1335">
      <formula>I495="小計"</formula>
    </cfRule>
  </conditionalFormatting>
  <conditionalFormatting sqref="H494">
    <cfRule type="expression" dxfId="1333" priority="1334">
      <formula>I495="小計"</formula>
    </cfRule>
  </conditionalFormatting>
  <conditionalFormatting sqref="I494">
    <cfRule type="expression" dxfId="1332" priority="1333">
      <formula>I495="小計"</formula>
    </cfRule>
  </conditionalFormatting>
  <conditionalFormatting sqref="K494:L494">
    <cfRule type="expression" dxfId="1331" priority="1332">
      <formula>I495="小計"</formula>
    </cfRule>
  </conditionalFormatting>
  <conditionalFormatting sqref="D520">
    <cfRule type="expression" dxfId="1330" priority="1331">
      <formula>I521="小計"</formula>
    </cfRule>
  </conditionalFormatting>
  <conditionalFormatting sqref="E520">
    <cfRule type="expression" dxfId="1329" priority="1330">
      <formula>I521="小計"</formula>
    </cfRule>
  </conditionalFormatting>
  <conditionalFormatting sqref="F520">
    <cfRule type="expression" dxfId="1328" priority="1329">
      <formula>I521="小計"</formula>
    </cfRule>
  </conditionalFormatting>
  <conditionalFormatting sqref="G520">
    <cfRule type="expression" dxfId="1327" priority="1328">
      <formula>I521="小計"</formula>
    </cfRule>
  </conditionalFormatting>
  <conditionalFormatting sqref="H520">
    <cfRule type="expression" dxfId="1326" priority="1327">
      <formula>I521="小計"</formula>
    </cfRule>
  </conditionalFormatting>
  <conditionalFormatting sqref="I520">
    <cfRule type="expression" dxfId="1325" priority="1326">
      <formula>I521="小計"</formula>
    </cfRule>
  </conditionalFormatting>
  <conditionalFormatting sqref="K520:L520">
    <cfRule type="expression" dxfId="1324" priority="1325">
      <formula>I521="小計"</formula>
    </cfRule>
  </conditionalFormatting>
  <conditionalFormatting sqref="D546">
    <cfRule type="expression" dxfId="1323" priority="1324">
      <formula>I547="小計"</formula>
    </cfRule>
  </conditionalFormatting>
  <conditionalFormatting sqref="E546">
    <cfRule type="expression" dxfId="1322" priority="1323">
      <formula>I547="小計"</formula>
    </cfRule>
  </conditionalFormatting>
  <conditionalFormatting sqref="F546">
    <cfRule type="expression" dxfId="1321" priority="1322">
      <formula>I547="小計"</formula>
    </cfRule>
  </conditionalFormatting>
  <conditionalFormatting sqref="G546">
    <cfRule type="expression" dxfId="1320" priority="1321">
      <formula>I547="小計"</formula>
    </cfRule>
  </conditionalFormatting>
  <conditionalFormatting sqref="H546">
    <cfRule type="expression" dxfId="1319" priority="1320">
      <formula>I547="小計"</formula>
    </cfRule>
  </conditionalFormatting>
  <conditionalFormatting sqref="I546">
    <cfRule type="expression" dxfId="1318" priority="1319">
      <formula>I547="小計"</formula>
    </cfRule>
  </conditionalFormatting>
  <conditionalFormatting sqref="K546:L546">
    <cfRule type="expression" dxfId="1317" priority="1318">
      <formula>I547="小計"</formula>
    </cfRule>
  </conditionalFormatting>
  <conditionalFormatting sqref="D572">
    <cfRule type="expression" dxfId="1316" priority="1317">
      <formula>I573="小計"</formula>
    </cfRule>
  </conditionalFormatting>
  <conditionalFormatting sqref="E572">
    <cfRule type="expression" dxfId="1315" priority="1316">
      <formula>I573="小計"</formula>
    </cfRule>
  </conditionalFormatting>
  <conditionalFormatting sqref="F572">
    <cfRule type="expression" dxfId="1314" priority="1315">
      <formula>I573="小計"</formula>
    </cfRule>
  </conditionalFormatting>
  <conditionalFormatting sqref="G572">
    <cfRule type="expression" dxfId="1313" priority="1314">
      <formula>I573="小計"</formula>
    </cfRule>
  </conditionalFormatting>
  <conditionalFormatting sqref="H572">
    <cfRule type="expression" dxfId="1312" priority="1313">
      <formula>I573="小計"</formula>
    </cfRule>
  </conditionalFormatting>
  <conditionalFormatting sqref="I572">
    <cfRule type="expression" dxfId="1311" priority="1312">
      <formula>I573="小計"</formula>
    </cfRule>
  </conditionalFormatting>
  <conditionalFormatting sqref="K572:L572">
    <cfRule type="expression" dxfId="1310" priority="1311">
      <formula>I573="小計"</formula>
    </cfRule>
  </conditionalFormatting>
  <conditionalFormatting sqref="D598">
    <cfRule type="expression" dxfId="1309" priority="1310">
      <formula>I599="小計"</formula>
    </cfRule>
  </conditionalFormatting>
  <conditionalFormatting sqref="E598">
    <cfRule type="expression" dxfId="1308" priority="1309">
      <formula>I599="小計"</formula>
    </cfRule>
  </conditionalFormatting>
  <conditionalFormatting sqref="F598">
    <cfRule type="expression" dxfId="1307" priority="1308">
      <formula>I599="小計"</formula>
    </cfRule>
  </conditionalFormatting>
  <conditionalFormatting sqref="G598">
    <cfRule type="expression" dxfId="1306" priority="1307">
      <formula>I599="小計"</formula>
    </cfRule>
  </conditionalFormatting>
  <conditionalFormatting sqref="H598">
    <cfRule type="expression" dxfId="1305" priority="1306">
      <formula>I599="小計"</formula>
    </cfRule>
  </conditionalFormatting>
  <conditionalFormatting sqref="I598">
    <cfRule type="expression" dxfId="1304" priority="1305">
      <formula>I599="小計"</formula>
    </cfRule>
  </conditionalFormatting>
  <conditionalFormatting sqref="K598:L598">
    <cfRule type="expression" dxfId="1303" priority="1304">
      <formula>I599="小計"</formula>
    </cfRule>
  </conditionalFormatting>
  <conditionalFormatting sqref="D624">
    <cfRule type="expression" dxfId="1302" priority="1303">
      <formula>I625="小計"</formula>
    </cfRule>
  </conditionalFormatting>
  <conditionalFormatting sqref="E624">
    <cfRule type="expression" dxfId="1301" priority="1302">
      <formula>I625="小計"</formula>
    </cfRule>
  </conditionalFormatting>
  <conditionalFormatting sqref="F624">
    <cfRule type="expression" dxfId="1300" priority="1301">
      <formula>I625="小計"</formula>
    </cfRule>
  </conditionalFormatting>
  <conditionalFormatting sqref="G624">
    <cfRule type="expression" dxfId="1299" priority="1300">
      <formula>I625="小計"</formula>
    </cfRule>
  </conditionalFormatting>
  <conditionalFormatting sqref="H624">
    <cfRule type="expression" dxfId="1298" priority="1299">
      <formula>I625="小計"</formula>
    </cfRule>
  </conditionalFormatting>
  <conditionalFormatting sqref="I624">
    <cfRule type="expression" dxfId="1297" priority="1298">
      <formula>I625="小計"</formula>
    </cfRule>
  </conditionalFormatting>
  <conditionalFormatting sqref="K624:L624">
    <cfRule type="expression" dxfId="1296" priority="1297">
      <formula>I625="小計"</formula>
    </cfRule>
  </conditionalFormatting>
  <conditionalFormatting sqref="J78">
    <cfRule type="expression" dxfId="1295" priority="1296">
      <formula>I79="小計"</formula>
    </cfRule>
  </conditionalFormatting>
  <conditionalFormatting sqref="J104">
    <cfRule type="expression" dxfId="1294" priority="1295">
      <formula>I105="小計"</formula>
    </cfRule>
  </conditionalFormatting>
  <conditionalFormatting sqref="J130">
    <cfRule type="expression" dxfId="1293" priority="1294">
      <formula>I131="小計"</formula>
    </cfRule>
  </conditionalFormatting>
  <conditionalFormatting sqref="J156">
    <cfRule type="expression" dxfId="1292" priority="1293">
      <formula>I157="小計"</formula>
    </cfRule>
  </conditionalFormatting>
  <conditionalFormatting sqref="J182">
    <cfRule type="expression" dxfId="1291" priority="1292">
      <formula>I183="小計"</formula>
    </cfRule>
  </conditionalFormatting>
  <conditionalFormatting sqref="J208">
    <cfRule type="expression" dxfId="1290" priority="1291">
      <formula>I209="小計"</formula>
    </cfRule>
  </conditionalFormatting>
  <conditionalFormatting sqref="J234">
    <cfRule type="expression" dxfId="1289" priority="1290">
      <formula>I235="小計"</formula>
    </cfRule>
  </conditionalFormatting>
  <conditionalFormatting sqref="J260">
    <cfRule type="expression" dxfId="1288" priority="1289">
      <formula>I261="小計"</formula>
    </cfRule>
  </conditionalFormatting>
  <conditionalFormatting sqref="J286">
    <cfRule type="expression" dxfId="1287" priority="1288">
      <formula>I287="小計"</formula>
    </cfRule>
  </conditionalFormatting>
  <conditionalFormatting sqref="J312">
    <cfRule type="expression" dxfId="1286" priority="1287">
      <formula>I313="小計"</formula>
    </cfRule>
  </conditionalFormatting>
  <conditionalFormatting sqref="J338">
    <cfRule type="expression" dxfId="1285" priority="1286">
      <formula>I339="小計"</formula>
    </cfRule>
  </conditionalFormatting>
  <conditionalFormatting sqref="J364">
    <cfRule type="expression" dxfId="1284" priority="1285">
      <formula>I365="小計"</formula>
    </cfRule>
  </conditionalFormatting>
  <conditionalFormatting sqref="J390">
    <cfRule type="expression" dxfId="1283" priority="1284">
      <formula>I391="小計"</formula>
    </cfRule>
  </conditionalFormatting>
  <conditionalFormatting sqref="J416">
    <cfRule type="expression" dxfId="1282" priority="1283">
      <formula>I417="小計"</formula>
    </cfRule>
  </conditionalFormatting>
  <conditionalFormatting sqref="J442">
    <cfRule type="expression" dxfId="1281" priority="1282">
      <formula>I443="小計"</formula>
    </cfRule>
  </conditionalFormatting>
  <conditionalFormatting sqref="J468">
    <cfRule type="expression" dxfId="1280" priority="1281">
      <formula>I469="小計"</formula>
    </cfRule>
  </conditionalFormatting>
  <conditionalFormatting sqref="J494">
    <cfRule type="expression" dxfId="1279" priority="1280">
      <formula>I495="小計"</formula>
    </cfRule>
  </conditionalFormatting>
  <conditionalFormatting sqref="J520">
    <cfRule type="expression" dxfId="1278" priority="1279">
      <formula>I521="小計"</formula>
    </cfRule>
  </conditionalFormatting>
  <conditionalFormatting sqref="J546">
    <cfRule type="expression" dxfId="1277" priority="1278">
      <formula>I547="小計"</formula>
    </cfRule>
  </conditionalFormatting>
  <conditionalFormatting sqref="J572">
    <cfRule type="expression" dxfId="1276" priority="1277">
      <formula>I573="小計"</formula>
    </cfRule>
  </conditionalFormatting>
  <conditionalFormatting sqref="J598">
    <cfRule type="expression" dxfId="1275" priority="1276">
      <formula>I599="小計"</formula>
    </cfRule>
  </conditionalFormatting>
  <conditionalFormatting sqref="J624">
    <cfRule type="expression" dxfId="1274" priority="1275">
      <formula>I625="小計"</formula>
    </cfRule>
  </conditionalFormatting>
  <conditionalFormatting sqref="L4">
    <cfRule type="cellIs" dxfId="1273" priority="1274" operator="equal">
      <formula>""</formula>
    </cfRule>
  </conditionalFormatting>
  <conditionalFormatting sqref="L6 L8 L10 L12 L14 L16 L18 L20 L22 L24">
    <cfRule type="cellIs" dxfId="1272" priority="1273" operator="equal">
      <formula>""</formula>
    </cfRule>
  </conditionalFormatting>
  <conditionalFormatting sqref="L28">
    <cfRule type="cellIs" dxfId="1271" priority="1272" operator="equal">
      <formula>""</formula>
    </cfRule>
  </conditionalFormatting>
  <conditionalFormatting sqref="L30">
    <cfRule type="cellIs" dxfId="1270" priority="1271" operator="equal">
      <formula>""</formula>
    </cfRule>
  </conditionalFormatting>
  <conditionalFormatting sqref="L32 L34 L36 L38 L40 L42 L44 L46 L48 L50">
    <cfRule type="cellIs" dxfId="1269" priority="1270" operator="equal">
      <formula>""</formula>
    </cfRule>
  </conditionalFormatting>
  <conditionalFormatting sqref="L54">
    <cfRule type="cellIs" dxfId="1268" priority="1269" operator="equal">
      <formula>""</formula>
    </cfRule>
  </conditionalFormatting>
  <conditionalFormatting sqref="L56">
    <cfRule type="cellIs" dxfId="1267" priority="1268" operator="equal">
      <formula>""</formula>
    </cfRule>
  </conditionalFormatting>
  <conditionalFormatting sqref="L58 L60 L62 L64 L66 L68 L70 L72 L74 L76">
    <cfRule type="cellIs" dxfId="1266" priority="1267" operator="equal">
      <formula>""</formula>
    </cfRule>
  </conditionalFormatting>
  <conditionalFormatting sqref="L80">
    <cfRule type="cellIs" dxfId="1265" priority="1266" operator="equal">
      <formula>""</formula>
    </cfRule>
  </conditionalFormatting>
  <conditionalFormatting sqref="L82">
    <cfRule type="cellIs" dxfId="1264" priority="1265" operator="equal">
      <formula>""</formula>
    </cfRule>
  </conditionalFormatting>
  <conditionalFormatting sqref="L84 L86 L88 L90 L92 L94 L96 L98 L100 L102">
    <cfRule type="cellIs" dxfId="1263" priority="1264" operator="equal">
      <formula>""</formula>
    </cfRule>
  </conditionalFormatting>
  <conditionalFormatting sqref="L106">
    <cfRule type="cellIs" dxfId="1262" priority="1263" operator="equal">
      <formula>""</formula>
    </cfRule>
  </conditionalFormatting>
  <conditionalFormatting sqref="L108">
    <cfRule type="cellIs" dxfId="1261" priority="1262" operator="equal">
      <formula>""</formula>
    </cfRule>
  </conditionalFormatting>
  <conditionalFormatting sqref="L110 L112 L114 L116 L118 L120 L122 L124 L126 L128">
    <cfRule type="cellIs" dxfId="1260" priority="1261" operator="equal">
      <formula>""</formula>
    </cfRule>
  </conditionalFormatting>
  <conditionalFormatting sqref="L132">
    <cfRule type="cellIs" dxfId="1259" priority="1260" operator="equal">
      <formula>""</formula>
    </cfRule>
  </conditionalFormatting>
  <conditionalFormatting sqref="L134">
    <cfRule type="cellIs" dxfId="1258" priority="1259" operator="equal">
      <formula>""</formula>
    </cfRule>
  </conditionalFormatting>
  <conditionalFormatting sqref="L136 L138 L140 L142 L144 L146 L148 L150 L152 L154">
    <cfRule type="cellIs" dxfId="1257" priority="1258" operator="equal">
      <formula>""</formula>
    </cfRule>
  </conditionalFormatting>
  <conditionalFormatting sqref="L158">
    <cfRule type="cellIs" dxfId="1256" priority="1257" operator="equal">
      <formula>""</formula>
    </cfRule>
  </conditionalFormatting>
  <conditionalFormatting sqref="L160">
    <cfRule type="cellIs" dxfId="1255" priority="1256" operator="equal">
      <formula>""</formula>
    </cfRule>
  </conditionalFormatting>
  <conditionalFormatting sqref="L162 L164 L166 L168 L170 L172 L174 L176 L178 L180">
    <cfRule type="cellIs" dxfId="1254" priority="1255" operator="equal">
      <formula>""</formula>
    </cfRule>
  </conditionalFormatting>
  <conditionalFormatting sqref="L184">
    <cfRule type="cellIs" dxfId="1253" priority="1254" operator="equal">
      <formula>""</formula>
    </cfRule>
  </conditionalFormatting>
  <conditionalFormatting sqref="L186">
    <cfRule type="cellIs" dxfId="1252" priority="1253" operator="equal">
      <formula>""</formula>
    </cfRule>
  </conditionalFormatting>
  <conditionalFormatting sqref="L188 L190 L192 L194 L196 L198 L200 L202 L204 L206">
    <cfRule type="cellIs" dxfId="1251" priority="1252" operator="equal">
      <formula>""</formula>
    </cfRule>
  </conditionalFormatting>
  <conditionalFormatting sqref="L210">
    <cfRule type="cellIs" dxfId="1250" priority="1251" operator="equal">
      <formula>""</formula>
    </cfRule>
  </conditionalFormatting>
  <conditionalFormatting sqref="L212">
    <cfRule type="cellIs" dxfId="1249" priority="1250" operator="equal">
      <formula>""</formula>
    </cfRule>
  </conditionalFormatting>
  <conditionalFormatting sqref="L214 L216 L218 L220 L222 L224 L226 L228 L230 L232">
    <cfRule type="cellIs" dxfId="1248" priority="1249" operator="equal">
      <formula>""</formula>
    </cfRule>
  </conditionalFormatting>
  <conditionalFormatting sqref="L236">
    <cfRule type="cellIs" dxfId="1247" priority="1248" operator="equal">
      <formula>""</formula>
    </cfRule>
  </conditionalFormatting>
  <conditionalFormatting sqref="L238">
    <cfRule type="cellIs" dxfId="1246" priority="1247" operator="equal">
      <formula>""</formula>
    </cfRule>
  </conditionalFormatting>
  <conditionalFormatting sqref="L240 L242 L244 L246 L248 L250 L252 L254 L256 L258">
    <cfRule type="cellIs" dxfId="1245" priority="1246" operator="equal">
      <formula>""</formula>
    </cfRule>
  </conditionalFormatting>
  <conditionalFormatting sqref="L262">
    <cfRule type="cellIs" dxfId="1244" priority="1245" operator="equal">
      <formula>""</formula>
    </cfRule>
  </conditionalFormatting>
  <conditionalFormatting sqref="L264">
    <cfRule type="cellIs" dxfId="1243" priority="1244" operator="equal">
      <formula>""</formula>
    </cfRule>
  </conditionalFormatting>
  <conditionalFormatting sqref="L266 L268 L270 L272 L274 L276 L278 L280 L282 L284">
    <cfRule type="cellIs" dxfId="1242" priority="1243" operator="equal">
      <formula>""</formula>
    </cfRule>
  </conditionalFormatting>
  <conditionalFormatting sqref="L288">
    <cfRule type="cellIs" dxfId="1241" priority="1242" operator="equal">
      <formula>""</formula>
    </cfRule>
  </conditionalFormatting>
  <conditionalFormatting sqref="L290">
    <cfRule type="cellIs" dxfId="1240" priority="1241" operator="equal">
      <formula>""</formula>
    </cfRule>
  </conditionalFormatting>
  <conditionalFormatting sqref="L292 L294 L296 L298 L300 L302 L304 L306 L308 L310">
    <cfRule type="cellIs" dxfId="1239" priority="1240" operator="equal">
      <formula>""</formula>
    </cfRule>
  </conditionalFormatting>
  <conditionalFormatting sqref="L314">
    <cfRule type="cellIs" dxfId="1238" priority="1239" operator="equal">
      <formula>""</formula>
    </cfRule>
  </conditionalFormatting>
  <conditionalFormatting sqref="L316">
    <cfRule type="cellIs" dxfId="1237" priority="1238" operator="equal">
      <formula>""</formula>
    </cfRule>
  </conditionalFormatting>
  <conditionalFormatting sqref="L318 L320 L322 L324 L326 L328 L330 L332 L334 L336">
    <cfRule type="cellIs" dxfId="1236" priority="1237" operator="equal">
      <formula>""</formula>
    </cfRule>
  </conditionalFormatting>
  <conditionalFormatting sqref="L340">
    <cfRule type="cellIs" dxfId="1235" priority="1236" operator="equal">
      <formula>""</formula>
    </cfRule>
  </conditionalFormatting>
  <conditionalFormatting sqref="L342">
    <cfRule type="cellIs" dxfId="1234" priority="1235" operator="equal">
      <formula>""</formula>
    </cfRule>
  </conditionalFormatting>
  <conditionalFormatting sqref="L344 L346 L348 L350 L352 L354 L356 L358 L360 L362">
    <cfRule type="cellIs" dxfId="1233" priority="1234" operator="equal">
      <formula>""</formula>
    </cfRule>
  </conditionalFormatting>
  <conditionalFormatting sqref="L366">
    <cfRule type="cellIs" dxfId="1232" priority="1233" operator="equal">
      <formula>""</formula>
    </cfRule>
  </conditionalFormatting>
  <conditionalFormatting sqref="L368">
    <cfRule type="cellIs" dxfId="1231" priority="1232" operator="equal">
      <formula>""</formula>
    </cfRule>
  </conditionalFormatting>
  <conditionalFormatting sqref="L370 L372 L374 L376 L378 L380 L382 L384 L386 L388">
    <cfRule type="cellIs" dxfId="1230" priority="1231" operator="equal">
      <formula>""</formula>
    </cfRule>
  </conditionalFormatting>
  <conditionalFormatting sqref="L392">
    <cfRule type="cellIs" dxfId="1229" priority="1230" operator="equal">
      <formula>""</formula>
    </cfRule>
  </conditionalFormatting>
  <conditionalFormatting sqref="L394">
    <cfRule type="cellIs" dxfId="1228" priority="1229" operator="equal">
      <formula>""</formula>
    </cfRule>
  </conditionalFormatting>
  <conditionalFormatting sqref="L396 L398 L400 L402 L404 L406 L408 L410 L412 L414">
    <cfRule type="cellIs" dxfId="1227" priority="1228" operator="equal">
      <formula>""</formula>
    </cfRule>
  </conditionalFormatting>
  <conditionalFormatting sqref="L418">
    <cfRule type="cellIs" dxfId="1226" priority="1227" operator="equal">
      <formula>""</formula>
    </cfRule>
  </conditionalFormatting>
  <conditionalFormatting sqref="L420">
    <cfRule type="cellIs" dxfId="1225" priority="1226" operator="equal">
      <formula>""</formula>
    </cfRule>
  </conditionalFormatting>
  <conditionalFormatting sqref="L422 L424 L426 L428 L430 L432 L434 L436 L438 L440">
    <cfRule type="cellIs" dxfId="1224" priority="1225" operator="equal">
      <formula>""</formula>
    </cfRule>
  </conditionalFormatting>
  <conditionalFormatting sqref="L444">
    <cfRule type="cellIs" dxfId="1223" priority="1224" operator="equal">
      <formula>""</formula>
    </cfRule>
  </conditionalFormatting>
  <conditionalFormatting sqref="L446">
    <cfRule type="cellIs" dxfId="1222" priority="1223" operator="equal">
      <formula>""</formula>
    </cfRule>
  </conditionalFormatting>
  <conditionalFormatting sqref="L448 L450 L452 L454 L456 L458 L460 L462 L464 L466">
    <cfRule type="cellIs" dxfId="1221" priority="1222" operator="equal">
      <formula>""</formula>
    </cfRule>
  </conditionalFormatting>
  <conditionalFormatting sqref="L470">
    <cfRule type="cellIs" dxfId="1220" priority="1221" operator="equal">
      <formula>""</formula>
    </cfRule>
  </conditionalFormatting>
  <conditionalFormatting sqref="L472">
    <cfRule type="cellIs" dxfId="1219" priority="1220" operator="equal">
      <formula>""</formula>
    </cfRule>
  </conditionalFormatting>
  <conditionalFormatting sqref="L474 L476 L478 L480 L482 L484 L486 L488 L490 L492">
    <cfRule type="cellIs" dxfId="1218" priority="1219" operator="equal">
      <formula>""</formula>
    </cfRule>
  </conditionalFormatting>
  <conditionalFormatting sqref="L496">
    <cfRule type="cellIs" dxfId="1217" priority="1218" operator="equal">
      <formula>""</formula>
    </cfRule>
  </conditionalFormatting>
  <conditionalFormatting sqref="L498">
    <cfRule type="cellIs" dxfId="1216" priority="1217" operator="equal">
      <formula>""</formula>
    </cfRule>
  </conditionalFormatting>
  <conditionalFormatting sqref="L500 L502 L504 L506 L508 L510 L512 L514 L516 L518">
    <cfRule type="cellIs" dxfId="1215" priority="1216" operator="equal">
      <formula>""</formula>
    </cfRule>
  </conditionalFormatting>
  <conditionalFormatting sqref="L522">
    <cfRule type="cellIs" dxfId="1214" priority="1215" operator="equal">
      <formula>""</formula>
    </cfRule>
  </conditionalFormatting>
  <conditionalFormatting sqref="L524">
    <cfRule type="cellIs" dxfId="1213" priority="1214" operator="equal">
      <formula>""</formula>
    </cfRule>
  </conditionalFormatting>
  <conditionalFormatting sqref="L526 L528 L530 L532 L534 L536 L538 L540 L542 L544">
    <cfRule type="cellIs" dxfId="1212" priority="1213" operator="equal">
      <formula>""</formula>
    </cfRule>
  </conditionalFormatting>
  <conditionalFormatting sqref="L548">
    <cfRule type="cellIs" dxfId="1211" priority="1212" operator="equal">
      <formula>""</formula>
    </cfRule>
  </conditionalFormatting>
  <conditionalFormatting sqref="L550">
    <cfRule type="cellIs" dxfId="1210" priority="1211" operator="equal">
      <formula>""</formula>
    </cfRule>
  </conditionalFormatting>
  <conditionalFormatting sqref="L552 L554 L556 L558 L560 L562 L564 L566 L568 L570">
    <cfRule type="cellIs" dxfId="1209" priority="1210" operator="equal">
      <formula>""</formula>
    </cfRule>
  </conditionalFormatting>
  <conditionalFormatting sqref="L574">
    <cfRule type="cellIs" dxfId="1208" priority="1209" operator="equal">
      <formula>""</formula>
    </cfRule>
  </conditionalFormatting>
  <conditionalFormatting sqref="L576">
    <cfRule type="cellIs" dxfId="1207" priority="1208" operator="equal">
      <formula>""</formula>
    </cfRule>
  </conditionalFormatting>
  <conditionalFormatting sqref="L578 L580 L582 L584 L586 L588 L590 L592 L594 L596">
    <cfRule type="cellIs" dxfId="1206" priority="1207" operator="equal">
      <formula>""</formula>
    </cfRule>
  </conditionalFormatting>
  <conditionalFormatting sqref="L600">
    <cfRule type="cellIs" dxfId="1205" priority="1206" operator="equal">
      <formula>""</formula>
    </cfRule>
  </conditionalFormatting>
  <conditionalFormatting sqref="L602">
    <cfRule type="cellIs" dxfId="1204" priority="1205" operator="equal">
      <formula>""</formula>
    </cfRule>
  </conditionalFormatting>
  <conditionalFormatting sqref="L604 L606 L608 L610 L612 L614 L616 L618 L620 L622">
    <cfRule type="cellIs" dxfId="1203" priority="1204" operator="equal">
      <formula>""</formula>
    </cfRule>
  </conditionalFormatting>
  <conditionalFormatting sqref="L626">
    <cfRule type="cellIs" dxfId="1202" priority="1203" operator="equal">
      <formula>""</formula>
    </cfRule>
  </conditionalFormatting>
  <conditionalFormatting sqref="L628">
    <cfRule type="cellIs" dxfId="1201" priority="1202" operator="equal">
      <formula>""</formula>
    </cfRule>
  </conditionalFormatting>
  <conditionalFormatting sqref="L630 L632 L634 L636 L638 L640 L642 L644 L646 L648">
    <cfRule type="cellIs" dxfId="1200" priority="1201" operator="equal">
      <formula>""</formula>
    </cfRule>
  </conditionalFormatting>
  <conditionalFormatting sqref="E2">
    <cfRule type="expression" dxfId="1199" priority="1200">
      <formula>E2&gt;0</formula>
    </cfRule>
  </conditionalFormatting>
  <conditionalFormatting sqref="I2">
    <cfRule type="expression" dxfId="1198" priority="1199">
      <formula>E2&gt;0</formula>
    </cfRule>
  </conditionalFormatting>
  <conditionalFormatting sqref="J2">
    <cfRule type="expression" dxfId="1197" priority="1198">
      <formula>E2&gt;0</formula>
    </cfRule>
  </conditionalFormatting>
  <conditionalFormatting sqref="K2">
    <cfRule type="expression" dxfId="1196" priority="1197">
      <formula>E2&gt;0</formula>
    </cfRule>
  </conditionalFormatting>
  <conditionalFormatting sqref="E4">
    <cfRule type="expression" dxfId="1195" priority="1196">
      <formula>E4&gt;0</formula>
    </cfRule>
  </conditionalFormatting>
  <conditionalFormatting sqref="I4">
    <cfRule type="expression" dxfId="1194" priority="1195">
      <formula>E4&gt;0</formula>
    </cfRule>
  </conditionalFormatting>
  <conditionalFormatting sqref="J4">
    <cfRule type="expression" dxfId="1193" priority="1194">
      <formula>E4&gt;0</formula>
    </cfRule>
  </conditionalFormatting>
  <conditionalFormatting sqref="K4">
    <cfRule type="expression" dxfId="1192" priority="1193">
      <formula>E4&gt;0</formula>
    </cfRule>
  </conditionalFormatting>
  <conditionalFormatting sqref="E6">
    <cfRule type="expression" dxfId="1191" priority="1192">
      <formula>E6&gt;0</formula>
    </cfRule>
  </conditionalFormatting>
  <conditionalFormatting sqref="I6">
    <cfRule type="expression" dxfId="1190" priority="1191">
      <formula>E6&gt;0</formula>
    </cfRule>
  </conditionalFormatting>
  <conditionalFormatting sqref="J6">
    <cfRule type="expression" dxfId="1189" priority="1190">
      <formula>E6&gt;0</formula>
    </cfRule>
  </conditionalFormatting>
  <conditionalFormatting sqref="K6">
    <cfRule type="expression" dxfId="1188" priority="1189">
      <formula>E6&gt;0</formula>
    </cfRule>
  </conditionalFormatting>
  <conditionalFormatting sqref="I8">
    <cfRule type="expression" dxfId="1187" priority="1188">
      <formula>E8&gt;0</formula>
    </cfRule>
  </conditionalFormatting>
  <conditionalFormatting sqref="J8">
    <cfRule type="expression" dxfId="1186" priority="1187">
      <formula>E8&gt;0</formula>
    </cfRule>
  </conditionalFormatting>
  <conditionalFormatting sqref="K8">
    <cfRule type="expression" dxfId="1185" priority="1186">
      <formula>E8&gt;0</formula>
    </cfRule>
  </conditionalFormatting>
  <conditionalFormatting sqref="I10">
    <cfRule type="expression" dxfId="1184" priority="1185">
      <formula>E10&gt;0</formula>
    </cfRule>
  </conditionalFormatting>
  <conditionalFormatting sqref="J10">
    <cfRule type="expression" dxfId="1183" priority="1184">
      <formula>E10&gt;0</formula>
    </cfRule>
  </conditionalFormatting>
  <conditionalFormatting sqref="K10">
    <cfRule type="expression" dxfId="1182" priority="1183">
      <formula>E10&gt;0</formula>
    </cfRule>
  </conditionalFormatting>
  <conditionalFormatting sqref="I12">
    <cfRule type="expression" dxfId="1181" priority="1182">
      <formula>E12&gt;0</formula>
    </cfRule>
  </conditionalFormatting>
  <conditionalFormatting sqref="J12">
    <cfRule type="expression" dxfId="1180" priority="1181">
      <formula>E12&gt;0</formula>
    </cfRule>
  </conditionalFormatting>
  <conditionalFormatting sqref="K12">
    <cfRule type="expression" dxfId="1179" priority="1180">
      <formula>E12&gt;0</formula>
    </cfRule>
  </conditionalFormatting>
  <conditionalFormatting sqref="I14">
    <cfRule type="expression" dxfId="1178" priority="1179">
      <formula>E14&gt;0</formula>
    </cfRule>
  </conditionalFormatting>
  <conditionalFormatting sqref="J14">
    <cfRule type="expression" dxfId="1177" priority="1178">
      <formula>E14&gt;0</formula>
    </cfRule>
  </conditionalFormatting>
  <conditionalFormatting sqref="K14">
    <cfRule type="expression" dxfId="1176" priority="1177">
      <formula>E14&gt;0</formula>
    </cfRule>
  </conditionalFormatting>
  <conditionalFormatting sqref="I16">
    <cfRule type="expression" dxfId="1175" priority="1176">
      <formula>E16&gt;0</formula>
    </cfRule>
  </conditionalFormatting>
  <conditionalFormatting sqref="J16">
    <cfRule type="expression" dxfId="1174" priority="1175">
      <formula>E16&gt;0</formula>
    </cfRule>
  </conditionalFormatting>
  <conditionalFormatting sqref="K16">
    <cfRule type="expression" dxfId="1173" priority="1174">
      <formula>E16&gt;0</formula>
    </cfRule>
  </conditionalFormatting>
  <conditionalFormatting sqref="I18">
    <cfRule type="expression" dxfId="1172" priority="1173">
      <formula>E18&gt;0</formula>
    </cfRule>
  </conditionalFormatting>
  <conditionalFormatting sqref="J18">
    <cfRule type="expression" dxfId="1171" priority="1172">
      <formula>E18&gt;0</formula>
    </cfRule>
  </conditionalFormatting>
  <conditionalFormatting sqref="K18">
    <cfRule type="expression" dxfId="1170" priority="1171">
      <formula>E18&gt;0</formula>
    </cfRule>
  </conditionalFormatting>
  <conditionalFormatting sqref="I20">
    <cfRule type="expression" dxfId="1169" priority="1170">
      <formula>E20&gt;0</formula>
    </cfRule>
  </conditionalFormatting>
  <conditionalFormatting sqref="J20">
    <cfRule type="expression" dxfId="1168" priority="1169">
      <formula>E20&gt;0</formula>
    </cfRule>
  </conditionalFormatting>
  <conditionalFormatting sqref="K20">
    <cfRule type="expression" dxfId="1167" priority="1168">
      <formula>E20&gt;0</formula>
    </cfRule>
  </conditionalFormatting>
  <conditionalFormatting sqref="I22">
    <cfRule type="expression" dxfId="1166" priority="1167">
      <formula>E22&gt;0</formula>
    </cfRule>
  </conditionalFormatting>
  <conditionalFormatting sqref="J22">
    <cfRule type="expression" dxfId="1165" priority="1166">
      <formula>E22&gt;0</formula>
    </cfRule>
  </conditionalFormatting>
  <conditionalFormatting sqref="K22">
    <cfRule type="expression" dxfId="1164" priority="1165">
      <formula>E22&gt;0</formula>
    </cfRule>
  </conditionalFormatting>
  <conditionalFormatting sqref="I24">
    <cfRule type="expression" dxfId="1163" priority="1164">
      <formula>E24&gt;0</formula>
    </cfRule>
  </conditionalFormatting>
  <conditionalFormatting sqref="J24">
    <cfRule type="expression" dxfId="1162" priority="1163">
      <formula>E24&gt;0</formula>
    </cfRule>
  </conditionalFormatting>
  <conditionalFormatting sqref="K24">
    <cfRule type="expression" dxfId="1161" priority="1162">
      <formula>E24&gt;0</formula>
    </cfRule>
  </conditionalFormatting>
  <conditionalFormatting sqref="I28">
    <cfRule type="expression" dxfId="1160" priority="1161">
      <formula>E28&gt;0</formula>
    </cfRule>
  </conditionalFormatting>
  <conditionalFormatting sqref="J28">
    <cfRule type="expression" dxfId="1159" priority="1160">
      <formula>E28&gt;0</formula>
    </cfRule>
  </conditionalFormatting>
  <conditionalFormatting sqref="K28">
    <cfRule type="expression" dxfId="1158" priority="1159">
      <formula>E28&gt;0</formula>
    </cfRule>
  </conditionalFormatting>
  <conditionalFormatting sqref="I30">
    <cfRule type="expression" dxfId="1157" priority="1158">
      <formula>E30&gt;0</formula>
    </cfRule>
  </conditionalFormatting>
  <conditionalFormatting sqref="J30">
    <cfRule type="expression" dxfId="1156" priority="1157">
      <formula>E30&gt;0</formula>
    </cfRule>
  </conditionalFormatting>
  <conditionalFormatting sqref="K30">
    <cfRule type="expression" dxfId="1155" priority="1156">
      <formula>E30&gt;0</formula>
    </cfRule>
  </conditionalFormatting>
  <conditionalFormatting sqref="I32">
    <cfRule type="expression" dxfId="1154" priority="1155">
      <formula>E32&gt;0</formula>
    </cfRule>
  </conditionalFormatting>
  <conditionalFormatting sqref="J32">
    <cfRule type="expression" dxfId="1153" priority="1154">
      <formula>E32&gt;0</formula>
    </cfRule>
  </conditionalFormatting>
  <conditionalFormatting sqref="K32">
    <cfRule type="expression" dxfId="1152" priority="1153">
      <formula>E32&gt;0</formula>
    </cfRule>
  </conditionalFormatting>
  <conditionalFormatting sqref="I34">
    <cfRule type="expression" dxfId="1151" priority="1152">
      <formula>E34&gt;0</formula>
    </cfRule>
  </conditionalFormatting>
  <conditionalFormatting sqref="J34">
    <cfRule type="expression" dxfId="1150" priority="1151">
      <formula>E34&gt;0</formula>
    </cfRule>
  </conditionalFormatting>
  <conditionalFormatting sqref="K34">
    <cfRule type="expression" dxfId="1149" priority="1150">
      <formula>E34&gt;0</formula>
    </cfRule>
  </conditionalFormatting>
  <conditionalFormatting sqref="I36">
    <cfRule type="expression" dxfId="1148" priority="1149">
      <formula>E36&gt;0</formula>
    </cfRule>
  </conditionalFormatting>
  <conditionalFormatting sqref="J36">
    <cfRule type="expression" dxfId="1147" priority="1148">
      <formula>E36&gt;0</formula>
    </cfRule>
  </conditionalFormatting>
  <conditionalFormatting sqref="K36">
    <cfRule type="expression" dxfId="1146" priority="1147">
      <formula>E36&gt;0</formula>
    </cfRule>
  </conditionalFormatting>
  <conditionalFormatting sqref="I38">
    <cfRule type="expression" dxfId="1145" priority="1146">
      <formula>E38&gt;0</formula>
    </cfRule>
  </conditionalFormatting>
  <conditionalFormatting sqref="J38">
    <cfRule type="expression" dxfId="1144" priority="1145">
      <formula>E38&gt;0</formula>
    </cfRule>
  </conditionalFormatting>
  <conditionalFormatting sqref="K38">
    <cfRule type="expression" dxfId="1143" priority="1144">
      <formula>E38&gt;0</formula>
    </cfRule>
  </conditionalFormatting>
  <conditionalFormatting sqref="I40">
    <cfRule type="expression" dxfId="1142" priority="1143">
      <formula>E40&gt;0</formula>
    </cfRule>
  </conditionalFormatting>
  <conditionalFormatting sqref="J40">
    <cfRule type="expression" dxfId="1141" priority="1142">
      <formula>E40&gt;0</formula>
    </cfRule>
  </conditionalFormatting>
  <conditionalFormatting sqref="K40">
    <cfRule type="expression" dxfId="1140" priority="1141">
      <formula>E40&gt;0</formula>
    </cfRule>
  </conditionalFormatting>
  <conditionalFormatting sqref="I42">
    <cfRule type="expression" dxfId="1139" priority="1140">
      <formula>E42&gt;0</formula>
    </cfRule>
  </conditionalFormatting>
  <conditionalFormatting sqref="J42">
    <cfRule type="expression" dxfId="1138" priority="1139">
      <formula>E42&gt;0</formula>
    </cfRule>
  </conditionalFormatting>
  <conditionalFormatting sqref="K42">
    <cfRule type="expression" dxfId="1137" priority="1138">
      <formula>E42&gt;0</formula>
    </cfRule>
  </conditionalFormatting>
  <conditionalFormatting sqref="I44">
    <cfRule type="expression" dxfId="1136" priority="1137">
      <formula>E44&gt;0</formula>
    </cfRule>
  </conditionalFormatting>
  <conditionalFormatting sqref="J44">
    <cfRule type="expression" dxfId="1135" priority="1136">
      <formula>E44&gt;0</formula>
    </cfRule>
  </conditionalFormatting>
  <conditionalFormatting sqref="K44">
    <cfRule type="expression" dxfId="1134" priority="1135">
      <formula>E44&gt;0</formula>
    </cfRule>
  </conditionalFormatting>
  <conditionalFormatting sqref="I46">
    <cfRule type="expression" dxfId="1133" priority="1134">
      <formula>E46&gt;0</formula>
    </cfRule>
  </conditionalFormatting>
  <conditionalFormatting sqref="J46">
    <cfRule type="expression" dxfId="1132" priority="1133">
      <formula>E46&gt;0</formula>
    </cfRule>
  </conditionalFormatting>
  <conditionalFormatting sqref="K46">
    <cfRule type="expression" dxfId="1131" priority="1132">
      <formula>E46&gt;0</formula>
    </cfRule>
  </conditionalFormatting>
  <conditionalFormatting sqref="I48">
    <cfRule type="expression" dxfId="1130" priority="1131">
      <formula>E48&gt;0</formula>
    </cfRule>
  </conditionalFormatting>
  <conditionalFormatting sqref="J48">
    <cfRule type="expression" dxfId="1129" priority="1130">
      <formula>E48&gt;0</formula>
    </cfRule>
  </conditionalFormatting>
  <conditionalFormatting sqref="K48">
    <cfRule type="expression" dxfId="1128" priority="1129">
      <formula>E48&gt;0</formula>
    </cfRule>
  </conditionalFormatting>
  <conditionalFormatting sqref="I50">
    <cfRule type="expression" dxfId="1127" priority="1128">
      <formula>E50&gt;0</formula>
    </cfRule>
  </conditionalFormatting>
  <conditionalFormatting sqref="J50">
    <cfRule type="expression" dxfId="1126" priority="1127">
      <formula>E50&gt;0</formula>
    </cfRule>
  </conditionalFormatting>
  <conditionalFormatting sqref="K50">
    <cfRule type="expression" dxfId="1125" priority="1126">
      <formula>E50&gt;0</formula>
    </cfRule>
  </conditionalFormatting>
  <conditionalFormatting sqref="I54">
    <cfRule type="expression" dxfId="1124" priority="1125">
      <formula>E54&gt;0</formula>
    </cfRule>
  </conditionalFormatting>
  <conditionalFormatting sqref="J54">
    <cfRule type="expression" dxfId="1123" priority="1124">
      <formula>E54&gt;0</formula>
    </cfRule>
  </conditionalFormatting>
  <conditionalFormatting sqref="K54">
    <cfRule type="expression" dxfId="1122" priority="1123">
      <formula>E54&gt;0</formula>
    </cfRule>
  </conditionalFormatting>
  <conditionalFormatting sqref="I56">
    <cfRule type="expression" dxfId="1121" priority="1122">
      <formula>E56&gt;0</formula>
    </cfRule>
  </conditionalFormatting>
  <conditionalFormatting sqref="J56">
    <cfRule type="expression" dxfId="1120" priority="1121">
      <formula>E56&gt;0</formula>
    </cfRule>
  </conditionalFormatting>
  <conditionalFormatting sqref="K56">
    <cfRule type="expression" dxfId="1119" priority="1120">
      <formula>E56&gt;0</formula>
    </cfRule>
  </conditionalFormatting>
  <conditionalFormatting sqref="I58">
    <cfRule type="expression" dxfId="1118" priority="1119">
      <formula>E58&gt;0</formula>
    </cfRule>
  </conditionalFormatting>
  <conditionalFormatting sqref="J58">
    <cfRule type="expression" dxfId="1117" priority="1118">
      <formula>E58&gt;0</formula>
    </cfRule>
  </conditionalFormatting>
  <conditionalFormatting sqref="K58">
    <cfRule type="expression" dxfId="1116" priority="1117">
      <formula>E58&gt;0</formula>
    </cfRule>
  </conditionalFormatting>
  <conditionalFormatting sqref="I60">
    <cfRule type="expression" dxfId="1115" priority="1116">
      <formula>E60&gt;0</formula>
    </cfRule>
  </conditionalFormatting>
  <conditionalFormatting sqref="J60">
    <cfRule type="expression" dxfId="1114" priority="1115">
      <formula>E60&gt;0</formula>
    </cfRule>
  </conditionalFormatting>
  <conditionalFormatting sqref="K60">
    <cfRule type="expression" dxfId="1113" priority="1114">
      <formula>E60&gt;0</formula>
    </cfRule>
  </conditionalFormatting>
  <conditionalFormatting sqref="I62">
    <cfRule type="expression" dxfId="1112" priority="1113">
      <formula>E62&gt;0</formula>
    </cfRule>
  </conditionalFormatting>
  <conditionalFormatting sqref="J62">
    <cfRule type="expression" dxfId="1111" priority="1112">
      <formula>E62&gt;0</formula>
    </cfRule>
  </conditionalFormatting>
  <conditionalFormatting sqref="K62">
    <cfRule type="expression" dxfId="1110" priority="1111">
      <formula>E62&gt;0</formula>
    </cfRule>
  </conditionalFormatting>
  <conditionalFormatting sqref="I64">
    <cfRule type="expression" dxfId="1109" priority="1110">
      <formula>E64&gt;0</formula>
    </cfRule>
  </conditionalFormatting>
  <conditionalFormatting sqref="J64">
    <cfRule type="expression" dxfId="1108" priority="1109">
      <formula>E64&gt;0</formula>
    </cfRule>
  </conditionalFormatting>
  <conditionalFormatting sqref="K64">
    <cfRule type="expression" dxfId="1107" priority="1108">
      <formula>E64&gt;0</formula>
    </cfRule>
  </conditionalFormatting>
  <conditionalFormatting sqref="I66">
    <cfRule type="expression" dxfId="1106" priority="1107">
      <formula>E66&gt;0</formula>
    </cfRule>
  </conditionalFormatting>
  <conditionalFormatting sqref="J66">
    <cfRule type="expression" dxfId="1105" priority="1106">
      <formula>E66&gt;0</formula>
    </cfRule>
  </conditionalFormatting>
  <conditionalFormatting sqref="K66">
    <cfRule type="expression" dxfId="1104" priority="1105">
      <formula>E66&gt;0</formula>
    </cfRule>
  </conditionalFormatting>
  <conditionalFormatting sqref="I68">
    <cfRule type="expression" dxfId="1103" priority="1104">
      <formula>E68&gt;0</formula>
    </cfRule>
  </conditionalFormatting>
  <conditionalFormatting sqref="J68">
    <cfRule type="expression" dxfId="1102" priority="1103">
      <formula>E68&gt;0</formula>
    </cfRule>
  </conditionalFormatting>
  <conditionalFormatting sqref="K68">
    <cfRule type="expression" dxfId="1101" priority="1102">
      <formula>E68&gt;0</formula>
    </cfRule>
  </conditionalFormatting>
  <conditionalFormatting sqref="I70">
    <cfRule type="expression" dxfId="1100" priority="1101">
      <formula>E70&gt;0</formula>
    </cfRule>
  </conditionalFormatting>
  <conditionalFormatting sqref="J70">
    <cfRule type="expression" dxfId="1099" priority="1100">
      <formula>E70&gt;0</formula>
    </cfRule>
  </conditionalFormatting>
  <conditionalFormatting sqref="K70">
    <cfRule type="expression" dxfId="1098" priority="1099">
      <formula>E70&gt;0</formula>
    </cfRule>
  </conditionalFormatting>
  <conditionalFormatting sqref="I72">
    <cfRule type="expression" dxfId="1097" priority="1098">
      <formula>E72&gt;0</formula>
    </cfRule>
  </conditionalFormatting>
  <conditionalFormatting sqref="J72">
    <cfRule type="expression" dxfId="1096" priority="1097">
      <formula>E72&gt;0</formula>
    </cfRule>
  </conditionalFormatting>
  <conditionalFormatting sqref="K72">
    <cfRule type="expression" dxfId="1095" priority="1096">
      <formula>E72&gt;0</formula>
    </cfRule>
  </conditionalFormatting>
  <conditionalFormatting sqref="I74">
    <cfRule type="expression" dxfId="1094" priority="1095">
      <formula>E74&gt;0</formula>
    </cfRule>
  </conditionalFormatting>
  <conditionalFormatting sqref="J74">
    <cfRule type="expression" dxfId="1093" priority="1094">
      <formula>E74&gt;0</formula>
    </cfRule>
  </conditionalFormatting>
  <conditionalFormatting sqref="K74">
    <cfRule type="expression" dxfId="1092" priority="1093">
      <formula>E74&gt;0</formula>
    </cfRule>
  </conditionalFormatting>
  <conditionalFormatting sqref="I76">
    <cfRule type="expression" dxfId="1091" priority="1092">
      <formula>E76&gt;0</formula>
    </cfRule>
  </conditionalFormatting>
  <conditionalFormatting sqref="J76">
    <cfRule type="expression" dxfId="1090" priority="1091">
      <formula>E76&gt;0</formula>
    </cfRule>
  </conditionalFormatting>
  <conditionalFormatting sqref="K76">
    <cfRule type="expression" dxfId="1089" priority="1090">
      <formula>E76&gt;0</formula>
    </cfRule>
  </conditionalFormatting>
  <conditionalFormatting sqref="I80">
    <cfRule type="expression" dxfId="1088" priority="1089">
      <formula>E80&gt;0</formula>
    </cfRule>
  </conditionalFormatting>
  <conditionalFormatting sqref="J80">
    <cfRule type="expression" dxfId="1087" priority="1088">
      <formula>E80&gt;0</formula>
    </cfRule>
  </conditionalFormatting>
  <conditionalFormatting sqref="K80">
    <cfRule type="expression" dxfId="1086" priority="1087">
      <formula>E80&gt;0</formula>
    </cfRule>
  </conditionalFormatting>
  <conditionalFormatting sqref="I82">
    <cfRule type="expression" dxfId="1085" priority="1086">
      <formula>E82&gt;0</formula>
    </cfRule>
  </conditionalFormatting>
  <conditionalFormatting sqref="J82">
    <cfRule type="expression" dxfId="1084" priority="1085">
      <formula>E82&gt;0</formula>
    </cfRule>
  </conditionalFormatting>
  <conditionalFormatting sqref="K82">
    <cfRule type="expression" dxfId="1083" priority="1084">
      <formula>E82&gt;0</formula>
    </cfRule>
  </conditionalFormatting>
  <conditionalFormatting sqref="I84">
    <cfRule type="expression" dxfId="1082" priority="1083">
      <formula>E84&gt;0</formula>
    </cfRule>
  </conditionalFormatting>
  <conditionalFormatting sqref="J84">
    <cfRule type="expression" dxfId="1081" priority="1082">
      <formula>E84&gt;0</formula>
    </cfRule>
  </conditionalFormatting>
  <conditionalFormatting sqref="K84">
    <cfRule type="expression" dxfId="1080" priority="1081">
      <formula>E84&gt;0</formula>
    </cfRule>
  </conditionalFormatting>
  <conditionalFormatting sqref="I86">
    <cfRule type="expression" dxfId="1079" priority="1080">
      <formula>E86&gt;0</formula>
    </cfRule>
  </conditionalFormatting>
  <conditionalFormatting sqref="J86">
    <cfRule type="expression" dxfId="1078" priority="1079">
      <formula>E86&gt;0</formula>
    </cfRule>
  </conditionalFormatting>
  <conditionalFormatting sqref="K86">
    <cfRule type="expression" dxfId="1077" priority="1078">
      <formula>E86&gt;0</formula>
    </cfRule>
  </conditionalFormatting>
  <conditionalFormatting sqref="I88">
    <cfRule type="expression" dxfId="1076" priority="1077">
      <formula>E88&gt;0</formula>
    </cfRule>
  </conditionalFormatting>
  <conditionalFormatting sqref="J88">
    <cfRule type="expression" dxfId="1075" priority="1076">
      <formula>E88&gt;0</formula>
    </cfRule>
  </conditionalFormatting>
  <conditionalFormatting sqref="K88">
    <cfRule type="expression" dxfId="1074" priority="1075">
      <formula>E88&gt;0</formula>
    </cfRule>
  </conditionalFormatting>
  <conditionalFormatting sqref="I90">
    <cfRule type="expression" dxfId="1073" priority="1074">
      <formula>E90&gt;0</formula>
    </cfRule>
  </conditionalFormatting>
  <conditionalFormatting sqref="J90">
    <cfRule type="expression" dxfId="1072" priority="1073">
      <formula>E90&gt;0</formula>
    </cfRule>
  </conditionalFormatting>
  <conditionalFormatting sqref="K90">
    <cfRule type="expression" dxfId="1071" priority="1072">
      <formula>E90&gt;0</formula>
    </cfRule>
  </conditionalFormatting>
  <conditionalFormatting sqref="I92">
    <cfRule type="expression" dxfId="1070" priority="1071">
      <formula>E92&gt;0</formula>
    </cfRule>
  </conditionalFormatting>
  <conditionalFormatting sqref="J92">
    <cfRule type="expression" dxfId="1069" priority="1070">
      <formula>E92&gt;0</formula>
    </cfRule>
  </conditionalFormatting>
  <conditionalFormatting sqref="K92">
    <cfRule type="expression" dxfId="1068" priority="1069">
      <formula>E92&gt;0</formula>
    </cfRule>
  </conditionalFormatting>
  <conditionalFormatting sqref="I94">
    <cfRule type="expression" dxfId="1067" priority="1068">
      <formula>E94&gt;0</formula>
    </cfRule>
  </conditionalFormatting>
  <conditionalFormatting sqref="J94">
    <cfRule type="expression" dxfId="1066" priority="1067">
      <formula>E94&gt;0</formula>
    </cfRule>
  </conditionalFormatting>
  <conditionalFormatting sqref="K94">
    <cfRule type="expression" dxfId="1065" priority="1066">
      <formula>E94&gt;0</formula>
    </cfRule>
  </conditionalFormatting>
  <conditionalFormatting sqref="I96">
    <cfRule type="expression" dxfId="1064" priority="1065">
      <formula>E96&gt;0</formula>
    </cfRule>
  </conditionalFormatting>
  <conditionalFormatting sqref="J96">
    <cfRule type="expression" dxfId="1063" priority="1064">
      <formula>E96&gt;0</formula>
    </cfRule>
  </conditionalFormatting>
  <conditionalFormatting sqref="K96">
    <cfRule type="expression" dxfId="1062" priority="1063">
      <formula>E96&gt;0</formula>
    </cfRule>
  </conditionalFormatting>
  <conditionalFormatting sqref="I98">
    <cfRule type="expression" dxfId="1061" priority="1062">
      <formula>E98&gt;0</formula>
    </cfRule>
  </conditionalFormatting>
  <conditionalFormatting sqref="J98">
    <cfRule type="expression" dxfId="1060" priority="1061">
      <formula>E98&gt;0</formula>
    </cfRule>
  </conditionalFormatting>
  <conditionalFormatting sqref="K98">
    <cfRule type="expression" dxfId="1059" priority="1060">
      <formula>E98&gt;0</formula>
    </cfRule>
  </conditionalFormatting>
  <conditionalFormatting sqref="I100">
    <cfRule type="expression" dxfId="1058" priority="1059">
      <formula>E100&gt;0</formula>
    </cfRule>
  </conditionalFormatting>
  <conditionalFormatting sqref="J100">
    <cfRule type="expression" dxfId="1057" priority="1058">
      <formula>E100&gt;0</formula>
    </cfRule>
  </conditionalFormatting>
  <conditionalFormatting sqref="K100">
    <cfRule type="expression" dxfId="1056" priority="1057">
      <formula>E100&gt;0</formula>
    </cfRule>
  </conditionalFormatting>
  <conditionalFormatting sqref="I102">
    <cfRule type="expression" dxfId="1055" priority="1056">
      <formula>E102&gt;0</formula>
    </cfRule>
  </conditionalFormatting>
  <conditionalFormatting sqref="J102">
    <cfRule type="expression" dxfId="1054" priority="1055">
      <formula>E102&gt;0</formula>
    </cfRule>
  </conditionalFormatting>
  <conditionalFormatting sqref="K102">
    <cfRule type="expression" dxfId="1053" priority="1054">
      <formula>E102&gt;0</formula>
    </cfRule>
  </conditionalFormatting>
  <conditionalFormatting sqref="I106">
    <cfRule type="expression" dxfId="1052" priority="1053">
      <formula>E106&gt;0</formula>
    </cfRule>
  </conditionalFormatting>
  <conditionalFormatting sqref="J106">
    <cfRule type="expression" dxfId="1051" priority="1052">
      <formula>E106&gt;0</formula>
    </cfRule>
  </conditionalFormatting>
  <conditionalFormatting sqref="K106">
    <cfRule type="expression" dxfId="1050" priority="1051">
      <formula>E106&gt;0</formula>
    </cfRule>
  </conditionalFormatting>
  <conditionalFormatting sqref="I108">
    <cfRule type="expression" dxfId="1049" priority="1050">
      <formula>E108&gt;0</formula>
    </cfRule>
  </conditionalFormatting>
  <conditionalFormatting sqref="J108">
    <cfRule type="expression" dxfId="1048" priority="1049">
      <formula>E108&gt;0</formula>
    </cfRule>
  </conditionalFormatting>
  <conditionalFormatting sqref="K108">
    <cfRule type="expression" dxfId="1047" priority="1048">
      <formula>E108&gt;0</formula>
    </cfRule>
  </conditionalFormatting>
  <conditionalFormatting sqref="I110">
    <cfRule type="expression" dxfId="1046" priority="1047">
      <formula>E110&gt;0</formula>
    </cfRule>
  </conditionalFormatting>
  <conditionalFormatting sqref="J110">
    <cfRule type="expression" dxfId="1045" priority="1046">
      <formula>E110&gt;0</formula>
    </cfRule>
  </conditionalFormatting>
  <conditionalFormatting sqref="K110">
    <cfRule type="expression" dxfId="1044" priority="1045">
      <formula>E110&gt;0</formula>
    </cfRule>
  </conditionalFormatting>
  <conditionalFormatting sqref="I112">
    <cfRule type="expression" dxfId="1043" priority="1044">
      <formula>E112&gt;0</formula>
    </cfRule>
  </conditionalFormatting>
  <conditionalFormatting sqref="J112">
    <cfRule type="expression" dxfId="1042" priority="1043">
      <formula>E112&gt;0</formula>
    </cfRule>
  </conditionalFormatting>
  <conditionalFormatting sqref="K112">
    <cfRule type="expression" dxfId="1041" priority="1042">
      <formula>E112&gt;0</formula>
    </cfRule>
  </conditionalFormatting>
  <conditionalFormatting sqref="I114">
    <cfRule type="expression" dxfId="1040" priority="1041">
      <formula>E114&gt;0</formula>
    </cfRule>
  </conditionalFormatting>
  <conditionalFormatting sqref="J114">
    <cfRule type="expression" dxfId="1039" priority="1040">
      <formula>E114&gt;0</formula>
    </cfRule>
  </conditionalFormatting>
  <conditionalFormatting sqref="K114">
    <cfRule type="expression" dxfId="1038" priority="1039">
      <formula>E114&gt;0</formula>
    </cfRule>
  </conditionalFormatting>
  <conditionalFormatting sqref="I116">
    <cfRule type="expression" dxfId="1037" priority="1038">
      <formula>E116&gt;0</formula>
    </cfRule>
  </conditionalFormatting>
  <conditionalFormatting sqref="J116">
    <cfRule type="expression" dxfId="1036" priority="1037">
      <formula>E116&gt;0</formula>
    </cfRule>
  </conditionalFormatting>
  <conditionalFormatting sqref="K116">
    <cfRule type="expression" dxfId="1035" priority="1036">
      <formula>E116&gt;0</formula>
    </cfRule>
  </conditionalFormatting>
  <conditionalFormatting sqref="I118">
    <cfRule type="expression" dxfId="1034" priority="1035">
      <formula>E118&gt;0</formula>
    </cfRule>
  </conditionalFormatting>
  <conditionalFormatting sqref="J118">
    <cfRule type="expression" dxfId="1033" priority="1034">
      <formula>E118&gt;0</formula>
    </cfRule>
  </conditionalFormatting>
  <conditionalFormatting sqref="K118">
    <cfRule type="expression" dxfId="1032" priority="1033">
      <formula>E118&gt;0</formula>
    </cfRule>
  </conditionalFormatting>
  <conditionalFormatting sqref="I120">
    <cfRule type="expression" dxfId="1031" priority="1032">
      <formula>E120&gt;0</formula>
    </cfRule>
  </conditionalFormatting>
  <conditionalFormatting sqref="J120">
    <cfRule type="expression" dxfId="1030" priority="1031">
      <formula>E120&gt;0</formula>
    </cfRule>
  </conditionalFormatting>
  <conditionalFormatting sqref="K120">
    <cfRule type="expression" dxfId="1029" priority="1030">
      <formula>E120&gt;0</formula>
    </cfRule>
  </conditionalFormatting>
  <conditionalFormatting sqref="I122">
    <cfRule type="expression" dxfId="1028" priority="1029">
      <formula>E122&gt;0</formula>
    </cfRule>
  </conditionalFormatting>
  <conditionalFormatting sqref="J122">
    <cfRule type="expression" dxfId="1027" priority="1028">
      <formula>E122&gt;0</formula>
    </cfRule>
  </conditionalFormatting>
  <conditionalFormatting sqref="K122">
    <cfRule type="expression" dxfId="1026" priority="1027">
      <formula>E122&gt;0</formula>
    </cfRule>
  </conditionalFormatting>
  <conditionalFormatting sqref="I124">
    <cfRule type="expression" dxfId="1025" priority="1026">
      <formula>E124&gt;0</formula>
    </cfRule>
  </conditionalFormatting>
  <conditionalFormatting sqref="J124">
    <cfRule type="expression" dxfId="1024" priority="1025">
      <formula>E124&gt;0</formula>
    </cfRule>
  </conditionalFormatting>
  <conditionalFormatting sqref="K124">
    <cfRule type="expression" dxfId="1023" priority="1024">
      <formula>E124&gt;0</formula>
    </cfRule>
  </conditionalFormatting>
  <conditionalFormatting sqref="I126">
    <cfRule type="expression" dxfId="1022" priority="1023">
      <formula>E126&gt;0</formula>
    </cfRule>
  </conditionalFormatting>
  <conditionalFormatting sqref="J126">
    <cfRule type="expression" dxfId="1021" priority="1022">
      <formula>E126&gt;0</formula>
    </cfRule>
  </conditionalFormatting>
  <conditionalFormatting sqref="K126">
    <cfRule type="expression" dxfId="1020" priority="1021">
      <formula>E126&gt;0</formula>
    </cfRule>
  </conditionalFormatting>
  <conditionalFormatting sqref="I128">
    <cfRule type="expression" dxfId="1019" priority="1020">
      <formula>E128&gt;0</formula>
    </cfRule>
  </conditionalFormatting>
  <conditionalFormatting sqref="J128">
    <cfRule type="expression" dxfId="1018" priority="1019">
      <formula>E128&gt;0</formula>
    </cfRule>
  </conditionalFormatting>
  <conditionalFormatting sqref="K128">
    <cfRule type="expression" dxfId="1017" priority="1018">
      <formula>E128&gt;0</formula>
    </cfRule>
  </conditionalFormatting>
  <conditionalFormatting sqref="I132">
    <cfRule type="expression" dxfId="1016" priority="1017">
      <formula>E132&gt;0</formula>
    </cfRule>
  </conditionalFormatting>
  <conditionalFormatting sqref="J132">
    <cfRule type="expression" dxfId="1015" priority="1016">
      <formula>E132&gt;0</formula>
    </cfRule>
  </conditionalFormatting>
  <conditionalFormatting sqref="K132">
    <cfRule type="expression" dxfId="1014" priority="1015">
      <formula>E132&gt;0</formula>
    </cfRule>
  </conditionalFormatting>
  <conditionalFormatting sqref="I134">
    <cfRule type="expression" dxfId="1013" priority="1014">
      <formula>E134&gt;0</formula>
    </cfRule>
  </conditionalFormatting>
  <conditionalFormatting sqref="J134">
    <cfRule type="expression" dxfId="1012" priority="1013">
      <formula>E134&gt;0</formula>
    </cfRule>
  </conditionalFormatting>
  <conditionalFormatting sqref="K134">
    <cfRule type="expression" dxfId="1011" priority="1012">
      <formula>E134&gt;0</formula>
    </cfRule>
  </conditionalFormatting>
  <conditionalFormatting sqref="I136">
    <cfRule type="expression" dxfId="1010" priority="1011">
      <formula>E136&gt;0</formula>
    </cfRule>
  </conditionalFormatting>
  <conditionalFormatting sqref="J136">
    <cfRule type="expression" dxfId="1009" priority="1010">
      <formula>E136&gt;0</formula>
    </cfRule>
  </conditionalFormatting>
  <conditionalFormatting sqref="K136">
    <cfRule type="expression" dxfId="1008" priority="1009">
      <formula>E136&gt;0</formula>
    </cfRule>
  </conditionalFormatting>
  <conditionalFormatting sqref="I138">
    <cfRule type="expression" dxfId="1007" priority="1008">
      <formula>E138&gt;0</formula>
    </cfRule>
  </conditionalFormatting>
  <conditionalFormatting sqref="J138">
    <cfRule type="expression" dxfId="1006" priority="1007">
      <formula>E138&gt;0</formula>
    </cfRule>
  </conditionalFormatting>
  <conditionalFormatting sqref="K138">
    <cfRule type="expression" dxfId="1005" priority="1006">
      <formula>E138&gt;0</formula>
    </cfRule>
  </conditionalFormatting>
  <conditionalFormatting sqref="I140">
    <cfRule type="expression" dxfId="1004" priority="1005">
      <formula>E140&gt;0</formula>
    </cfRule>
  </conditionalFormatting>
  <conditionalFormatting sqref="J140">
    <cfRule type="expression" dxfId="1003" priority="1004">
      <formula>E140&gt;0</formula>
    </cfRule>
  </conditionalFormatting>
  <conditionalFormatting sqref="K140">
    <cfRule type="expression" dxfId="1002" priority="1003">
      <formula>E140&gt;0</formula>
    </cfRule>
  </conditionalFormatting>
  <conditionalFormatting sqref="I142">
    <cfRule type="expression" dxfId="1001" priority="1002">
      <formula>E142&gt;0</formula>
    </cfRule>
  </conditionalFormatting>
  <conditionalFormatting sqref="J142">
    <cfRule type="expression" dxfId="1000" priority="1001">
      <formula>E142&gt;0</formula>
    </cfRule>
  </conditionalFormatting>
  <conditionalFormatting sqref="K142">
    <cfRule type="expression" dxfId="999" priority="1000">
      <formula>E142&gt;0</formula>
    </cfRule>
  </conditionalFormatting>
  <conditionalFormatting sqref="I144">
    <cfRule type="expression" dxfId="998" priority="999">
      <formula>E144&gt;0</formula>
    </cfRule>
  </conditionalFormatting>
  <conditionalFormatting sqref="J144">
    <cfRule type="expression" dxfId="997" priority="998">
      <formula>E144&gt;0</formula>
    </cfRule>
  </conditionalFormatting>
  <conditionalFormatting sqref="K144">
    <cfRule type="expression" dxfId="996" priority="997">
      <formula>E144&gt;0</formula>
    </cfRule>
  </conditionalFormatting>
  <conditionalFormatting sqref="I146">
    <cfRule type="expression" dxfId="995" priority="996">
      <formula>E146&gt;0</formula>
    </cfRule>
  </conditionalFormatting>
  <conditionalFormatting sqref="J146">
    <cfRule type="expression" dxfId="994" priority="995">
      <formula>E146&gt;0</formula>
    </cfRule>
  </conditionalFormatting>
  <conditionalFormatting sqref="K146">
    <cfRule type="expression" dxfId="993" priority="994">
      <formula>E146&gt;0</formula>
    </cfRule>
  </conditionalFormatting>
  <conditionalFormatting sqref="I148">
    <cfRule type="expression" dxfId="992" priority="993">
      <formula>E148&gt;0</formula>
    </cfRule>
  </conditionalFormatting>
  <conditionalFormatting sqref="J148">
    <cfRule type="expression" dxfId="991" priority="992">
      <formula>E148&gt;0</formula>
    </cfRule>
  </conditionalFormatting>
  <conditionalFormatting sqref="K148">
    <cfRule type="expression" dxfId="990" priority="991">
      <formula>E148&gt;0</formula>
    </cfRule>
  </conditionalFormatting>
  <conditionalFormatting sqref="I150">
    <cfRule type="expression" dxfId="989" priority="990">
      <formula>E150&gt;0</formula>
    </cfRule>
  </conditionalFormatting>
  <conditionalFormatting sqref="J150">
    <cfRule type="expression" dxfId="988" priority="989">
      <formula>E150&gt;0</formula>
    </cfRule>
  </conditionalFormatting>
  <conditionalFormatting sqref="K150">
    <cfRule type="expression" dxfId="987" priority="988">
      <formula>E150&gt;0</formula>
    </cfRule>
  </conditionalFormatting>
  <conditionalFormatting sqref="I152">
    <cfRule type="expression" dxfId="986" priority="987">
      <formula>E152&gt;0</formula>
    </cfRule>
  </conditionalFormatting>
  <conditionalFormatting sqref="J152">
    <cfRule type="expression" dxfId="985" priority="986">
      <formula>E152&gt;0</formula>
    </cfRule>
  </conditionalFormatting>
  <conditionalFormatting sqref="K152">
    <cfRule type="expression" dxfId="984" priority="985">
      <formula>E152&gt;0</formula>
    </cfRule>
  </conditionalFormatting>
  <conditionalFormatting sqref="I154">
    <cfRule type="expression" dxfId="983" priority="984">
      <formula>E154&gt;0</formula>
    </cfRule>
  </conditionalFormatting>
  <conditionalFormatting sqref="J154">
    <cfRule type="expression" dxfId="982" priority="983">
      <formula>E154&gt;0</formula>
    </cfRule>
  </conditionalFormatting>
  <conditionalFormatting sqref="K154">
    <cfRule type="expression" dxfId="981" priority="982">
      <formula>E154&gt;0</formula>
    </cfRule>
  </conditionalFormatting>
  <conditionalFormatting sqref="I158">
    <cfRule type="expression" dxfId="980" priority="981">
      <formula>E158&gt;0</formula>
    </cfRule>
  </conditionalFormatting>
  <conditionalFormatting sqref="J158">
    <cfRule type="expression" dxfId="979" priority="980">
      <formula>E158&gt;0</formula>
    </cfRule>
  </conditionalFormatting>
  <conditionalFormatting sqref="K158">
    <cfRule type="expression" dxfId="978" priority="979">
      <formula>E158&gt;0</formula>
    </cfRule>
  </conditionalFormatting>
  <conditionalFormatting sqref="I160">
    <cfRule type="expression" dxfId="977" priority="978">
      <formula>E160&gt;0</formula>
    </cfRule>
  </conditionalFormatting>
  <conditionalFormatting sqref="J160">
    <cfRule type="expression" dxfId="976" priority="977">
      <formula>E160&gt;0</formula>
    </cfRule>
  </conditionalFormatting>
  <conditionalFormatting sqref="K160">
    <cfRule type="expression" dxfId="975" priority="976">
      <formula>E160&gt;0</formula>
    </cfRule>
  </conditionalFormatting>
  <conditionalFormatting sqref="I162">
    <cfRule type="expression" dxfId="974" priority="975">
      <formula>E162&gt;0</formula>
    </cfRule>
  </conditionalFormatting>
  <conditionalFormatting sqref="J162">
    <cfRule type="expression" dxfId="973" priority="974">
      <formula>E162&gt;0</formula>
    </cfRule>
  </conditionalFormatting>
  <conditionalFormatting sqref="K162">
    <cfRule type="expression" dxfId="972" priority="973">
      <formula>E162&gt;0</formula>
    </cfRule>
  </conditionalFormatting>
  <conditionalFormatting sqref="I164">
    <cfRule type="expression" dxfId="971" priority="972">
      <formula>E164&gt;0</formula>
    </cfRule>
  </conditionalFormatting>
  <conditionalFormatting sqref="J164">
    <cfRule type="expression" dxfId="970" priority="971">
      <formula>E164&gt;0</formula>
    </cfRule>
  </conditionalFormatting>
  <conditionalFormatting sqref="K164">
    <cfRule type="expression" dxfId="969" priority="970">
      <formula>E164&gt;0</formula>
    </cfRule>
  </conditionalFormatting>
  <conditionalFormatting sqref="I166">
    <cfRule type="expression" dxfId="968" priority="969">
      <formula>E166&gt;0</formula>
    </cfRule>
  </conditionalFormatting>
  <conditionalFormatting sqref="J166">
    <cfRule type="expression" dxfId="967" priority="968">
      <formula>E166&gt;0</formula>
    </cfRule>
  </conditionalFormatting>
  <conditionalFormatting sqref="K166">
    <cfRule type="expression" dxfId="966" priority="967">
      <formula>E166&gt;0</formula>
    </cfRule>
  </conditionalFormatting>
  <conditionalFormatting sqref="I168">
    <cfRule type="expression" dxfId="965" priority="966">
      <formula>E168&gt;0</formula>
    </cfRule>
  </conditionalFormatting>
  <conditionalFormatting sqref="J168">
    <cfRule type="expression" dxfId="964" priority="965">
      <formula>E168&gt;0</formula>
    </cfRule>
  </conditionalFormatting>
  <conditionalFormatting sqref="K168">
    <cfRule type="expression" dxfId="963" priority="964">
      <formula>E168&gt;0</formula>
    </cfRule>
  </conditionalFormatting>
  <conditionalFormatting sqref="I170">
    <cfRule type="expression" dxfId="962" priority="963">
      <formula>E170&gt;0</formula>
    </cfRule>
  </conditionalFormatting>
  <conditionalFormatting sqref="J170">
    <cfRule type="expression" dxfId="961" priority="962">
      <formula>E170&gt;0</formula>
    </cfRule>
  </conditionalFormatting>
  <conditionalFormatting sqref="K170">
    <cfRule type="expression" dxfId="960" priority="961">
      <formula>E170&gt;0</formula>
    </cfRule>
  </conditionalFormatting>
  <conditionalFormatting sqref="I172">
    <cfRule type="expression" dxfId="959" priority="960">
      <formula>E172&gt;0</formula>
    </cfRule>
  </conditionalFormatting>
  <conditionalFormatting sqref="J172">
    <cfRule type="expression" dxfId="958" priority="959">
      <formula>E172&gt;0</formula>
    </cfRule>
  </conditionalFormatting>
  <conditionalFormatting sqref="K172">
    <cfRule type="expression" dxfId="957" priority="958">
      <formula>E172&gt;0</formula>
    </cfRule>
  </conditionalFormatting>
  <conditionalFormatting sqref="I174">
    <cfRule type="expression" dxfId="956" priority="957">
      <formula>E174&gt;0</formula>
    </cfRule>
  </conditionalFormatting>
  <conditionalFormatting sqref="J174">
    <cfRule type="expression" dxfId="955" priority="956">
      <formula>E174&gt;0</formula>
    </cfRule>
  </conditionalFormatting>
  <conditionalFormatting sqref="K174">
    <cfRule type="expression" dxfId="954" priority="955">
      <formula>E174&gt;0</formula>
    </cfRule>
  </conditionalFormatting>
  <conditionalFormatting sqref="I176">
    <cfRule type="expression" dxfId="953" priority="954">
      <formula>E176&gt;0</formula>
    </cfRule>
  </conditionalFormatting>
  <conditionalFormatting sqref="J176">
    <cfRule type="expression" dxfId="952" priority="953">
      <formula>E176&gt;0</formula>
    </cfRule>
  </conditionalFormatting>
  <conditionalFormatting sqref="K176">
    <cfRule type="expression" dxfId="951" priority="952">
      <formula>E176&gt;0</formula>
    </cfRule>
  </conditionalFormatting>
  <conditionalFormatting sqref="I178">
    <cfRule type="expression" dxfId="950" priority="951">
      <formula>E178&gt;0</formula>
    </cfRule>
  </conditionalFormatting>
  <conditionalFormatting sqref="J178">
    <cfRule type="expression" dxfId="949" priority="950">
      <formula>E178&gt;0</formula>
    </cfRule>
  </conditionalFormatting>
  <conditionalFormatting sqref="K178">
    <cfRule type="expression" dxfId="948" priority="949">
      <formula>E178&gt;0</formula>
    </cfRule>
  </conditionalFormatting>
  <conditionalFormatting sqref="I180">
    <cfRule type="expression" dxfId="947" priority="948">
      <formula>E180&gt;0</formula>
    </cfRule>
  </conditionalFormatting>
  <conditionalFormatting sqref="J180">
    <cfRule type="expression" dxfId="946" priority="947">
      <formula>E180&gt;0</formula>
    </cfRule>
  </conditionalFormatting>
  <conditionalFormatting sqref="K180">
    <cfRule type="expression" dxfId="945" priority="946">
      <formula>E180&gt;0</formula>
    </cfRule>
  </conditionalFormatting>
  <conditionalFormatting sqref="I184">
    <cfRule type="expression" dxfId="944" priority="945">
      <formula>E184&gt;0</formula>
    </cfRule>
  </conditionalFormatting>
  <conditionalFormatting sqref="J184">
    <cfRule type="expression" dxfId="943" priority="944">
      <formula>E184&gt;0</formula>
    </cfRule>
  </conditionalFormatting>
  <conditionalFormatting sqref="K184">
    <cfRule type="expression" dxfId="942" priority="943">
      <formula>E184&gt;0</formula>
    </cfRule>
  </conditionalFormatting>
  <conditionalFormatting sqref="I186">
    <cfRule type="expression" dxfId="941" priority="942">
      <formula>E186&gt;0</formula>
    </cfRule>
  </conditionalFormatting>
  <conditionalFormatting sqref="J186">
    <cfRule type="expression" dxfId="940" priority="941">
      <formula>E186&gt;0</formula>
    </cfRule>
  </conditionalFormatting>
  <conditionalFormatting sqref="K186">
    <cfRule type="expression" dxfId="939" priority="940">
      <formula>E186&gt;0</formula>
    </cfRule>
  </conditionalFormatting>
  <conditionalFormatting sqref="I188">
    <cfRule type="expression" dxfId="938" priority="939">
      <formula>E188&gt;0</formula>
    </cfRule>
  </conditionalFormatting>
  <conditionalFormatting sqref="J188">
    <cfRule type="expression" dxfId="937" priority="938">
      <formula>E188&gt;0</formula>
    </cfRule>
  </conditionalFormatting>
  <conditionalFormatting sqref="K188">
    <cfRule type="expression" dxfId="936" priority="937">
      <formula>E188&gt;0</formula>
    </cfRule>
  </conditionalFormatting>
  <conditionalFormatting sqref="I190">
    <cfRule type="expression" dxfId="935" priority="936">
      <formula>E190&gt;0</formula>
    </cfRule>
  </conditionalFormatting>
  <conditionalFormatting sqref="J190">
    <cfRule type="expression" dxfId="934" priority="935">
      <formula>E190&gt;0</formula>
    </cfRule>
  </conditionalFormatting>
  <conditionalFormatting sqref="K190">
    <cfRule type="expression" dxfId="933" priority="934">
      <formula>E190&gt;0</formula>
    </cfRule>
  </conditionalFormatting>
  <conditionalFormatting sqref="I192">
    <cfRule type="expression" dxfId="932" priority="933">
      <formula>E192&gt;0</formula>
    </cfRule>
  </conditionalFormatting>
  <conditionalFormatting sqref="J192">
    <cfRule type="expression" dxfId="931" priority="932">
      <formula>E192&gt;0</formula>
    </cfRule>
  </conditionalFormatting>
  <conditionalFormatting sqref="K192">
    <cfRule type="expression" dxfId="930" priority="931">
      <formula>E192&gt;0</formula>
    </cfRule>
  </conditionalFormatting>
  <conditionalFormatting sqref="I194">
    <cfRule type="expression" dxfId="929" priority="930">
      <formula>E194&gt;0</formula>
    </cfRule>
  </conditionalFormatting>
  <conditionalFormatting sqref="J194">
    <cfRule type="expression" dxfId="928" priority="929">
      <formula>E194&gt;0</formula>
    </cfRule>
  </conditionalFormatting>
  <conditionalFormatting sqref="K194">
    <cfRule type="expression" dxfId="927" priority="928">
      <formula>E194&gt;0</formula>
    </cfRule>
  </conditionalFormatting>
  <conditionalFormatting sqref="I196">
    <cfRule type="expression" dxfId="926" priority="927">
      <formula>E196&gt;0</formula>
    </cfRule>
  </conditionalFormatting>
  <conditionalFormatting sqref="J196">
    <cfRule type="expression" dxfId="925" priority="926">
      <formula>E196&gt;0</formula>
    </cfRule>
  </conditionalFormatting>
  <conditionalFormatting sqref="K196">
    <cfRule type="expression" dxfId="924" priority="925">
      <formula>E196&gt;0</formula>
    </cfRule>
  </conditionalFormatting>
  <conditionalFormatting sqref="I198">
    <cfRule type="expression" dxfId="923" priority="924">
      <formula>E198&gt;0</formula>
    </cfRule>
  </conditionalFormatting>
  <conditionalFormatting sqref="J198">
    <cfRule type="expression" dxfId="922" priority="923">
      <formula>E198&gt;0</formula>
    </cfRule>
  </conditionalFormatting>
  <conditionalFormatting sqref="K198">
    <cfRule type="expression" dxfId="921" priority="922">
      <formula>E198&gt;0</formula>
    </cfRule>
  </conditionalFormatting>
  <conditionalFormatting sqref="I200">
    <cfRule type="expression" dxfId="920" priority="921">
      <formula>E200&gt;0</formula>
    </cfRule>
  </conditionalFormatting>
  <conditionalFormatting sqref="J200">
    <cfRule type="expression" dxfId="919" priority="920">
      <formula>E200&gt;0</formula>
    </cfRule>
  </conditionalFormatting>
  <conditionalFormatting sqref="K200">
    <cfRule type="expression" dxfId="918" priority="919">
      <formula>E200&gt;0</formula>
    </cfRule>
  </conditionalFormatting>
  <conditionalFormatting sqref="I202">
    <cfRule type="expression" dxfId="917" priority="918">
      <formula>E202&gt;0</formula>
    </cfRule>
  </conditionalFormatting>
  <conditionalFormatting sqref="J202">
    <cfRule type="expression" dxfId="916" priority="917">
      <formula>E202&gt;0</formula>
    </cfRule>
  </conditionalFormatting>
  <conditionalFormatting sqref="K202">
    <cfRule type="expression" dxfId="915" priority="916">
      <formula>E202&gt;0</formula>
    </cfRule>
  </conditionalFormatting>
  <conditionalFormatting sqref="I204">
    <cfRule type="expression" dxfId="914" priority="915">
      <formula>E204&gt;0</formula>
    </cfRule>
  </conditionalFormatting>
  <conditionalFormatting sqref="J204">
    <cfRule type="expression" dxfId="913" priority="914">
      <formula>E204&gt;0</formula>
    </cfRule>
  </conditionalFormatting>
  <conditionalFormatting sqref="K204">
    <cfRule type="expression" dxfId="912" priority="913">
      <formula>E204&gt;0</formula>
    </cfRule>
  </conditionalFormatting>
  <conditionalFormatting sqref="I206">
    <cfRule type="expression" dxfId="911" priority="912">
      <formula>E206&gt;0</formula>
    </cfRule>
  </conditionalFormatting>
  <conditionalFormatting sqref="J206">
    <cfRule type="expression" dxfId="910" priority="911">
      <formula>E206&gt;0</formula>
    </cfRule>
  </conditionalFormatting>
  <conditionalFormatting sqref="K206">
    <cfRule type="expression" dxfId="909" priority="910">
      <formula>E206&gt;0</formula>
    </cfRule>
  </conditionalFormatting>
  <conditionalFormatting sqref="I210">
    <cfRule type="expression" dxfId="908" priority="909">
      <formula>E210&gt;0</formula>
    </cfRule>
  </conditionalFormatting>
  <conditionalFormatting sqref="J210">
    <cfRule type="expression" dxfId="907" priority="908">
      <formula>E210&gt;0</formula>
    </cfRule>
  </conditionalFormatting>
  <conditionalFormatting sqref="K210">
    <cfRule type="expression" dxfId="906" priority="907">
      <formula>E210&gt;0</formula>
    </cfRule>
  </conditionalFormatting>
  <conditionalFormatting sqref="I212">
    <cfRule type="expression" dxfId="905" priority="906">
      <formula>E212&gt;0</formula>
    </cfRule>
  </conditionalFormatting>
  <conditionalFormatting sqref="J212">
    <cfRule type="expression" dxfId="904" priority="905">
      <formula>E212&gt;0</formula>
    </cfRule>
  </conditionalFormatting>
  <conditionalFormatting sqref="K212">
    <cfRule type="expression" dxfId="903" priority="904">
      <formula>E212&gt;0</formula>
    </cfRule>
  </conditionalFormatting>
  <conditionalFormatting sqref="I214">
    <cfRule type="expression" dxfId="902" priority="903">
      <formula>E214&gt;0</formula>
    </cfRule>
  </conditionalFormatting>
  <conditionalFormatting sqref="J214">
    <cfRule type="expression" dxfId="901" priority="902">
      <formula>E214&gt;0</formula>
    </cfRule>
  </conditionalFormatting>
  <conditionalFormatting sqref="K214">
    <cfRule type="expression" dxfId="900" priority="901">
      <formula>E214&gt;0</formula>
    </cfRule>
  </conditionalFormatting>
  <conditionalFormatting sqref="I216">
    <cfRule type="expression" dxfId="899" priority="900">
      <formula>E216&gt;0</formula>
    </cfRule>
  </conditionalFormatting>
  <conditionalFormatting sqref="J216">
    <cfRule type="expression" dxfId="898" priority="899">
      <formula>E216&gt;0</formula>
    </cfRule>
  </conditionalFormatting>
  <conditionalFormatting sqref="K216">
    <cfRule type="expression" dxfId="897" priority="898">
      <formula>E216&gt;0</formula>
    </cfRule>
  </conditionalFormatting>
  <conditionalFormatting sqref="I218">
    <cfRule type="expression" dxfId="896" priority="897">
      <formula>E218&gt;0</formula>
    </cfRule>
  </conditionalFormatting>
  <conditionalFormatting sqref="J218">
    <cfRule type="expression" dxfId="895" priority="896">
      <formula>E218&gt;0</formula>
    </cfRule>
  </conditionalFormatting>
  <conditionalFormatting sqref="K218">
    <cfRule type="expression" dxfId="894" priority="895">
      <formula>E218&gt;0</formula>
    </cfRule>
  </conditionalFormatting>
  <conditionalFormatting sqref="I220">
    <cfRule type="expression" dxfId="893" priority="894">
      <formula>E220&gt;0</formula>
    </cfRule>
  </conditionalFormatting>
  <conditionalFormatting sqref="J220">
    <cfRule type="expression" dxfId="892" priority="893">
      <formula>E220&gt;0</formula>
    </cfRule>
  </conditionalFormatting>
  <conditionalFormatting sqref="K220">
    <cfRule type="expression" dxfId="891" priority="892">
      <formula>E220&gt;0</formula>
    </cfRule>
  </conditionalFormatting>
  <conditionalFormatting sqref="I222">
    <cfRule type="expression" dxfId="890" priority="891">
      <formula>E222&gt;0</formula>
    </cfRule>
  </conditionalFormatting>
  <conditionalFormatting sqref="J222">
    <cfRule type="expression" dxfId="889" priority="890">
      <formula>E222&gt;0</formula>
    </cfRule>
  </conditionalFormatting>
  <conditionalFormatting sqref="K222">
    <cfRule type="expression" dxfId="888" priority="889">
      <formula>E222&gt;0</formula>
    </cfRule>
  </conditionalFormatting>
  <conditionalFormatting sqref="I224">
    <cfRule type="expression" dxfId="887" priority="888">
      <formula>E224&gt;0</formula>
    </cfRule>
  </conditionalFormatting>
  <conditionalFormatting sqref="J224">
    <cfRule type="expression" dxfId="886" priority="887">
      <formula>E224&gt;0</formula>
    </cfRule>
  </conditionalFormatting>
  <conditionalFormatting sqref="K224">
    <cfRule type="expression" dxfId="885" priority="886">
      <formula>E224&gt;0</formula>
    </cfRule>
  </conditionalFormatting>
  <conditionalFormatting sqref="I226">
    <cfRule type="expression" dxfId="884" priority="885">
      <formula>E226&gt;0</formula>
    </cfRule>
  </conditionalFormatting>
  <conditionalFormatting sqref="J226">
    <cfRule type="expression" dxfId="883" priority="884">
      <formula>E226&gt;0</formula>
    </cfRule>
  </conditionalFormatting>
  <conditionalFormatting sqref="K226">
    <cfRule type="expression" dxfId="882" priority="883">
      <formula>E226&gt;0</formula>
    </cfRule>
  </conditionalFormatting>
  <conditionalFormatting sqref="I228">
    <cfRule type="expression" dxfId="881" priority="882">
      <formula>E228&gt;0</formula>
    </cfRule>
  </conditionalFormatting>
  <conditionalFormatting sqref="J228">
    <cfRule type="expression" dxfId="880" priority="881">
      <formula>E228&gt;0</formula>
    </cfRule>
  </conditionalFormatting>
  <conditionalFormatting sqref="K228">
    <cfRule type="expression" dxfId="879" priority="880">
      <formula>E228&gt;0</formula>
    </cfRule>
  </conditionalFormatting>
  <conditionalFormatting sqref="I230">
    <cfRule type="expression" dxfId="878" priority="879">
      <formula>E230&gt;0</formula>
    </cfRule>
  </conditionalFormatting>
  <conditionalFormatting sqref="J230">
    <cfRule type="expression" dxfId="877" priority="878">
      <formula>E230&gt;0</formula>
    </cfRule>
  </conditionalFormatting>
  <conditionalFormatting sqref="K230">
    <cfRule type="expression" dxfId="876" priority="877">
      <formula>E230&gt;0</formula>
    </cfRule>
  </conditionalFormatting>
  <conditionalFormatting sqref="I232">
    <cfRule type="expression" dxfId="875" priority="876">
      <formula>E232&gt;0</formula>
    </cfRule>
  </conditionalFormatting>
  <conditionalFormatting sqref="J232">
    <cfRule type="expression" dxfId="874" priority="875">
      <formula>E232&gt;0</formula>
    </cfRule>
  </conditionalFormatting>
  <conditionalFormatting sqref="K232">
    <cfRule type="expression" dxfId="873" priority="874">
      <formula>E232&gt;0</formula>
    </cfRule>
  </conditionalFormatting>
  <conditionalFormatting sqref="I236">
    <cfRule type="expression" dxfId="872" priority="873">
      <formula>E236&gt;0</formula>
    </cfRule>
  </conditionalFormatting>
  <conditionalFormatting sqref="J236">
    <cfRule type="expression" dxfId="871" priority="872">
      <formula>E236&gt;0</formula>
    </cfRule>
  </conditionalFormatting>
  <conditionalFormatting sqref="K236">
    <cfRule type="expression" dxfId="870" priority="871">
      <formula>E236&gt;0</formula>
    </cfRule>
  </conditionalFormatting>
  <conditionalFormatting sqref="I238">
    <cfRule type="expression" dxfId="869" priority="870">
      <formula>E238&gt;0</formula>
    </cfRule>
  </conditionalFormatting>
  <conditionalFormatting sqref="J238">
    <cfRule type="expression" dxfId="868" priority="869">
      <formula>E238&gt;0</formula>
    </cfRule>
  </conditionalFormatting>
  <conditionalFormatting sqref="K238">
    <cfRule type="expression" dxfId="867" priority="868">
      <formula>E238&gt;0</formula>
    </cfRule>
  </conditionalFormatting>
  <conditionalFormatting sqref="I240">
    <cfRule type="expression" dxfId="866" priority="867">
      <formula>E240&gt;0</formula>
    </cfRule>
  </conditionalFormatting>
  <conditionalFormatting sqref="J240">
    <cfRule type="expression" dxfId="865" priority="866">
      <formula>E240&gt;0</formula>
    </cfRule>
  </conditionalFormatting>
  <conditionalFormatting sqref="K240">
    <cfRule type="expression" dxfId="864" priority="865">
      <formula>E240&gt;0</formula>
    </cfRule>
  </conditionalFormatting>
  <conditionalFormatting sqref="I242">
    <cfRule type="expression" dxfId="863" priority="864">
      <formula>E242&gt;0</formula>
    </cfRule>
  </conditionalFormatting>
  <conditionalFormatting sqref="J242">
    <cfRule type="expression" dxfId="862" priority="863">
      <formula>E242&gt;0</formula>
    </cfRule>
  </conditionalFormatting>
  <conditionalFormatting sqref="K242">
    <cfRule type="expression" dxfId="861" priority="862">
      <formula>E242&gt;0</formula>
    </cfRule>
  </conditionalFormatting>
  <conditionalFormatting sqref="I244">
    <cfRule type="expression" dxfId="860" priority="861">
      <formula>E244&gt;0</formula>
    </cfRule>
  </conditionalFormatting>
  <conditionalFormatting sqref="J244">
    <cfRule type="expression" dxfId="859" priority="860">
      <formula>E244&gt;0</formula>
    </cfRule>
  </conditionalFormatting>
  <conditionalFormatting sqref="K244">
    <cfRule type="expression" dxfId="858" priority="859">
      <formula>E244&gt;0</formula>
    </cfRule>
  </conditionalFormatting>
  <conditionalFormatting sqref="I246">
    <cfRule type="expression" dxfId="857" priority="858">
      <formula>E246&gt;0</formula>
    </cfRule>
  </conditionalFormatting>
  <conditionalFormatting sqref="J246">
    <cfRule type="expression" dxfId="856" priority="857">
      <formula>E246&gt;0</formula>
    </cfRule>
  </conditionalFormatting>
  <conditionalFormatting sqref="K246">
    <cfRule type="expression" dxfId="855" priority="856">
      <formula>E246&gt;0</formula>
    </cfRule>
  </conditionalFormatting>
  <conditionalFormatting sqref="I248">
    <cfRule type="expression" dxfId="854" priority="855">
      <formula>E248&gt;0</formula>
    </cfRule>
  </conditionalFormatting>
  <conditionalFormatting sqref="J248">
    <cfRule type="expression" dxfId="853" priority="854">
      <formula>E248&gt;0</formula>
    </cfRule>
  </conditionalFormatting>
  <conditionalFormatting sqref="K248">
    <cfRule type="expression" dxfId="852" priority="853">
      <formula>E248&gt;0</formula>
    </cfRule>
  </conditionalFormatting>
  <conditionalFormatting sqref="I250">
    <cfRule type="expression" dxfId="851" priority="852">
      <formula>E250&gt;0</formula>
    </cfRule>
  </conditionalFormatting>
  <conditionalFormatting sqref="J250">
    <cfRule type="expression" dxfId="850" priority="851">
      <formula>E250&gt;0</formula>
    </cfRule>
  </conditionalFormatting>
  <conditionalFormatting sqref="K250">
    <cfRule type="expression" dxfId="849" priority="850">
      <formula>E250&gt;0</formula>
    </cfRule>
  </conditionalFormatting>
  <conditionalFormatting sqref="I252">
    <cfRule type="expression" dxfId="848" priority="849">
      <formula>E252&gt;0</formula>
    </cfRule>
  </conditionalFormatting>
  <conditionalFormatting sqref="J252">
    <cfRule type="expression" dxfId="847" priority="848">
      <formula>E252&gt;0</formula>
    </cfRule>
  </conditionalFormatting>
  <conditionalFormatting sqref="K252">
    <cfRule type="expression" dxfId="846" priority="847">
      <formula>E252&gt;0</formula>
    </cfRule>
  </conditionalFormatting>
  <conditionalFormatting sqref="I254">
    <cfRule type="expression" dxfId="845" priority="846">
      <formula>E254&gt;0</formula>
    </cfRule>
  </conditionalFormatting>
  <conditionalFormatting sqref="J254">
    <cfRule type="expression" dxfId="844" priority="845">
      <formula>E254&gt;0</formula>
    </cfRule>
  </conditionalFormatting>
  <conditionalFormatting sqref="K254">
    <cfRule type="expression" dxfId="843" priority="844">
      <formula>E254&gt;0</formula>
    </cfRule>
  </conditionalFormatting>
  <conditionalFormatting sqref="I256">
    <cfRule type="expression" dxfId="842" priority="843">
      <formula>E256&gt;0</formula>
    </cfRule>
  </conditionalFormatting>
  <conditionalFormatting sqref="J256">
    <cfRule type="expression" dxfId="841" priority="842">
      <formula>E256&gt;0</formula>
    </cfRule>
  </conditionalFormatting>
  <conditionalFormatting sqref="K256">
    <cfRule type="expression" dxfId="840" priority="841">
      <formula>E256&gt;0</formula>
    </cfRule>
  </conditionalFormatting>
  <conditionalFormatting sqref="I258">
    <cfRule type="expression" dxfId="839" priority="840">
      <formula>E258&gt;0</formula>
    </cfRule>
  </conditionalFormatting>
  <conditionalFormatting sqref="J258">
    <cfRule type="expression" dxfId="838" priority="839">
      <formula>E258&gt;0</formula>
    </cfRule>
  </conditionalFormatting>
  <conditionalFormatting sqref="K258">
    <cfRule type="expression" dxfId="837" priority="838">
      <formula>E258&gt;0</formula>
    </cfRule>
  </conditionalFormatting>
  <conditionalFormatting sqref="I262">
    <cfRule type="expression" dxfId="836" priority="837">
      <formula>E262&gt;0</formula>
    </cfRule>
  </conditionalFormatting>
  <conditionalFormatting sqref="J262">
    <cfRule type="expression" dxfId="835" priority="836">
      <formula>E262&gt;0</formula>
    </cfRule>
  </conditionalFormatting>
  <conditionalFormatting sqref="K262">
    <cfRule type="expression" dxfId="834" priority="835">
      <formula>E262&gt;0</formula>
    </cfRule>
  </conditionalFormatting>
  <conditionalFormatting sqref="I264">
    <cfRule type="expression" dxfId="833" priority="834">
      <formula>E264&gt;0</formula>
    </cfRule>
  </conditionalFormatting>
  <conditionalFormatting sqref="J264">
    <cfRule type="expression" dxfId="832" priority="833">
      <formula>E264&gt;0</formula>
    </cfRule>
  </conditionalFormatting>
  <conditionalFormatting sqref="K264">
    <cfRule type="expression" dxfId="831" priority="832">
      <formula>E264&gt;0</formula>
    </cfRule>
  </conditionalFormatting>
  <conditionalFormatting sqref="I266">
    <cfRule type="expression" dxfId="830" priority="831">
      <formula>E266&gt;0</formula>
    </cfRule>
  </conditionalFormatting>
  <conditionalFormatting sqref="J266">
    <cfRule type="expression" dxfId="829" priority="830">
      <formula>E266&gt;0</formula>
    </cfRule>
  </conditionalFormatting>
  <conditionalFormatting sqref="K266">
    <cfRule type="expression" dxfId="828" priority="829">
      <formula>E266&gt;0</formula>
    </cfRule>
  </conditionalFormatting>
  <conditionalFormatting sqref="I268">
    <cfRule type="expression" dxfId="827" priority="828">
      <formula>E268&gt;0</formula>
    </cfRule>
  </conditionalFormatting>
  <conditionalFormatting sqref="J268">
    <cfRule type="expression" dxfId="826" priority="827">
      <formula>E268&gt;0</formula>
    </cfRule>
  </conditionalFormatting>
  <conditionalFormatting sqref="K268">
    <cfRule type="expression" dxfId="825" priority="826">
      <formula>E268&gt;0</formula>
    </cfRule>
  </conditionalFormatting>
  <conditionalFormatting sqref="I270">
    <cfRule type="expression" dxfId="824" priority="825">
      <formula>E270&gt;0</formula>
    </cfRule>
  </conditionalFormatting>
  <conditionalFormatting sqref="J270">
    <cfRule type="expression" dxfId="823" priority="824">
      <formula>E270&gt;0</formula>
    </cfRule>
  </conditionalFormatting>
  <conditionalFormatting sqref="K270">
    <cfRule type="expression" dxfId="822" priority="823">
      <formula>E270&gt;0</formula>
    </cfRule>
  </conditionalFormatting>
  <conditionalFormatting sqref="I272">
    <cfRule type="expression" dxfId="821" priority="822">
      <formula>E272&gt;0</formula>
    </cfRule>
  </conditionalFormatting>
  <conditionalFormatting sqref="J272">
    <cfRule type="expression" dxfId="820" priority="821">
      <formula>E272&gt;0</formula>
    </cfRule>
  </conditionalFormatting>
  <conditionalFormatting sqref="K272">
    <cfRule type="expression" dxfId="819" priority="820">
      <formula>E272&gt;0</formula>
    </cfRule>
  </conditionalFormatting>
  <conditionalFormatting sqref="I274">
    <cfRule type="expression" dxfId="818" priority="819">
      <formula>E274&gt;0</formula>
    </cfRule>
  </conditionalFormatting>
  <conditionalFormatting sqref="J274">
    <cfRule type="expression" dxfId="817" priority="818">
      <formula>E274&gt;0</formula>
    </cfRule>
  </conditionalFormatting>
  <conditionalFormatting sqref="K274">
    <cfRule type="expression" dxfId="816" priority="817">
      <formula>E274&gt;0</formula>
    </cfRule>
  </conditionalFormatting>
  <conditionalFormatting sqref="I276">
    <cfRule type="expression" dxfId="815" priority="816">
      <formula>E276&gt;0</formula>
    </cfRule>
  </conditionalFormatting>
  <conditionalFormatting sqref="J276">
    <cfRule type="expression" dxfId="814" priority="815">
      <formula>E276&gt;0</formula>
    </cfRule>
  </conditionalFormatting>
  <conditionalFormatting sqref="K276">
    <cfRule type="expression" dxfId="813" priority="814">
      <formula>E276&gt;0</formula>
    </cfRule>
  </conditionalFormatting>
  <conditionalFormatting sqref="I278">
    <cfRule type="expression" dxfId="812" priority="813">
      <formula>E278&gt;0</formula>
    </cfRule>
  </conditionalFormatting>
  <conditionalFormatting sqref="J278">
    <cfRule type="expression" dxfId="811" priority="812">
      <formula>E278&gt;0</formula>
    </cfRule>
  </conditionalFormatting>
  <conditionalFormatting sqref="K278">
    <cfRule type="expression" dxfId="810" priority="811">
      <formula>E278&gt;0</formula>
    </cfRule>
  </conditionalFormatting>
  <conditionalFormatting sqref="I280">
    <cfRule type="expression" dxfId="809" priority="810">
      <formula>E280&gt;0</formula>
    </cfRule>
  </conditionalFormatting>
  <conditionalFormatting sqref="J280">
    <cfRule type="expression" dxfId="808" priority="809">
      <formula>E280&gt;0</formula>
    </cfRule>
  </conditionalFormatting>
  <conditionalFormatting sqref="K280">
    <cfRule type="expression" dxfId="807" priority="808">
      <formula>E280&gt;0</formula>
    </cfRule>
  </conditionalFormatting>
  <conditionalFormatting sqref="I282">
    <cfRule type="expression" dxfId="806" priority="807">
      <formula>E282&gt;0</formula>
    </cfRule>
  </conditionalFormatting>
  <conditionalFormatting sqref="J282">
    <cfRule type="expression" dxfId="805" priority="806">
      <formula>E282&gt;0</formula>
    </cfRule>
  </conditionalFormatting>
  <conditionalFormatting sqref="K282">
    <cfRule type="expression" dxfId="804" priority="805">
      <formula>E282&gt;0</formula>
    </cfRule>
  </conditionalFormatting>
  <conditionalFormatting sqref="I284">
    <cfRule type="expression" dxfId="803" priority="804">
      <formula>E284&gt;0</formula>
    </cfRule>
  </conditionalFormatting>
  <conditionalFormatting sqref="J284">
    <cfRule type="expression" dxfId="802" priority="803">
      <formula>E284&gt;0</formula>
    </cfRule>
  </conditionalFormatting>
  <conditionalFormatting sqref="K284">
    <cfRule type="expression" dxfId="801" priority="802">
      <formula>E284&gt;0</formula>
    </cfRule>
  </conditionalFormatting>
  <conditionalFormatting sqref="I288">
    <cfRule type="expression" dxfId="800" priority="801">
      <formula>E288&gt;0</formula>
    </cfRule>
  </conditionalFormatting>
  <conditionalFormatting sqref="J288">
    <cfRule type="expression" dxfId="799" priority="800">
      <formula>E288&gt;0</formula>
    </cfRule>
  </conditionalFormatting>
  <conditionalFormatting sqref="K288">
    <cfRule type="expression" dxfId="798" priority="799">
      <formula>E288&gt;0</formula>
    </cfRule>
  </conditionalFormatting>
  <conditionalFormatting sqref="I290">
    <cfRule type="expression" dxfId="797" priority="798">
      <formula>E290&gt;0</formula>
    </cfRule>
  </conditionalFormatting>
  <conditionalFormatting sqref="J290">
    <cfRule type="expression" dxfId="796" priority="797">
      <formula>E290&gt;0</formula>
    </cfRule>
  </conditionalFormatting>
  <conditionalFormatting sqref="K290">
    <cfRule type="expression" dxfId="795" priority="796">
      <formula>E290&gt;0</formula>
    </cfRule>
  </conditionalFormatting>
  <conditionalFormatting sqref="I292">
    <cfRule type="expression" dxfId="794" priority="795">
      <formula>E292&gt;0</formula>
    </cfRule>
  </conditionalFormatting>
  <conditionalFormatting sqref="J292">
    <cfRule type="expression" dxfId="793" priority="794">
      <formula>E292&gt;0</formula>
    </cfRule>
  </conditionalFormatting>
  <conditionalFormatting sqref="K292">
    <cfRule type="expression" dxfId="792" priority="793">
      <formula>E292&gt;0</formula>
    </cfRule>
  </conditionalFormatting>
  <conditionalFormatting sqref="I294">
    <cfRule type="expression" dxfId="791" priority="792">
      <formula>E294&gt;0</formula>
    </cfRule>
  </conditionalFormatting>
  <conditionalFormatting sqref="J294">
    <cfRule type="expression" dxfId="790" priority="791">
      <formula>E294&gt;0</formula>
    </cfRule>
  </conditionalFormatting>
  <conditionalFormatting sqref="K294">
    <cfRule type="expression" dxfId="789" priority="790">
      <formula>E294&gt;0</formula>
    </cfRule>
  </conditionalFormatting>
  <conditionalFormatting sqref="I296">
    <cfRule type="expression" dxfId="788" priority="789">
      <formula>E296&gt;0</formula>
    </cfRule>
  </conditionalFormatting>
  <conditionalFormatting sqref="J296">
    <cfRule type="expression" dxfId="787" priority="788">
      <formula>E296&gt;0</formula>
    </cfRule>
  </conditionalFormatting>
  <conditionalFormatting sqref="K296">
    <cfRule type="expression" dxfId="786" priority="787">
      <formula>E296&gt;0</formula>
    </cfRule>
  </conditionalFormatting>
  <conditionalFormatting sqref="I298">
    <cfRule type="expression" dxfId="785" priority="786">
      <formula>E298&gt;0</formula>
    </cfRule>
  </conditionalFormatting>
  <conditionalFormatting sqref="J298">
    <cfRule type="expression" dxfId="784" priority="785">
      <formula>E298&gt;0</formula>
    </cfRule>
  </conditionalFormatting>
  <conditionalFormatting sqref="K298">
    <cfRule type="expression" dxfId="783" priority="784">
      <formula>E298&gt;0</formula>
    </cfRule>
  </conditionalFormatting>
  <conditionalFormatting sqref="I300">
    <cfRule type="expression" dxfId="782" priority="783">
      <formula>E300&gt;0</formula>
    </cfRule>
  </conditionalFormatting>
  <conditionalFormatting sqref="J300">
    <cfRule type="expression" dxfId="781" priority="782">
      <formula>E300&gt;0</formula>
    </cfRule>
  </conditionalFormatting>
  <conditionalFormatting sqref="K300">
    <cfRule type="expression" dxfId="780" priority="781">
      <formula>E300&gt;0</formula>
    </cfRule>
  </conditionalFormatting>
  <conditionalFormatting sqref="I302">
    <cfRule type="expression" dxfId="779" priority="780">
      <formula>E302&gt;0</formula>
    </cfRule>
  </conditionalFormatting>
  <conditionalFormatting sqref="J302">
    <cfRule type="expression" dxfId="778" priority="779">
      <formula>E302&gt;0</formula>
    </cfRule>
  </conditionalFormatting>
  <conditionalFormatting sqref="K302">
    <cfRule type="expression" dxfId="777" priority="778">
      <formula>E302&gt;0</formula>
    </cfRule>
  </conditionalFormatting>
  <conditionalFormatting sqref="I304">
    <cfRule type="expression" dxfId="776" priority="777">
      <formula>E304&gt;0</formula>
    </cfRule>
  </conditionalFormatting>
  <conditionalFormatting sqref="J304">
    <cfRule type="expression" dxfId="775" priority="776">
      <formula>E304&gt;0</formula>
    </cfRule>
  </conditionalFormatting>
  <conditionalFormatting sqref="K304">
    <cfRule type="expression" dxfId="774" priority="775">
      <formula>E304&gt;0</formula>
    </cfRule>
  </conditionalFormatting>
  <conditionalFormatting sqref="I306">
    <cfRule type="expression" dxfId="773" priority="774">
      <formula>E306&gt;0</formula>
    </cfRule>
  </conditionalFormatting>
  <conditionalFormatting sqref="J306">
    <cfRule type="expression" dxfId="772" priority="773">
      <formula>E306&gt;0</formula>
    </cfRule>
  </conditionalFormatting>
  <conditionalFormatting sqref="K306">
    <cfRule type="expression" dxfId="771" priority="772">
      <formula>E306&gt;0</formula>
    </cfRule>
  </conditionalFormatting>
  <conditionalFormatting sqref="I308">
    <cfRule type="expression" dxfId="770" priority="771">
      <formula>E308&gt;0</formula>
    </cfRule>
  </conditionalFormatting>
  <conditionalFormatting sqref="J308">
    <cfRule type="expression" dxfId="769" priority="770">
      <formula>E308&gt;0</formula>
    </cfRule>
  </conditionalFormatting>
  <conditionalFormatting sqref="K308">
    <cfRule type="expression" dxfId="768" priority="769">
      <formula>E308&gt;0</formula>
    </cfRule>
  </conditionalFormatting>
  <conditionalFormatting sqref="I310">
    <cfRule type="expression" dxfId="767" priority="768">
      <formula>E310&gt;0</formula>
    </cfRule>
  </conditionalFormatting>
  <conditionalFormatting sqref="J310">
    <cfRule type="expression" dxfId="766" priority="767">
      <formula>E310&gt;0</formula>
    </cfRule>
  </conditionalFormatting>
  <conditionalFormatting sqref="K310">
    <cfRule type="expression" dxfId="765" priority="766">
      <formula>E310&gt;0</formula>
    </cfRule>
  </conditionalFormatting>
  <conditionalFormatting sqref="I314">
    <cfRule type="expression" dxfId="764" priority="765">
      <formula>E314&gt;0</formula>
    </cfRule>
  </conditionalFormatting>
  <conditionalFormatting sqref="J314">
    <cfRule type="expression" dxfId="763" priority="764">
      <formula>E314&gt;0</formula>
    </cfRule>
  </conditionalFormatting>
  <conditionalFormatting sqref="K314">
    <cfRule type="expression" dxfId="762" priority="763">
      <formula>E314&gt;0</formula>
    </cfRule>
  </conditionalFormatting>
  <conditionalFormatting sqref="I316">
    <cfRule type="expression" dxfId="761" priority="762">
      <formula>E316&gt;0</formula>
    </cfRule>
  </conditionalFormatting>
  <conditionalFormatting sqref="J316">
    <cfRule type="expression" dxfId="760" priority="761">
      <formula>E316&gt;0</formula>
    </cfRule>
  </conditionalFormatting>
  <conditionalFormatting sqref="K316">
    <cfRule type="expression" dxfId="759" priority="760">
      <formula>E316&gt;0</formula>
    </cfRule>
  </conditionalFormatting>
  <conditionalFormatting sqref="I318">
    <cfRule type="expression" dxfId="758" priority="759">
      <formula>E318&gt;0</formula>
    </cfRule>
  </conditionalFormatting>
  <conditionalFormatting sqref="J318">
    <cfRule type="expression" dxfId="757" priority="758">
      <formula>E318&gt;0</formula>
    </cfRule>
  </conditionalFormatting>
  <conditionalFormatting sqref="K318">
    <cfRule type="expression" dxfId="756" priority="757">
      <formula>E318&gt;0</formula>
    </cfRule>
  </conditionalFormatting>
  <conditionalFormatting sqref="I320">
    <cfRule type="expression" dxfId="755" priority="756">
      <formula>E320&gt;0</formula>
    </cfRule>
  </conditionalFormatting>
  <conditionalFormatting sqref="J320">
    <cfRule type="expression" dxfId="754" priority="755">
      <formula>E320&gt;0</formula>
    </cfRule>
  </conditionalFormatting>
  <conditionalFormatting sqref="K320">
    <cfRule type="expression" dxfId="753" priority="754">
      <formula>E320&gt;0</formula>
    </cfRule>
  </conditionalFormatting>
  <conditionalFormatting sqref="I322">
    <cfRule type="expression" dxfId="752" priority="753">
      <formula>E322&gt;0</formula>
    </cfRule>
  </conditionalFormatting>
  <conditionalFormatting sqref="J322">
    <cfRule type="expression" dxfId="751" priority="752">
      <formula>E322&gt;0</formula>
    </cfRule>
  </conditionalFormatting>
  <conditionalFormatting sqref="K322">
    <cfRule type="expression" dxfId="750" priority="751">
      <formula>E322&gt;0</formula>
    </cfRule>
  </conditionalFormatting>
  <conditionalFormatting sqref="I324">
    <cfRule type="expression" dxfId="749" priority="750">
      <formula>E324&gt;0</formula>
    </cfRule>
  </conditionalFormatting>
  <conditionalFormatting sqref="J324">
    <cfRule type="expression" dxfId="748" priority="749">
      <formula>E324&gt;0</formula>
    </cfRule>
  </conditionalFormatting>
  <conditionalFormatting sqref="K324">
    <cfRule type="expression" dxfId="747" priority="748">
      <formula>E324&gt;0</formula>
    </cfRule>
  </conditionalFormatting>
  <conditionalFormatting sqref="I326">
    <cfRule type="expression" dxfId="746" priority="747">
      <formula>E326&gt;0</formula>
    </cfRule>
  </conditionalFormatting>
  <conditionalFormatting sqref="J326">
    <cfRule type="expression" dxfId="745" priority="746">
      <formula>E326&gt;0</formula>
    </cfRule>
  </conditionalFormatting>
  <conditionalFormatting sqref="K326">
    <cfRule type="expression" dxfId="744" priority="745">
      <formula>E326&gt;0</formula>
    </cfRule>
  </conditionalFormatting>
  <conditionalFormatting sqref="I328">
    <cfRule type="expression" dxfId="743" priority="744">
      <formula>E328&gt;0</formula>
    </cfRule>
  </conditionalFormatting>
  <conditionalFormatting sqref="J328">
    <cfRule type="expression" dxfId="742" priority="743">
      <formula>E328&gt;0</formula>
    </cfRule>
  </conditionalFormatting>
  <conditionalFormatting sqref="K328">
    <cfRule type="expression" dxfId="741" priority="742">
      <formula>E328&gt;0</formula>
    </cfRule>
  </conditionalFormatting>
  <conditionalFormatting sqref="I330">
    <cfRule type="expression" dxfId="740" priority="741">
      <formula>E330&gt;0</formula>
    </cfRule>
  </conditionalFormatting>
  <conditionalFormatting sqref="J330">
    <cfRule type="expression" dxfId="739" priority="740">
      <formula>E330&gt;0</formula>
    </cfRule>
  </conditionalFormatting>
  <conditionalFormatting sqref="K330">
    <cfRule type="expression" dxfId="738" priority="739">
      <formula>E330&gt;0</formula>
    </cfRule>
  </conditionalFormatting>
  <conditionalFormatting sqref="I332">
    <cfRule type="expression" dxfId="737" priority="738">
      <formula>E332&gt;0</formula>
    </cfRule>
  </conditionalFormatting>
  <conditionalFormatting sqref="J332">
    <cfRule type="expression" dxfId="736" priority="737">
      <formula>E332&gt;0</formula>
    </cfRule>
  </conditionalFormatting>
  <conditionalFormatting sqref="K332">
    <cfRule type="expression" dxfId="735" priority="736">
      <formula>E332&gt;0</formula>
    </cfRule>
  </conditionalFormatting>
  <conditionalFormatting sqref="I334">
    <cfRule type="expression" dxfId="734" priority="735">
      <formula>E334&gt;0</formula>
    </cfRule>
  </conditionalFormatting>
  <conditionalFormatting sqref="J334">
    <cfRule type="expression" dxfId="733" priority="734">
      <formula>E334&gt;0</formula>
    </cfRule>
  </conditionalFormatting>
  <conditionalFormatting sqref="K334">
    <cfRule type="expression" dxfId="732" priority="733">
      <formula>E334&gt;0</formula>
    </cfRule>
  </conditionalFormatting>
  <conditionalFormatting sqref="I336">
    <cfRule type="expression" dxfId="731" priority="732">
      <formula>E336&gt;0</formula>
    </cfRule>
  </conditionalFormatting>
  <conditionalFormatting sqref="J336">
    <cfRule type="expression" dxfId="730" priority="731">
      <formula>E336&gt;0</formula>
    </cfRule>
  </conditionalFormatting>
  <conditionalFormatting sqref="K336">
    <cfRule type="expression" dxfId="729" priority="730">
      <formula>E336&gt;0</formula>
    </cfRule>
  </conditionalFormatting>
  <conditionalFormatting sqref="I340">
    <cfRule type="expression" dxfId="728" priority="729">
      <formula>E340&gt;0</formula>
    </cfRule>
  </conditionalFormatting>
  <conditionalFormatting sqref="J340">
    <cfRule type="expression" dxfId="727" priority="728">
      <formula>E340&gt;0</formula>
    </cfRule>
  </conditionalFormatting>
  <conditionalFormatting sqref="K340">
    <cfRule type="expression" dxfId="726" priority="727">
      <formula>E340&gt;0</formula>
    </cfRule>
  </conditionalFormatting>
  <conditionalFormatting sqref="I342">
    <cfRule type="expression" dxfId="725" priority="726">
      <formula>E342&gt;0</formula>
    </cfRule>
  </conditionalFormatting>
  <conditionalFormatting sqref="J342">
    <cfRule type="expression" dxfId="724" priority="725">
      <formula>E342&gt;0</formula>
    </cfRule>
  </conditionalFormatting>
  <conditionalFormatting sqref="K342">
    <cfRule type="expression" dxfId="723" priority="724">
      <formula>E342&gt;0</formula>
    </cfRule>
  </conditionalFormatting>
  <conditionalFormatting sqref="I344">
    <cfRule type="expression" dxfId="722" priority="723">
      <formula>E344&gt;0</formula>
    </cfRule>
  </conditionalFormatting>
  <conditionalFormatting sqref="J344">
    <cfRule type="expression" dxfId="721" priority="722">
      <formula>E344&gt;0</formula>
    </cfRule>
  </conditionalFormatting>
  <conditionalFormatting sqref="K344">
    <cfRule type="expression" dxfId="720" priority="721">
      <formula>E344&gt;0</formula>
    </cfRule>
  </conditionalFormatting>
  <conditionalFormatting sqref="I346">
    <cfRule type="expression" dxfId="719" priority="720">
      <formula>E346&gt;0</formula>
    </cfRule>
  </conditionalFormatting>
  <conditionalFormatting sqref="J346">
    <cfRule type="expression" dxfId="718" priority="719">
      <formula>E346&gt;0</formula>
    </cfRule>
  </conditionalFormatting>
  <conditionalFormatting sqref="K346">
    <cfRule type="expression" dxfId="717" priority="718">
      <formula>E346&gt;0</formula>
    </cfRule>
  </conditionalFormatting>
  <conditionalFormatting sqref="I348">
    <cfRule type="expression" dxfId="716" priority="717">
      <formula>E348&gt;0</formula>
    </cfRule>
  </conditionalFormatting>
  <conditionalFormatting sqref="J348">
    <cfRule type="expression" dxfId="715" priority="716">
      <formula>E348&gt;0</formula>
    </cfRule>
  </conditionalFormatting>
  <conditionalFormatting sqref="K348">
    <cfRule type="expression" dxfId="714" priority="715">
      <formula>E348&gt;0</formula>
    </cfRule>
  </conditionalFormatting>
  <conditionalFormatting sqref="I350">
    <cfRule type="expression" dxfId="713" priority="714">
      <formula>E350&gt;0</formula>
    </cfRule>
  </conditionalFormatting>
  <conditionalFormatting sqref="J350">
    <cfRule type="expression" dxfId="712" priority="713">
      <formula>E350&gt;0</formula>
    </cfRule>
  </conditionalFormatting>
  <conditionalFormatting sqref="K350">
    <cfRule type="expression" dxfId="711" priority="712">
      <formula>E350&gt;0</formula>
    </cfRule>
  </conditionalFormatting>
  <conditionalFormatting sqref="I352">
    <cfRule type="expression" dxfId="710" priority="711">
      <formula>E352&gt;0</formula>
    </cfRule>
  </conditionalFormatting>
  <conditionalFormatting sqref="J352">
    <cfRule type="expression" dxfId="709" priority="710">
      <formula>E352&gt;0</formula>
    </cfRule>
  </conditionalFormatting>
  <conditionalFormatting sqref="K352">
    <cfRule type="expression" dxfId="708" priority="709">
      <formula>E352&gt;0</formula>
    </cfRule>
  </conditionalFormatting>
  <conditionalFormatting sqref="I354">
    <cfRule type="expression" dxfId="707" priority="708">
      <formula>E354&gt;0</formula>
    </cfRule>
  </conditionalFormatting>
  <conditionalFormatting sqref="J354">
    <cfRule type="expression" dxfId="706" priority="707">
      <formula>E354&gt;0</formula>
    </cfRule>
  </conditionalFormatting>
  <conditionalFormatting sqref="K354">
    <cfRule type="expression" dxfId="705" priority="706">
      <formula>E354&gt;0</formula>
    </cfRule>
  </conditionalFormatting>
  <conditionalFormatting sqref="I356">
    <cfRule type="expression" dxfId="704" priority="705">
      <formula>E356&gt;0</formula>
    </cfRule>
  </conditionalFormatting>
  <conditionalFormatting sqref="J356">
    <cfRule type="expression" dxfId="703" priority="704">
      <formula>E356&gt;0</formula>
    </cfRule>
  </conditionalFormatting>
  <conditionalFormatting sqref="K356">
    <cfRule type="expression" dxfId="702" priority="703">
      <formula>E356&gt;0</formula>
    </cfRule>
  </conditionalFormatting>
  <conditionalFormatting sqref="I358">
    <cfRule type="expression" dxfId="701" priority="702">
      <formula>E358&gt;0</formula>
    </cfRule>
  </conditionalFormatting>
  <conditionalFormatting sqref="J358">
    <cfRule type="expression" dxfId="700" priority="701">
      <formula>E358&gt;0</formula>
    </cfRule>
  </conditionalFormatting>
  <conditionalFormatting sqref="K358">
    <cfRule type="expression" dxfId="699" priority="700">
      <formula>E358&gt;0</formula>
    </cfRule>
  </conditionalFormatting>
  <conditionalFormatting sqref="I360">
    <cfRule type="expression" dxfId="698" priority="699">
      <formula>E360&gt;0</formula>
    </cfRule>
  </conditionalFormatting>
  <conditionalFormatting sqref="J360">
    <cfRule type="expression" dxfId="697" priority="698">
      <formula>E360&gt;0</formula>
    </cfRule>
  </conditionalFormatting>
  <conditionalFormatting sqref="K360">
    <cfRule type="expression" dxfId="696" priority="697">
      <formula>E360&gt;0</formula>
    </cfRule>
  </conditionalFormatting>
  <conditionalFormatting sqref="I362">
    <cfRule type="expression" dxfId="695" priority="696">
      <formula>E362&gt;0</formula>
    </cfRule>
  </conditionalFormatting>
  <conditionalFormatting sqref="J362">
    <cfRule type="expression" dxfId="694" priority="695">
      <formula>E362&gt;0</formula>
    </cfRule>
  </conditionalFormatting>
  <conditionalFormatting sqref="K362">
    <cfRule type="expression" dxfId="693" priority="694">
      <formula>E362&gt;0</formula>
    </cfRule>
  </conditionalFormatting>
  <conditionalFormatting sqref="I366">
    <cfRule type="expression" dxfId="692" priority="693">
      <formula>E366&gt;0</formula>
    </cfRule>
  </conditionalFormatting>
  <conditionalFormatting sqref="J366">
    <cfRule type="expression" dxfId="691" priority="692">
      <formula>E366&gt;0</formula>
    </cfRule>
  </conditionalFormatting>
  <conditionalFormatting sqref="K366">
    <cfRule type="expression" dxfId="690" priority="691">
      <formula>E366&gt;0</formula>
    </cfRule>
  </conditionalFormatting>
  <conditionalFormatting sqref="I368">
    <cfRule type="expression" dxfId="689" priority="690">
      <formula>E368&gt;0</formula>
    </cfRule>
  </conditionalFormatting>
  <conditionalFormatting sqref="J368">
    <cfRule type="expression" dxfId="688" priority="689">
      <formula>E368&gt;0</formula>
    </cfRule>
  </conditionalFormatting>
  <conditionalFormatting sqref="K368">
    <cfRule type="expression" dxfId="687" priority="688">
      <formula>E368&gt;0</formula>
    </cfRule>
  </conditionalFormatting>
  <conditionalFormatting sqref="I370">
    <cfRule type="expression" dxfId="686" priority="687">
      <formula>E370&gt;0</formula>
    </cfRule>
  </conditionalFormatting>
  <conditionalFormatting sqref="J370">
    <cfRule type="expression" dxfId="685" priority="686">
      <formula>E370&gt;0</formula>
    </cfRule>
  </conditionalFormatting>
  <conditionalFormatting sqref="K370">
    <cfRule type="expression" dxfId="684" priority="685">
      <formula>E370&gt;0</formula>
    </cfRule>
  </conditionalFormatting>
  <conditionalFormatting sqref="I372">
    <cfRule type="expression" dxfId="683" priority="684">
      <formula>E372&gt;0</formula>
    </cfRule>
  </conditionalFormatting>
  <conditionalFormatting sqref="J372">
    <cfRule type="expression" dxfId="682" priority="683">
      <formula>E372&gt;0</formula>
    </cfRule>
  </conditionalFormatting>
  <conditionalFormatting sqref="K372">
    <cfRule type="expression" dxfId="681" priority="682">
      <formula>E372&gt;0</formula>
    </cfRule>
  </conditionalFormatting>
  <conditionalFormatting sqref="I374">
    <cfRule type="expression" dxfId="680" priority="681">
      <formula>E374&gt;0</formula>
    </cfRule>
  </conditionalFormatting>
  <conditionalFormatting sqref="J374">
    <cfRule type="expression" dxfId="679" priority="680">
      <formula>E374&gt;0</formula>
    </cfRule>
  </conditionalFormatting>
  <conditionalFormatting sqref="K374">
    <cfRule type="expression" dxfId="678" priority="679">
      <formula>E374&gt;0</formula>
    </cfRule>
  </conditionalFormatting>
  <conditionalFormatting sqref="I376">
    <cfRule type="expression" dxfId="677" priority="678">
      <formula>E376&gt;0</formula>
    </cfRule>
  </conditionalFormatting>
  <conditionalFormatting sqref="J376">
    <cfRule type="expression" dxfId="676" priority="677">
      <formula>E376&gt;0</formula>
    </cfRule>
  </conditionalFormatting>
  <conditionalFormatting sqref="K376">
    <cfRule type="expression" dxfId="675" priority="676">
      <formula>E376&gt;0</formula>
    </cfRule>
  </conditionalFormatting>
  <conditionalFormatting sqref="I378">
    <cfRule type="expression" dxfId="674" priority="675">
      <formula>E378&gt;0</formula>
    </cfRule>
  </conditionalFormatting>
  <conditionalFormatting sqref="J378">
    <cfRule type="expression" dxfId="673" priority="674">
      <formula>E378&gt;0</formula>
    </cfRule>
  </conditionalFormatting>
  <conditionalFormatting sqref="K378">
    <cfRule type="expression" dxfId="672" priority="673">
      <formula>E378&gt;0</formula>
    </cfRule>
  </conditionalFormatting>
  <conditionalFormatting sqref="I380">
    <cfRule type="expression" dxfId="671" priority="672">
      <formula>E380&gt;0</formula>
    </cfRule>
  </conditionalFormatting>
  <conditionalFormatting sqref="J380">
    <cfRule type="expression" dxfId="670" priority="671">
      <formula>E380&gt;0</formula>
    </cfRule>
  </conditionalFormatting>
  <conditionalFormatting sqref="K380">
    <cfRule type="expression" dxfId="669" priority="670">
      <formula>E380&gt;0</formula>
    </cfRule>
  </conditionalFormatting>
  <conditionalFormatting sqref="I382">
    <cfRule type="expression" dxfId="668" priority="669">
      <formula>E382&gt;0</formula>
    </cfRule>
  </conditionalFormatting>
  <conditionalFormatting sqref="J382">
    <cfRule type="expression" dxfId="667" priority="668">
      <formula>E382&gt;0</formula>
    </cfRule>
  </conditionalFormatting>
  <conditionalFormatting sqref="K382">
    <cfRule type="expression" dxfId="666" priority="667">
      <formula>E382&gt;0</formula>
    </cfRule>
  </conditionalFormatting>
  <conditionalFormatting sqref="I384">
    <cfRule type="expression" dxfId="665" priority="666">
      <formula>E384&gt;0</formula>
    </cfRule>
  </conditionalFormatting>
  <conditionalFormatting sqref="J384">
    <cfRule type="expression" dxfId="664" priority="665">
      <formula>E384&gt;0</formula>
    </cfRule>
  </conditionalFormatting>
  <conditionalFormatting sqref="K384">
    <cfRule type="expression" dxfId="663" priority="664">
      <formula>E384&gt;0</formula>
    </cfRule>
  </conditionalFormatting>
  <conditionalFormatting sqref="I386">
    <cfRule type="expression" dxfId="662" priority="663">
      <formula>E386&gt;0</formula>
    </cfRule>
  </conditionalFormatting>
  <conditionalFormatting sqref="J386">
    <cfRule type="expression" dxfId="661" priority="662">
      <formula>E386&gt;0</formula>
    </cfRule>
  </conditionalFormatting>
  <conditionalFormatting sqref="K386">
    <cfRule type="expression" dxfId="660" priority="661">
      <formula>E386&gt;0</formula>
    </cfRule>
  </conditionalFormatting>
  <conditionalFormatting sqref="I388">
    <cfRule type="expression" dxfId="659" priority="660">
      <formula>E388&gt;0</formula>
    </cfRule>
  </conditionalFormatting>
  <conditionalFormatting sqref="J388">
    <cfRule type="expression" dxfId="658" priority="659">
      <formula>E388&gt;0</formula>
    </cfRule>
  </conditionalFormatting>
  <conditionalFormatting sqref="K388">
    <cfRule type="expression" dxfId="657" priority="658">
      <formula>E388&gt;0</formula>
    </cfRule>
  </conditionalFormatting>
  <conditionalFormatting sqref="I392">
    <cfRule type="expression" dxfId="656" priority="657">
      <formula>E392&gt;0</formula>
    </cfRule>
  </conditionalFormatting>
  <conditionalFormatting sqref="J392">
    <cfRule type="expression" dxfId="655" priority="656">
      <formula>E392&gt;0</formula>
    </cfRule>
  </conditionalFormatting>
  <conditionalFormatting sqref="K392">
    <cfRule type="expression" dxfId="654" priority="655">
      <formula>E392&gt;0</formula>
    </cfRule>
  </conditionalFormatting>
  <conditionalFormatting sqref="I394">
    <cfRule type="expression" dxfId="653" priority="654">
      <formula>E394&gt;0</formula>
    </cfRule>
  </conditionalFormatting>
  <conditionalFormatting sqref="J394">
    <cfRule type="expression" dxfId="652" priority="653">
      <formula>E394&gt;0</formula>
    </cfRule>
  </conditionalFormatting>
  <conditionalFormatting sqref="K394">
    <cfRule type="expression" dxfId="651" priority="652">
      <formula>E394&gt;0</formula>
    </cfRule>
  </conditionalFormatting>
  <conditionalFormatting sqref="I396">
    <cfRule type="expression" dxfId="650" priority="651">
      <formula>E396&gt;0</formula>
    </cfRule>
  </conditionalFormatting>
  <conditionalFormatting sqref="J396">
    <cfRule type="expression" dxfId="649" priority="650">
      <formula>E396&gt;0</formula>
    </cfRule>
  </conditionalFormatting>
  <conditionalFormatting sqref="K396">
    <cfRule type="expression" dxfId="648" priority="649">
      <formula>E396&gt;0</formula>
    </cfRule>
  </conditionalFormatting>
  <conditionalFormatting sqref="I398">
    <cfRule type="expression" dxfId="647" priority="648">
      <formula>E398&gt;0</formula>
    </cfRule>
  </conditionalFormatting>
  <conditionalFormatting sqref="J398">
    <cfRule type="expression" dxfId="646" priority="647">
      <formula>E398&gt;0</formula>
    </cfRule>
  </conditionalFormatting>
  <conditionalFormatting sqref="K398">
    <cfRule type="expression" dxfId="645" priority="646">
      <formula>E398&gt;0</formula>
    </cfRule>
  </conditionalFormatting>
  <conditionalFormatting sqref="I400">
    <cfRule type="expression" dxfId="644" priority="645">
      <formula>E400&gt;0</formula>
    </cfRule>
  </conditionalFormatting>
  <conditionalFormatting sqref="J400">
    <cfRule type="expression" dxfId="643" priority="644">
      <formula>E400&gt;0</formula>
    </cfRule>
  </conditionalFormatting>
  <conditionalFormatting sqref="K400">
    <cfRule type="expression" dxfId="642" priority="643">
      <formula>E400&gt;0</formula>
    </cfRule>
  </conditionalFormatting>
  <conditionalFormatting sqref="I402">
    <cfRule type="expression" dxfId="641" priority="642">
      <formula>E402&gt;0</formula>
    </cfRule>
  </conditionalFormatting>
  <conditionalFormatting sqref="J402">
    <cfRule type="expression" dxfId="640" priority="641">
      <formula>E402&gt;0</formula>
    </cfRule>
  </conditionalFormatting>
  <conditionalFormatting sqref="K402">
    <cfRule type="expression" dxfId="639" priority="640">
      <formula>E402&gt;0</formula>
    </cfRule>
  </conditionalFormatting>
  <conditionalFormatting sqref="I404">
    <cfRule type="expression" dxfId="638" priority="639">
      <formula>E404&gt;0</formula>
    </cfRule>
  </conditionalFormatting>
  <conditionalFormatting sqref="J404">
    <cfRule type="expression" dxfId="637" priority="638">
      <formula>E404&gt;0</formula>
    </cfRule>
  </conditionalFormatting>
  <conditionalFormatting sqref="K404">
    <cfRule type="expression" dxfId="636" priority="637">
      <formula>E404&gt;0</formula>
    </cfRule>
  </conditionalFormatting>
  <conditionalFormatting sqref="I406">
    <cfRule type="expression" dxfId="635" priority="636">
      <formula>E406&gt;0</formula>
    </cfRule>
  </conditionalFormatting>
  <conditionalFormatting sqref="J406">
    <cfRule type="expression" dxfId="634" priority="635">
      <formula>E406&gt;0</formula>
    </cfRule>
  </conditionalFormatting>
  <conditionalFormatting sqref="K406">
    <cfRule type="expression" dxfId="633" priority="634">
      <formula>E406&gt;0</formula>
    </cfRule>
  </conditionalFormatting>
  <conditionalFormatting sqref="I408">
    <cfRule type="expression" dxfId="632" priority="633">
      <formula>E408&gt;0</formula>
    </cfRule>
  </conditionalFormatting>
  <conditionalFormatting sqref="J408">
    <cfRule type="expression" dxfId="631" priority="632">
      <formula>E408&gt;0</formula>
    </cfRule>
  </conditionalFormatting>
  <conditionalFormatting sqref="K408">
    <cfRule type="expression" dxfId="630" priority="631">
      <formula>E408&gt;0</formula>
    </cfRule>
  </conditionalFormatting>
  <conditionalFormatting sqref="I410">
    <cfRule type="expression" dxfId="629" priority="630">
      <formula>E410&gt;0</formula>
    </cfRule>
  </conditionalFormatting>
  <conditionalFormatting sqref="J410">
    <cfRule type="expression" dxfId="628" priority="629">
      <formula>E410&gt;0</formula>
    </cfRule>
  </conditionalFormatting>
  <conditionalFormatting sqref="K410">
    <cfRule type="expression" dxfId="627" priority="628">
      <formula>E410&gt;0</formula>
    </cfRule>
  </conditionalFormatting>
  <conditionalFormatting sqref="I412">
    <cfRule type="expression" dxfId="626" priority="627">
      <formula>E412&gt;0</formula>
    </cfRule>
  </conditionalFormatting>
  <conditionalFormatting sqref="J412">
    <cfRule type="expression" dxfId="625" priority="626">
      <formula>E412&gt;0</formula>
    </cfRule>
  </conditionalFormatting>
  <conditionalFormatting sqref="K412">
    <cfRule type="expression" dxfId="624" priority="625">
      <formula>E412&gt;0</formula>
    </cfRule>
  </conditionalFormatting>
  <conditionalFormatting sqref="I414">
    <cfRule type="expression" dxfId="623" priority="624">
      <formula>E414&gt;0</formula>
    </cfRule>
  </conditionalFormatting>
  <conditionalFormatting sqref="J414">
    <cfRule type="expression" dxfId="622" priority="623">
      <formula>E414&gt;0</formula>
    </cfRule>
  </conditionalFormatting>
  <conditionalFormatting sqref="K414">
    <cfRule type="expression" dxfId="621" priority="622">
      <formula>E414&gt;0</formula>
    </cfRule>
  </conditionalFormatting>
  <conditionalFormatting sqref="I418">
    <cfRule type="expression" dxfId="620" priority="621">
      <formula>E418&gt;0</formula>
    </cfRule>
  </conditionalFormatting>
  <conditionalFormatting sqref="J418">
    <cfRule type="expression" dxfId="619" priority="620">
      <formula>E418&gt;0</formula>
    </cfRule>
  </conditionalFormatting>
  <conditionalFormatting sqref="K418">
    <cfRule type="expression" dxfId="618" priority="619">
      <formula>E418&gt;0</formula>
    </cfRule>
  </conditionalFormatting>
  <conditionalFormatting sqref="I420">
    <cfRule type="expression" dxfId="617" priority="618">
      <formula>E420&gt;0</formula>
    </cfRule>
  </conditionalFormatting>
  <conditionalFormatting sqref="J420">
    <cfRule type="expression" dxfId="616" priority="617">
      <formula>E420&gt;0</formula>
    </cfRule>
  </conditionalFormatting>
  <conditionalFormatting sqref="K420">
    <cfRule type="expression" dxfId="615" priority="616">
      <formula>E420&gt;0</formula>
    </cfRule>
  </conditionalFormatting>
  <conditionalFormatting sqref="I422">
    <cfRule type="expression" dxfId="614" priority="615">
      <formula>E422&gt;0</formula>
    </cfRule>
  </conditionalFormatting>
  <conditionalFormatting sqref="J422">
    <cfRule type="expression" dxfId="613" priority="614">
      <formula>E422&gt;0</formula>
    </cfRule>
  </conditionalFormatting>
  <conditionalFormatting sqref="K422">
    <cfRule type="expression" dxfId="612" priority="613">
      <formula>E422&gt;0</formula>
    </cfRule>
  </conditionalFormatting>
  <conditionalFormatting sqref="I424">
    <cfRule type="expression" dxfId="611" priority="612">
      <formula>E424&gt;0</formula>
    </cfRule>
  </conditionalFormatting>
  <conditionalFormatting sqref="J424">
    <cfRule type="expression" dxfId="610" priority="611">
      <formula>E424&gt;0</formula>
    </cfRule>
  </conditionalFormatting>
  <conditionalFormatting sqref="K424">
    <cfRule type="expression" dxfId="609" priority="610">
      <formula>E424&gt;0</formula>
    </cfRule>
  </conditionalFormatting>
  <conditionalFormatting sqref="I426">
    <cfRule type="expression" dxfId="608" priority="609">
      <formula>E426&gt;0</formula>
    </cfRule>
  </conditionalFormatting>
  <conditionalFormatting sqref="J426">
    <cfRule type="expression" dxfId="607" priority="608">
      <formula>E426&gt;0</formula>
    </cfRule>
  </conditionalFormatting>
  <conditionalFormatting sqref="K426">
    <cfRule type="expression" dxfId="606" priority="607">
      <formula>E426&gt;0</formula>
    </cfRule>
  </conditionalFormatting>
  <conditionalFormatting sqref="I428">
    <cfRule type="expression" dxfId="605" priority="606">
      <formula>E428&gt;0</formula>
    </cfRule>
  </conditionalFormatting>
  <conditionalFormatting sqref="J428">
    <cfRule type="expression" dxfId="604" priority="605">
      <formula>E428&gt;0</formula>
    </cfRule>
  </conditionalFormatting>
  <conditionalFormatting sqref="K428">
    <cfRule type="expression" dxfId="603" priority="604">
      <formula>E428&gt;0</formula>
    </cfRule>
  </conditionalFormatting>
  <conditionalFormatting sqref="I430">
    <cfRule type="expression" dxfId="602" priority="603">
      <formula>E430&gt;0</formula>
    </cfRule>
  </conditionalFormatting>
  <conditionalFormatting sqref="J430">
    <cfRule type="expression" dxfId="601" priority="602">
      <formula>E430&gt;0</formula>
    </cfRule>
  </conditionalFormatting>
  <conditionalFormatting sqref="K430">
    <cfRule type="expression" dxfId="600" priority="601">
      <formula>E430&gt;0</formula>
    </cfRule>
  </conditionalFormatting>
  <conditionalFormatting sqref="I432">
    <cfRule type="expression" dxfId="599" priority="600">
      <formula>E432&gt;0</formula>
    </cfRule>
  </conditionalFormatting>
  <conditionalFormatting sqref="J432">
    <cfRule type="expression" dxfId="598" priority="599">
      <formula>E432&gt;0</formula>
    </cfRule>
  </conditionalFormatting>
  <conditionalFormatting sqref="K432">
    <cfRule type="expression" dxfId="597" priority="598">
      <formula>E432&gt;0</formula>
    </cfRule>
  </conditionalFormatting>
  <conditionalFormatting sqref="I434">
    <cfRule type="expression" dxfId="596" priority="597">
      <formula>E434&gt;0</formula>
    </cfRule>
  </conditionalFormatting>
  <conditionalFormatting sqref="J434">
    <cfRule type="expression" dxfId="595" priority="596">
      <formula>E434&gt;0</formula>
    </cfRule>
  </conditionalFormatting>
  <conditionalFormatting sqref="K434">
    <cfRule type="expression" dxfId="594" priority="595">
      <formula>E434&gt;0</formula>
    </cfRule>
  </conditionalFormatting>
  <conditionalFormatting sqref="I436">
    <cfRule type="expression" dxfId="593" priority="594">
      <formula>E436&gt;0</formula>
    </cfRule>
  </conditionalFormatting>
  <conditionalFormatting sqref="J436">
    <cfRule type="expression" dxfId="592" priority="593">
      <formula>E436&gt;0</formula>
    </cfRule>
  </conditionalFormatting>
  <conditionalFormatting sqref="K436">
    <cfRule type="expression" dxfId="591" priority="592">
      <formula>E436&gt;0</formula>
    </cfRule>
  </conditionalFormatting>
  <conditionalFormatting sqref="I438">
    <cfRule type="expression" dxfId="590" priority="591">
      <formula>E438&gt;0</formula>
    </cfRule>
  </conditionalFormatting>
  <conditionalFormatting sqref="J438">
    <cfRule type="expression" dxfId="589" priority="590">
      <formula>E438&gt;0</formula>
    </cfRule>
  </conditionalFormatting>
  <conditionalFormatting sqref="K438">
    <cfRule type="expression" dxfId="588" priority="589">
      <formula>E438&gt;0</formula>
    </cfRule>
  </conditionalFormatting>
  <conditionalFormatting sqref="I440">
    <cfRule type="expression" dxfId="587" priority="588">
      <formula>E440&gt;0</formula>
    </cfRule>
  </conditionalFormatting>
  <conditionalFormatting sqref="J440">
    <cfRule type="expression" dxfId="586" priority="587">
      <formula>E440&gt;0</formula>
    </cfRule>
  </conditionalFormatting>
  <conditionalFormatting sqref="K440">
    <cfRule type="expression" dxfId="585" priority="586">
      <formula>E440&gt;0</formula>
    </cfRule>
  </conditionalFormatting>
  <conditionalFormatting sqref="I444">
    <cfRule type="expression" dxfId="584" priority="585">
      <formula>E444&gt;0</formula>
    </cfRule>
  </conditionalFormatting>
  <conditionalFormatting sqref="J444">
    <cfRule type="expression" dxfId="583" priority="584">
      <formula>E444&gt;0</formula>
    </cfRule>
  </conditionalFormatting>
  <conditionalFormatting sqref="K444">
    <cfRule type="expression" dxfId="582" priority="583">
      <formula>E444&gt;0</formula>
    </cfRule>
  </conditionalFormatting>
  <conditionalFormatting sqref="I446">
    <cfRule type="expression" dxfId="581" priority="582">
      <formula>E446&gt;0</formula>
    </cfRule>
  </conditionalFormatting>
  <conditionalFormatting sqref="J446">
    <cfRule type="expression" dxfId="580" priority="581">
      <formula>E446&gt;0</formula>
    </cfRule>
  </conditionalFormatting>
  <conditionalFormatting sqref="K446">
    <cfRule type="expression" dxfId="579" priority="580">
      <formula>E446&gt;0</formula>
    </cfRule>
  </conditionalFormatting>
  <conditionalFormatting sqref="I448">
    <cfRule type="expression" dxfId="578" priority="579">
      <formula>E448&gt;0</formula>
    </cfRule>
  </conditionalFormatting>
  <conditionalFormatting sqref="J448">
    <cfRule type="expression" dxfId="577" priority="578">
      <formula>E448&gt;0</formula>
    </cfRule>
  </conditionalFormatting>
  <conditionalFormatting sqref="K448">
    <cfRule type="expression" dxfId="576" priority="577">
      <formula>E448&gt;0</formula>
    </cfRule>
  </conditionalFormatting>
  <conditionalFormatting sqref="I450">
    <cfRule type="expression" dxfId="575" priority="576">
      <formula>E450&gt;0</formula>
    </cfRule>
  </conditionalFormatting>
  <conditionalFormatting sqref="J450">
    <cfRule type="expression" dxfId="574" priority="575">
      <formula>E450&gt;0</formula>
    </cfRule>
  </conditionalFormatting>
  <conditionalFormatting sqref="K450">
    <cfRule type="expression" dxfId="573" priority="574">
      <formula>E450&gt;0</formula>
    </cfRule>
  </conditionalFormatting>
  <conditionalFormatting sqref="I452">
    <cfRule type="expression" dxfId="572" priority="573">
      <formula>E452&gt;0</formula>
    </cfRule>
  </conditionalFormatting>
  <conditionalFormatting sqref="J452">
    <cfRule type="expression" dxfId="571" priority="572">
      <formula>E452&gt;0</formula>
    </cfRule>
  </conditionalFormatting>
  <conditionalFormatting sqref="K452">
    <cfRule type="expression" dxfId="570" priority="571">
      <formula>E452&gt;0</formula>
    </cfRule>
  </conditionalFormatting>
  <conditionalFormatting sqref="I454">
    <cfRule type="expression" dxfId="569" priority="570">
      <formula>E454&gt;0</formula>
    </cfRule>
  </conditionalFormatting>
  <conditionalFormatting sqref="J454">
    <cfRule type="expression" dxfId="568" priority="569">
      <formula>E454&gt;0</formula>
    </cfRule>
  </conditionalFormatting>
  <conditionalFormatting sqref="K454">
    <cfRule type="expression" dxfId="567" priority="568">
      <formula>E454&gt;0</formula>
    </cfRule>
  </conditionalFormatting>
  <conditionalFormatting sqref="I456">
    <cfRule type="expression" dxfId="566" priority="567">
      <formula>E456&gt;0</formula>
    </cfRule>
  </conditionalFormatting>
  <conditionalFormatting sqref="J456">
    <cfRule type="expression" dxfId="565" priority="566">
      <formula>E456&gt;0</formula>
    </cfRule>
  </conditionalFormatting>
  <conditionalFormatting sqref="K456">
    <cfRule type="expression" dxfId="564" priority="565">
      <formula>E456&gt;0</formula>
    </cfRule>
  </conditionalFormatting>
  <conditionalFormatting sqref="I458">
    <cfRule type="expression" dxfId="563" priority="564">
      <formula>E458&gt;0</formula>
    </cfRule>
  </conditionalFormatting>
  <conditionalFormatting sqref="J458">
    <cfRule type="expression" dxfId="562" priority="563">
      <formula>E458&gt;0</formula>
    </cfRule>
  </conditionalFormatting>
  <conditionalFormatting sqref="K458">
    <cfRule type="expression" dxfId="561" priority="562">
      <formula>E458&gt;0</formula>
    </cfRule>
  </conditionalFormatting>
  <conditionalFormatting sqref="I460">
    <cfRule type="expression" dxfId="560" priority="561">
      <formula>E460&gt;0</formula>
    </cfRule>
  </conditionalFormatting>
  <conditionalFormatting sqref="J460">
    <cfRule type="expression" dxfId="559" priority="560">
      <formula>E460&gt;0</formula>
    </cfRule>
  </conditionalFormatting>
  <conditionalFormatting sqref="K460">
    <cfRule type="expression" dxfId="558" priority="559">
      <formula>E460&gt;0</formula>
    </cfRule>
  </conditionalFormatting>
  <conditionalFormatting sqref="I462">
    <cfRule type="expression" dxfId="557" priority="558">
      <formula>E462&gt;0</formula>
    </cfRule>
  </conditionalFormatting>
  <conditionalFormatting sqref="J462">
    <cfRule type="expression" dxfId="556" priority="557">
      <formula>E462&gt;0</formula>
    </cfRule>
  </conditionalFormatting>
  <conditionalFormatting sqref="K462">
    <cfRule type="expression" dxfId="555" priority="556">
      <formula>E462&gt;0</formula>
    </cfRule>
  </conditionalFormatting>
  <conditionalFormatting sqref="I464">
    <cfRule type="expression" dxfId="554" priority="555">
      <formula>E464&gt;0</formula>
    </cfRule>
  </conditionalFormatting>
  <conditionalFormatting sqref="J464">
    <cfRule type="expression" dxfId="553" priority="554">
      <formula>E464&gt;0</formula>
    </cfRule>
  </conditionalFormatting>
  <conditionalFormatting sqref="K464">
    <cfRule type="expression" dxfId="552" priority="553">
      <formula>E464&gt;0</formula>
    </cfRule>
  </conditionalFormatting>
  <conditionalFormatting sqref="I466">
    <cfRule type="expression" dxfId="551" priority="552">
      <formula>E466&gt;0</formula>
    </cfRule>
  </conditionalFormatting>
  <conditionalFormatting sqref="J466">
    <cfRule type="expression" dxfId="550" priority="551">
      <formula>E466&gt;0</formula>
    </cfRule>
  </conditionalFormatting>
  <conditionalFormatting sqref="K466">
    <cfRule type="expression" dxfId="549" priority="550">
      <formula>E466&gt;0</formula>
    </cfRule>
  </conditionalFormatting>
  <conditionalFormatting sqref="I470">
    <cfRule type="expression" dxfId="548" priority="549">
      <formula>E470&gt;0</formula>
    </cfRule>
  </conditionalFormatting>
  <conditionalFormatting sqref="J470">
    <cfRule type="expression" dxfId="547" priority="548">
      <formula>E470&gt;0</formula>
    </cfRule>
  </conditionalFormatting>
  <conditionalFormatting sqref="K470">
    <cfRule type="expression" dxfId="546" priority="547">
      <formula>E470&gt;0</formula>
    </cfRule>
  </conditionalFormatting>
  <conditionalFormatting sqref="I472">
    <cfRule type="expression" dxfId="545" priority="546">
      <formula>E472&gt;0</formula>
    </cfRule>
  </conditionalFormatting>
  <conditionalFormatting sqref="J472">
    <cfRule type="expression" dxfId="544" priority="545">
      <formula>E472&gt;0</formula>
    </cfRule>
  </conditionalFormatting>
  <conditionalFormatting sqref="K472">
    <cfRule type="expression" dxfId="543" priority="544">
      <formula>E472&gt;0</formula>
    </cfRule>
  </conditionalFormatting>
  <conditionalFormatting sqref="I474">
    <cfRule type="expression" dxfId="542" priority="543">
      <formula>E474&gt;0</formula>
    </cfRule>
  </conditionalFormatting>
  <conditionalFormatting sqref="J474">
    <cfRule type="expression" dxfId="541" priority="542">
      <formula>E474&gt;0</formula>
    </cfRule>
  </conditionalFormatting>
  <conditionalFormatting sqref="K474">
    <cfRule type="expression" dxfId="540" priority="541">
      <formula>E474&gt;0</formula>
    </cfRule>
  </conditionalFormatting>
  <conditionalFormatting sqref="I476">
    <cfRule type="expression" dxfId="539" priority="540">
      <formula>E476&gt;0</formula>
    </cfRule>
  </conditionalFormatting>
  <conditionalFormatting sqref="J476">
    <cfRule type="expression" dxfId="538" priority="539">
      <formula>E476&gt;0</formula>
    </cfRule>
  </conditionalFormatting>
  <conditionalFormatting sqref="K476">
    <cfRule type="expression" dxfId="537" priority="538">
      <formula>E476&gt;0</formula>
    </cfRule>
  </conditionalFormatting>
  <conditionalFormatting sqref="I478">
    <cfRule type="expression" dxfId="536" priority="537">
      <formula>E478&gt;0</formula>
    </cfRule>
  </conditionalFormatting>
  <conditionalFormatting sqref="J478">
    <cfRule type="expression" dxfId="535" priority="536">
      <formula>E478&gt;0</formula>
    </cfRule>
  </conditionalFormatting>
  <conditionalFormatting sqref="K478">
    <cfRule type="expression" dxfId="534" priority="535">
      <formula>E478&gt;0</formula>
    </cfRule>
  </conditionalFormatting>
  <conditionalFormatting sqref="I480">
    <cfRule type="expression" dxfId="533" priority="534">
      <formula>E480&gt;0</formula>
    </cfRule>
  </conditionalFormatting>
  <conditionalFormatting sqref="J480">
    <cfRule type="expression" dxfId="532" priority="533">
      <formula>E480&gt;0</formula>
    </cfRule>
  </conditionalFormatting>
  <conditionalFormatting sqref="K480">
    <cfRule type="expression" dxfId="531" priority="532">
      <formula>E480&gt;0</formula>
    </cfRule>
  </conditionalFormatting>
  <conditionalFormatting sqref="I482">
    <cfRule type="expression" dxfId="530" priority="531">
      <formula>E482&gt;0</formula>
    </cfRule>
  </conditionalFormatting>
  <conditionalFormatting sqref="J482">
    <cfRule type="expression" dxfId="529" priority="530">
      <formula>E482&gt;0</formula>
    </cfRule>
  </conditionalFormatting>
  <conditionalFormatting sqref="K482">
    <cfRule type="expression" dxfId="528" priority="529">
      <formula>E482&gt;0</formula>
    </cfRule>
  </conditionalFormatting>
  <conditionalFormatting sqref="I484">
    <cfRule type="expression" dxfId="527" priority="528">
      <formula>E484&gt;0</formula>
    </cfRule>
  </conditionalFormatting>
  <conditionalFormatting sqref="J484">
    <cfRule type="expression" dxfId="526" priority="527">
      <formula>E484&gt;0</formula>
    </cfRule>
  </conditionalFormatting>
  <conditionalFormatting sqref="K484">
    <cfRule type="expression" dxfId="525" priority="526">
      <formula>E484&gt;0</formula>
    </cfRule>
  </conditionalFormatting>
  <conditionalFormatting sqref="I486">
    <cfRule type="expression" dxfId="524" priority="525">
      <formula>E486&gt;0</formula>
    </cfRule>
  </conditionalFormatting>
  <conditionalFormatting sqref="J486">
    <cfRule type="expression" dxfId="523" priority="524">
      <formula>E486&gt;0</formula>
    </cfRule>
  </conditionalFormatting>
  <conditionalFormatting sqref="K486">
    <cfRule type="expression" dxfId="522" priority="523">
      <formula>E486&gt;0</formula>
    </cfRule>
  </conditionalFormatting>
  <conditionalFormatting sqref="I488">
    <cfRule type="expression" dxfId="521" priority="522">
      <formula>E488&gt;0</formula>
    </cfRule>
  </conditionalFormatting>
  <conditionalFormatting sqref="J488">
    <cfRule type="expression" dxfId="520" priority="521">
      <formula>E488&gt;0</formula>
    </cfRule>
  </conditionalFormatting>
  <conditionalFormatting sqref="K488">
    <cfRule type="expression" dxfId="519" priority="520">
      <formula>E488&gt;0</formula>
    </cfRule>
  </conditionalFormatting>
  <conditionalFormatting sqref="I490">
    <cfRule type="expression" dxfId="518" priority="519">
      <formula>E490&gt;0</formula>
    </cfRule>
  </conditionalFormatting>
  <conditionalFormatting sqref="J490">
    <cfRule type="expression" dxfId="517" priority="518">
      <formula>E490&gt;0</formula>
    </cfRule>
  </conditionalFormatting>
  <conditionalFormatting sqref="K490">
    <cfRule type="expression" dxfId="516" priority="517">
      <formula>E490&gt;0</formula>
    </cfRule>
  </conditionalFormatting>
  <conditionalFormatting sqref="I492">
    <cfRule type="expression" dxfId="515" priority="516">
      <formula>E492&gt;0</formula>
    </cfRule>
  </conditionalFormatting>
  <conditionalFormatting sqref="J492">
    <cfRule type="expression" dxfId="514" priority="515">
      <formula>E492&gt;0</formula>
    </cfRule>
  </conditionalFormatting>
  <conditionalFormatting sqref="K492">
    <cfRule type="expression" dxfId="513" priority="514">
      <formula>E492&gt;0</formula>
    </cfRule>
  </conditionalFormatting>
  <conditionalFormatting sqref="I496">
    <cfRule type="expression" dxfId="512" priority="513">
      <formula>E496&gt;0</formula>
    </cfRule>
  </conditionalFormatting>
  <conditionalFormatting sqref="J496">
    <cfRule type="expression" dxfId="511" priority="512">
      <formula>E496&gt;0</formula>
    </cfRule>
  </conditionalFormatting>
  <conditionalFormatting sqref="K496">
    <cfRule type="expression" dxfId="510" priority="511">
      <formula>E496&gt;0</formula>
    </cfRule>
  </conditionalFormatting>
  <conditionalFormatting sqref="I498">
    <cfRule type="expression" dxfId="509" priority="510">
      <formula>E498&gt;0</formula>
    </cfRule>
  </conditionalFormatting>
  <conditionalFormatting sqref="J498">
    <cfRule type="expression" dxfId="508" priority="509">
      <formula>E498&gt;0</formula>
    </cfRule>
  </conditionalFormatting>
  <conditionalFormatting sqref="K498">
    <cfRule type="expression" dxfId="507" priority="508">
      <formula>E498&gt;0</formula>
    </cfRule>
  </conditionalFormatting>
  <conditionalFormatting sqref="I500">
    <cfRule type="expression" dxfId="506" priority="507">
      <formula>E500&gt;0</formula>
    </cfRule>
  </conditionalFormatting>
  <conditionalFormatting sqref="J500">
    <cfRule type="expression" dxfId="505" priority="506">
      <formula>E500&gt;0</formula>
    </cfRule>
  </conditionalFormatting>
  <conditionalFormatting sqref="K500">
    <cfRule type="expression" dxfId="504" priority="505">
      <formula>E500&gt;0</formula>
    </cfRule>
  </conditionalFormatting>
  <conditionalFormatting sqref="I502">
    <cfRule type="expression" dxfId="503" priority="504">
      <formula>E502&gt;0</formula>
    </cfRule>
  </conditionalFormatting>
  <conditionalFormatting sqref="J502">
    <cfRule type="expression" dxfId="502" priority="503">
      <formula>E502&gt;0</formula>
    </cfRule>
  </conditionalFormatting>
  <conditionalFormatting sqref="K502">
    <cfRule type="expression" dxfId="501" priority="502">
      <formula>E502&gt;0</formula>
    </cfRule>
  </conditionalFormatting>
  <conditionalFormatting sqref="I504">
    <cfRule type="expression" dxfId="500" priority="501">
      <formula>E504&gt;0</formula>
    </cfRule>
  </conditionalFormatting>
  <conditionalFormatting sqref="J504">
    <cfRule type="expression" dxfId="499" priority="500">
      <formula>E504&gt;0</formula>
    </cfRule>
  </conditionalFormatting>
  <conditionalFormatting sqref="K504">
    <cfRule type="expression" dxfId="498" priority="499">
      <formula>E504&gt;0</formula>
    </cfRule>
  </conditionalFormatting>
  <conditionalFormatting sqref="I506">
    <cfRule type="expression" dxfId="497" priority="498">
      <formula>E506&gt;0</formula>
    </cfRule>
  </conditionalFormatting>
  <conditionalFormatting sqref="J506">
    <cfRule type="expression" dxfId="496" priority="497">
      <formula>E506&gt;0</formula>
    </cfRule>
  </conditionalFormatting>
  <conditionalFormatting sqref="K506">
    <cfRule type="expression" dxfId="495" priority="496">
      <formula>E506&gt;0</formula>
    </cfRule>
  </conditionalFormatting>
  <conditionalFormatting sqref="I508">
    <cfRule type="expression" dxfId="494" priority="495">
      <formula>E508&gt;0</formula>
    </cfRule>
  </conditionalFormatting>
  <conditionalFormatting sqref="J508">
    <cfRule type="expression" dxfId="493" priority="494">
      <formula>E508&gt;0</formula>
    </cfRule>
  </conditionalFormatting>
  <conditionalFormatting sqref="K508">
    <cfRule type="expression" dxfId="492" priority="493">
      <formula>E508&gt;0</formula>
    </cfRule>
  </conditionalFormatting>
  <conditionalFormatting sqref="I510">
    <cfRule type="expression" dxfId="491" priority="492">
      <formula>E510&gt;0</formula>
    </cfRule>
  </conditionalFormatting>
  <conditionalFormatting sqref="J510">
    <cfRule type="expression" dxfId="490" priority="491">
      <formula>E510&gt;0</formula>
    </cfRule>
  </conditionalFormatting>
  <conditionalFormatting sqref="K510">
    <cfRule type="expression" dxfId="489" priority="490">
      <formula>E510&gt;0</formula>
    </cfRule>
  </conditionalFormatting>
  <conditionalFormatting sqref="I512">
    <cfRule type="expression" dxfId="488" priority="489">
      <formula>E512&gt;0</formula>
    </cfRule>
  </conditionalFormatting>
  <conditionalFormatting sqref="J512">
    <cfRule type="expression" dxfId="487" priority="488">
      <formula>E512&gt;0</formula>
    </cfRule>
  </conditionalFormatting>
  <conditionalFormatting sqref="K512">
    <cfRule type="expression" dxfId="486" priority="487">
      <formula>E512&gt;0</formula>
    </cfRule>
  </conditionalFormatting>
  <conditionalFormatting sqref="I514">
    <cfRule type="expression" dxfId="485" priority="486">
      <formula>E514&gt;0</formula>
    </cfRule>
  </conditionalFormatting>
  <conditionalFormatting sqref="J514">
    <cfRule type="expression" dxfId="484" priority="485">
      <formula>E514&gt;0</formula>
    </cfRule>
  </conditionalFormatting>
  <conditionalFormatting sqref="K514">
    <cfRule type="expression" dxfId="483" priority="484">
      <formula>E514&gt;0</formula>
    </cfRule>
  </conditionalFormatting>
  <conditionalFormatting sqref="I516">
    <cfRule type="expression" dxfId="482" priority="483">
      <formula>E516&gt;0</formula>
    </cfRule>
  </conditionalFormatting>
  <conditionalFormatting sqref="J516">
    <cfRule type="expression" dxfId="481" priority="482">
      <formula>E516&gt;0</formula>
    </cfRule>
  </conditionalFormatting>
  <conditionalFormatting sqref="K516">
    <cfRule type="expression" dxfId="480" priority="481">
      <formula>E516&gt;0</formula>
    </cfRule>
  </conditionalFormatting>
  <conditionalFormatting sqref="I518">
    <cfRule type="expression" dxfId="479" priority="480">
      <formula>E518&gt;0</formula>
    </cfRule>
  </conditionalFormatting>
  <conditionalFormatting sqref="J518">
    <cfRule type="expression" dxfId="478" priority="479">
      <formula>E518&gt;0</formula>
    </cfRule>
  </conditionalFormatting>
  <conditionalFormatting sqref="K518">
    <cfRule type="expression" dxfId="477" priority="478">
      <formula>E518&gt;0</formula>
    </cfRule>
  </conditionalFormatting>
  <conditionalFormatting sqref="I522">
    <cfRule type="expression" dxfId="476" priority="477">
      <formula>E522&gt;0</formula>
    </cfRule>
  </conditionalFormatting>
  <conditionalFormatting sqref="J522">
    <cfRule type="expression" dxfId="475" priority="476">
      <formula>E522&gt;0</formula>
    </cfRule>
  </conditionalFormatting>
  <conditionalFormatting sqref="K522">
    <cfRule type="expression" dxfId="474" priority="475">
      <formula>E522&gt;0</formula>
    </cfRule>
  </conditionalFormatting>
  <conditionalFormatting sqref="I524">
    <cfRule type="expression" dxfId="473" priority="474">
      <formula>E524&gt;0</formula>
    </cfRule>
  </conditionalFormatting>
  <conditionalFormatting sqref="J524">
    <cfRule type="expression" dxfId="472" priority="473">
      <formula>E524&gt;0</formula>
    </cfRule>
  </conditionalFormatting>
  <conditionalFormatting sqref="K524">
    <cfRule type="expression" dxfId="471" priority="472">
      <formula>E524&gt;0</formula>
    </cfRule>
  </conditionalFormatting>
  <conditionalFormatting sqref="I526">
    <cfRule type="expression" dxfId="470" priority="471">
      <formula>E526&gt;0</formula>
    </cfRule>
  </conditionalFormatting>
  <conditionalFormatting sqref="J526">
    <cfRule type="expression" dxfId="469" priority="470">
      <formula>E526&gt;0</formula>
    </cfRule>
  </conditionalFormatting>
  <conditionalFormatting sqref="K526">
    <cfRule type="expression" dxfId="468" priority="469">
      <formula>E526&gt;0</formula>
    </cfRule>
  </conditionalFormatting>
  <conditionalFormatting sqref="I528">
    <cfRule type="expression" dxfId="467" priority="468">
      <formula>E528&gt;0</formula>
    </cfRule>
  </conditionalFormatting>
  <conditionalFormatting sqref="J528">
    <cfRule type="expression" dxfId="466" priority="467">
      <formula>E528&gt;0</formula>
    </cfRule>
  </conditionalFormatting>
  <conditionalFormatting sqref="K528">
    <cfRule type="expression" dxfId="465" priority="466">
      <formula>E528&gt;0</formula>
    </cfRule>
  </conditionalFormatting>
  <conditionalFormatting sqref="I530">
    <cfRule type="expression" dxfId="464" priority="465">
      <formula>E530&gt;0</formula>
    </cfRule>
  </conditionalFormatting>
  <conditionalFormatting sqref="J530">
    <cfRule type="expression" dxfId="463" priority="464">
      <formula>E530&gt;0</formula>
    </cfRule>
  </conditionalFormatting>
  <conditionalFormatting sqref="K530">
    <cfRule type="expression" dxfId="462" priority="463">
      <formula>E530&gt;0</formula>
    </cfRule>
  </conditionalFormatting>
  <conditionalFormatting sqref="I532">
    <cfRule type="expression" dxfId="461" priority="462">
      <formula>E532&gt;0</formula>
    </cfRule>
  </conditionalFormatting>
  <conditionalFormatting sqref="J532">
    <cfRule type="expression" dxfId="460" priority="461">
      <formula>E532&gt;0</formula>
    </cfRule>
  </conditionalFormatting>
  <conditionalFormatting sqref="K532">
    <cfRule type="expression" dxfId="459" priority="460">
      <formula>E532&gt;0</formula>
    </cfRule>
  </conditionalFormatting>
  <conditionalFormatting sqref="I534">
    <cfRule type="expression" dxfId="458" priority="459">
      <formula>E534&gt;0</formula>
    </cfRule>
  </conditionalFormatting>
  <conditionalFormatting sqref="J534">
    <cfRule type="expression" dxfId="457" priority="458">
      <formula>E534&gt;0</formula>
    </cfRule>
  </conditionalFormatting>
  <conditionalFormatting sqref="K534">
    <cfRule type="expression" dxfId="456" priority="457">
      <formula>E534&gt;0</formula>
    </cfRule>
  </conditionalFormatting>
  <conditionalFormatting sqref="I536">
    <cfRule type="expression" dxfId="455" priority="456">
      <formula>E536&gt;0</formula>
    </cfRule>
  </conditionalFormatting>
  <conditionalFormatting sqref="J536">
    <cfRule type="expression" dxfId="454" priority="455">
      <formula>E536&gt;0</formula>
    </cfRule>
  </conditionalFormatting>
  <conditionalFormatting sqref="K536">
    <cfRule type="expression" dxfId="453" priority="454">
      <formula>E536&gt;0</formula>
    </cfRule>
  </conditionalFormatting>
  <conditionalFormatting sqref="I538">
    <cfRule type="expression" dxfId="452" priority="453">
      <formula>E538&gt;0</formula>
    </cfRule>
  </conditionalFormatting>
  <conditionalFormatting sqref="J538">
    <cfRule type="expression" dxfId="451" priority="452">
      <formula>E538&gt;0</formula>
    </cfRule>
  </conditionalFormatting>
  <conditionalFormatting sqref="K538">
    <cfRule type="expression" dxfId="450" priority="451">
      <formula>E538&gt;0</formula>
    </cfRule>
  </conditionalFormatting>
  <conditionalFormatting sqref="I540">
    <cfRule type="expression" dxfId="449" priority="450">
      <formula>E540&gt;0</formula>
    </cfRule>
  </conditionalFormatting>
  <conditionalFormatting sqref="J540">
    <cfRule type="expression" dxfId="448" priority="449">
      <formula>E540&gt;0</formula>
    </cfRule>
  </conditionalFormatting>
  <conditionalFormatting sqref="K540">
    <cfRule type="expression" dxfId="447" priority="448">
      <formula>E540&gt;0</formula>
    </cfRule>
  </conditionalFormatting>
  <conditionalFormatting sqref="I542">
    <cfRule type="expression" dxfId="446" priority="447">
      <formula>E542&gt;0</formula>
    </cfRule>
  </conditionalFormatting>
  <conditionalFormatting sqref="J542">
    <cfRule type="expression" dxfId="445" priority="446">
      <formula>E542&gt;0</formula>
    </cfRule>
  </conditionalFormatting>
  <conditionalFormatting sqref="K542">
    <cfRule type="expression" dxfId="444" priority="445">
      <formula>E542&gt;0</formula>
    </cfRule>
  </conditionalFormatting>
  <conditionalFormatting sqref="I544">
    <cfRule type="expression" dxfId="443" priority="444">
      <formula>E544&gt;0</formula>
    </cfRule>
  </conditionalFormatting>
  <conditionalFormatting sqref="J544">
    <cfRule type="expression" dxfId="442" priority="443">
      <formula>E544&gt;0</formula>
    </cfRule>
  </conditionalFormatting>
  <conditionalFormatting sqref="K544">
    <cfRule type="expression" dxfId="441" priority="442">
      <formula>E544&gt;0</formula>
    </cfRule>
  </conditionalFormatting>
  <conditionalFormatting sqref="I548">
    <cfRule type="expression" dxfId="440" priority="441">
      <formula>E548&gt;0</formula>
    </cfRule>
  </conditionalFormatting>
  <conditionalFormatting sqref="J548">
    <cfRule type="expression" dxfId="439" priority="440">
      <formula>E548&gt;0</formula>
    </cfRule>
  </conditionalFormatting>
  <conditionalFormatting sqref="K548">
    <cfRule type="expression" dxfId="438" priority="439">
      <formula>E548&gt;0</formula>
    </cfRule>
  </conditionalFormatting>
  <conditionalFormatting sqref="I550">
    <cfRule type="expression" dxfId="437" priority="438">
      <formula>E550&gt;0</formula>
    </cfRule>
  </conditionalFormatting>
  <conditionalFormatting sqref="J550">
    <cfRule type="expression" dxfId="436" priority="437">
      <formula>E550&gt;0</formula>
    </cfRule>
  </conditionalFormatting>
  <conditionalFormatting sqref="K550">
    <cfRule type="expression" dxfId="435" priority="436">
      <formula>E550&gt;0</formula>
    </cfRule>
  </conditionalFormatting>
  <conditionalFormatting sqref="I552">
    <cfRule type="expression" dxfId="434" priority="435">
      <formula>E552&gt;0</formula>
    </cfRule>
  </conditionalFormatting>
  <conditionalFormatting sqref="J552">
    <cfRule type="expression" dxfId="433" priority="434">
      <formula>E552&gt;0</formula>
    </cfRule>
  </conditionalFormatting>
  <conditionalFormatting sqref="K552">
    <cfRule type="expression" dxfId="432" priority="433">
      <formula>E552&gt;0</formula>
    </cfRule>
  </conditionalFormatting>
  <conditionalFormatting sqref="I554">
    <cfRule type="expression" dxfId="431" priority="432">
      <formula>E554&gt;0</formula>
    </cfRule>
  </conditionalFormatting>
  <conditionalFormatting sqref="J554">
    <cfRule type="expression" dxfId="430" priority="431">
      <formula>E554&gt;0</formula>
    </cfRule>
  </conditionalFormatting>
  <conditionalFormatting sqref="K554">
    <cfRule type="expression" dxfId="429" priority="430">
      <formula>E554&gt;0</formula>
    </cfRule>
  </conditionalFormatting>
  <conditionalFormatting sqref="I556">
    <cfRule type="expression" dxfId="428" priority="429">
      <formula>E556&gt;0</formula>
    </cfRule>
  </conditionalFormatting>
  <conditionalFormatting sqref="J556">
    <cfRule type="expression" dxfId="427" priority="428">
      <formula>E556&gt;0</formula>
    </cfRule>
  </conditionalFormatting>
  <conditionalFormatting sqref="K556">
    <cfRule type="expression" dxfId="426" priority="427">
      <formula>E556&gt;0</formula>
    </cfRule>
  </conditionalFormatting>
  <conditionalFormatting sqref="I558">
    <cfRule type="expression" dxfId="425" priority="426">
      <formula>E558&gt;0</formula>
    </cfRule>
  </conditionalFormatting>
  <conditionalFormatting sqref="J558">
    <cfRule type="expression" dxfId="424" priority="425">
      <formula>E558&gt;0</formula>
    </cfRule>
  </conditionalFormatting>
  <conditionalFormatting sqref="K558">
    <cfRule type="expression" dxfId="423" priority="424">
      <formula>E558&gt;0</formula>
    </cfRule>
  </conditionalFormatting>
  <conditionalFormatting sqref="I560">
    <cfRule type="expression" dxfId="422" priority="423">
      <formula>E560&gt;0</formula>
    </cfRule>
  </conditionalFormatting>
  <conditionalFormatting sqref="J560">
    <cfRule type="expression" dxfId="421" priority="422">
      <formula>E560&gt;0</formula>
    </cfRule>
  </conditionalFormatting>
  <conditionalFormatting sqref="K560">
    <cfRule type="expression" dxfId="420" priority="421">
      <formula>E560&gt;0</formula>
    </cfRule>
  </conditionalFormatting>
  <conditionalFormatting sqref="I562">
    <cfRule type="expression" dxfId="419" priority="420">
      <formula>E562&gt;0</formula>
    </cfRule>
  </conditionalFormatting>
  <conditionalFormatting sqref="J562">
    <cfRule type="expression" dxfId="418" priority="419">
      <formula>E562&gt;0</formula>
    </cfRule>
  </conditionalFormatting>
  <conditionalFormatting sqref="K562">
    <cfRule type="expression" dxfId="417" priority="418">
      <formula>E562&gt;0</formula>
    </cfRule>
  </conditionalFormatting>
  <conditionalFormatting sqref="I564">
    <cfRule type="expression" dxfId="416" priority="417">
      <formula>E564&gt;0</formula>
    </cfRule>
  </conditionalFormatting>
  <conditionalFormatting sqref="J564">
    <cfRule type="expression" dxfId="415" priority="416">
      <formula>E564&gt;0</formula>
    </cfRule>
  </conditionalFormatting>
  <conditionalFormatting sqref="K564">
    <cfRule type="expression" dxfId="414" priority="415">
      <formula>E564&gt;0</formula>
    </cfRule>
  </conditionalFormatting>
  <conditionalFormatting sqref="I566">
    <cfRule type="expression" dxfId="413" priority="414">
      <formula>E566&gt;0</formula>
    </cfRule>
  </conditionalFormatting>
  <conditionalFormatting sqref="J566">
    <cfRule type="expression" dxfId="412" priority="413">
      <formula>E566&gt;0</formula>
    </cfRule>
  </conditionalFormatting>
  <conditionalFormatting sqref="K566">
    <cfRule type="expression" dxfId="411" priority="412">
      <formula>E566&gt;0</formula>
    </cfRule>
  </conditionalFormatting>
  <conditionalFormatting sqref="I568">
    <cfRule type="expression" dxfId="410" priority="411">
      <formula>E568&gt;0</formula>
    </cfRule>
  </conditionalFormatting>
  <conditionalFormatting sqref="J568">
    <cfRule type="expression" dxfId="409" priority="410">
      <formula>E568&gt;0</formula>
    </cfRule>
  </conditionalFormatting>
  <conditionalFormatting sqref="K568">
    <cfRule type="expression" dxfId="408" priority="409">
      <formula>E568&gt;0</formula>
    </cfRule>
  </conditionalFormatting>
  <conditionalFormatting sqref="I570">
    <cfRule type="expression" dxfId="407" priority="408">
      <formula>E570&gt;0</formula>
    </cfRule>
  </conditionalFormatting>
  <conditionalFormatting sqref="J570">
    <cfRule type="expression" dxfId="406" priority="407">
      <formula>E570&gt;0</formula>
    </cfRule>
  </conditionalFormatting>
  <conditionalFormatting sqref="K570">
    <cfRule type="expression" dxfId="405" priority="406">
      <formula>E570&gt;0</formula>
    </cfRule>
  </conditionalFormatting>
  <conditionalFormatting sqref="I574">
    <cfRule type="expression" dxfId="404" priority="405">
      <formula>E574&gt;0</formula>
    </cfRule>
  </conditionalFormatting>
  <conditionalFormatting sqref="J574">
    <cfRule type="expression" dxfId="403" priority="404">
      <formula>E574&gt;0</formula>
    </cfRule>
  </conditionalFormatting>
  <conditionalFormatting sqref="K574">
    <cfRule type="expression" dxfId="402" priority="403">
      <formula>E574&gt;0</formula>
    </cfRule>
  </conditionalFormatting>
  <conditionalFormatting sqref="I576">
    <cfRule type="expression" dxfId="401" priority="402">
      <formula>E576&gt;0</formula>
    </cfRule>
  </conditionalFormatting>
  <conditionalFormatting sqref="J576">
    <cfRule type="expression" dxfId="400" priority="401">
      <formula>E576&gt;0</formula>
    </cfRule>
  </conditionalFormatting>
  <conditionalFormatting sqref="K576">
    <cfRule type="expression" dxfId="399" priority="400">
      <formula>E576&gt;0</formula>
    </cfRule>
  </conditionalFormatting>
  <conditionalFormatting sqref="I578">
    <cfRule type="expression" dxfId="398" priority="399">
      <formula>E578&gt;0</formula>
    </cfRule>
  </conditionalFormatting>
  <conditionalFormatting sqref="J578">
    <cfRule type="expression" dxfId="397" priority="398">
      <formula>E578&gt;0</formula>
    </cfRule>
  </conditionalFormatting>
  <conditionalFormatting sqref="K578">
    <cfRule type="expression" dxfId="396" priority="397">
      <formula>E578&gt;0</formula>
    </cfRule>
  </conditionalFormatting>
  <conditionalFormatting sqref="I580">
    <cfRule type="expression" dxfId="395" priority="396">
      <formula>E580&gt;0</formula>
    </cfRule>
  </conditionalFormatting>
  <conditionalFormatting sqref="J580">
    <cfRule type="expression" dxfId="394" priority="395">
      <formula>E580&gt;0</formula>
    </cfRule>
  </conditionalFormatting>
  <conditionalFormatting sqref="K580">
    <cfRule type="expression" dxfId="393" priority="394">
      <formula>E580&gt;0</formula>
    </cfRule>
  </conditionalFormatting>
  <conditionalFormatting sqref="I582">
    <cfRule type="expression" dxfId="392" priority="393">
      <formula>E582&gt;0</formula>
    </cfRule>
  </conditionalFormatting>
  <conditionalFormatting sqref="J582">
    <cfRule type="expression" dxfId="391" priority="392">
      <formula>E582&gt;0</formula>
    </cfRule>
  </conditionalFormatting>
  <conditionalFormatting sqref="K582">
    <cfRule type="expression" dxfId="390" priority="391">
      <formula>E582&gt;0</formula>
    </cfRule>
  </conditionalFormatting>
  <conditionalFormatting sqref="I584">
    <cfRule type="expression" dxfId="389" priority="390">
      <formula>E584&gt;0</formula>
    </cfRule>
  </conditionalFormatting>
  <conditionalFormatting sqref="J584">
    <cfRule type="expression" dxfId="388" priority="389">
      <formula>E584&gt;0</formula>
    </cfRule>
  </conditionalFormatting>
  <conditionalFormatting sqref="K584">
    <cfRule type="expression" dxfId="387" priority="388">
      <formula>E584&gt;0</formula>
    </cfRule>
  </conditionalFormatting>
  <conditionalFormatting sqref="I586">
    <cfRule type="expression" dxfId="386" priority="387">
      <formula>E586&gt;0</formula>
    </cfRule>
  </conditionalFormatting>
  <conditionalFormatting sqref="J586">
    <cfRule type="expression" dxfId="385" priority="386">
      <formula>E586&gt;0</formula>
    </cfRule>
  </conditionalFormatting>
  <conditionalFormatting sqref="K586">
    <cfRule type="expression" dxfId="384" priority="385">
      <formula>E586&gt;0</formula>
    </cfRule>
  </conditionalFormatting>
  <conditionalFormatting sqref="I588">
    <cfRule type="expression" dxfId="383" priority="384">
      <formula>E588&gt;0</formula>
    </cfRule>
  </conditionalFormatting>
  <conditionalFormatting sqref="J588">
    <cfRule type="expression" dxfId="382" priority="383">
      <formula>E588&gt;0</formula>
    </cfRule>
  </conditionalFormatting>
  <conditionalFormatting sqref="K588">
    <cfRule type="expression" dxfId="381" priority="382">
      <formula>E588&gt;0</formula>
    </cfRule>
  </conditionalFormatting>
  <conditionalFormatting sqref="I590">
    <cfRule type="expression" dxfId="380" priority="381">
      <formula>E590&gt;0</formula>
    </cfRule>
  </conditionalFormatting>
  <conditionalFormatting sqref="J590">
    <cfRule type="expression" dxfId="379" priority="380">
      <formula>E590&gt;0</formula>
    </cfRule>
  </conditionalFormatting>
  <conditionalFormatting sqref="K590">
    <cfRule type="expression" dxfId="378" priority="379">
      <formula>E590&gt;0</formula>
    </cfRule>
  </conditionalFormatting>
  <conditionalFormatting sqref="I592">
    <cfRule type="expression" dxfId="377" priority="378">
      <formula>E592&gt;0</formula>
    </cfRule>
  </conditionalFormatting>
  <conditionalFormatting sqref="J592">
    <cfRule type="expression" dxfId="376" priority="377">
      <formula>E592&gt;0</formula>
    </cfRule>
  </conditionalFormatting>
  <conditionalFormatting sqref="K592">
    <cfRule type="expression" dxfId="375" priority="376">
      <formula>E592&gt;0</formula>
    </cfRule>
  </conditionalFormatting>
  <conditionalFormatting sqref="I594">
    <cfRule type="expression" dxfId="374" priority="375">
      <formula>E594&gt;0</formula>
    </cfRule>
  </conditionalFormatting>
  <conditionalFormatting sqref="J594">
    <cfRule type="expression" dxfId="373" priority="374">
      <formula>E594&gt;0</formula>
    </cfRule>
  </conditionalFormatting>
  <conditionalFormatting sqref="K594">
    <cfRule type="expression" dxfId="372" priority="373">
      <formula>E594&gt;0</formula>
    </cfRule>
  </conditionalFormatting>
  <conditionalFormatting sqref="I596">
    <cfRule type="expression" dxfId="371" priority="372">
      <formula>E596&gt;0</formula>
    </cfRule>
  </conditionalFormatting>
  <conditionalFormatting sqref="J596">
    <cfRule type="expression" dxfId="370" priority="371">
      <formula>E596&gt;0</formula>
    </cfRule>
  </conditionalFormatting>
  <conditionalFormatting sqref="K596">
    <cfRule type="expression" dxfId="369" priority="370">
      <formula>E596&gt;0</formula>
    </cfRule>
  </conditionalFormatting>
  <conditionalFormatting sqref="I600">
    <cfRule type="expression" dxfId="368" priority="369">
      <formula>E600&gt;0</formula>
    </cfRule>
  </conditionalFormatting>
  <conditionalFormatting sqref="J600">
    <cfRule type="expression" dxfId="367" priority="368">
      <formula>E600&gt;0</formula>
    </cfRule>
  </conditionalFormatting>
  <conditionalFormatting sqref="K600">
    <cfRule type="expression" dxfId="366" priority="367">
      <formula>E600&gt;0</formula>
    </cfRule>
  </conditionalFormatting>
  <conditionalFormatting sqref="I602">
    <cfRule type="expression" dxfId="365" priority="366">
      <formula>E602&gt;0</formula>
    </cfRule>
  </conditionalFormatting>
  <conditionalFormatting sqref="J602">
    <cfRule type="expression" dxfId="364" priority="365">
      <formula>E602&gt;0</formula>
    </cfRule>
  </conditionalFormatting>
  <conditionalFormatting sqref="K602">
    <cfRule type="expression" dxfId="363" priority="364">
      <formula>E602&gt;0</formula>
    </cfRule>
  </conditionalFormatting>
  <conditionalFormatting sqref="I604">
    <cfRule type="expression" dxfId="362" priority="363">
      <formula>E604&gt;0</formula>
    </cfRule>
  </conditionalFormatting>
  <conditionalFormatting sqref="J604">
    <cfRule type="expression" dxfId="361" priority="362">
      <formula>E604&gt;0</formula>
    </cfRule>
  </conditionalFormatting>
  <conditionalFormatting sqref="K604">
    <cfRule type="expression" dxfId="360" priority="361">
      <formula>E604&gt;0</formula>
    </cfRule>
  </conditionalFormatting>
  <conditionalFormatting sqref="I606">
    <cfRule type="expression" dxfId="359" priority="360">
      <formula>E606&gt;0</formula>
    </cfRule>
  </conditionalFormatting>
  <conditionalFormatting sqref="J606">
    <cfRule type="expression" dxfId="358" priority="359">
      <formula>E606&gt;0</formula>
    </cfRule>
  </conditionalFormatting>
  <conditionalFormatting sqref="K606">
    <cfRule type="expression" dxfId="357" priority="358">
      <formula>E606&gt;0</formula>
    </cfRule>
  </conditionalFormatting>
  <conditionalFormatting sqref="I608">
    <cfRule type="expression" dxfId="356" priority="357">
      <formula>E608&gt;0</formula>
    </cfRule>
  </conditionalFormatting>
  <conditionalFormatting sqref="J608">
    <cfRule type="expression" dxfId="355" priority="356">
      <formula>E608&gt;0</formula>
    </cfRule>
  </conditionalFormatting>
  <conditionalFormatting sqref="K608">
    <cfRule type="expression" dxfId="354" priority="355">
      <formula>E608&gt;0</formula>
    </cfRule>
  </conditionalFormatting>
  <conditionalFormatting sqref="I610">
    <cfRule type="expression" dxfId="353" priority="354">
      <formula>E610&gt;0</formula>
    </cfRule>
  </conditionalFormatting>
  <conditionalFormatting sqref="J610">
    <cfRule type="expression" dxfId="352" priority="353">
      <formula>E610&gt;0</formula>
    </cfRule>
  </conditionalFormatting>
  <conditionalFormatting sqref="K610">
    <cfRule type="expression" dxfId="351" priority="352">
      <formula>E610&gt;0</formula>
    </cfRule>
  </conditionalFormatting>
  <conditionalFormatting sqref="I612">
    <cfRule type="expression" dxfId="350" priority="351">
      <formula>E612&gt;0</formula>
    </cfRule>
  </conditionalFormatting>
  <conditionalFormatting sqref="J612">
    <cfRule type="expression" dxfId="349" priority="350">
      <formula>E612&gt;0</formula>
    </cfRule>
  </conditionalFormatting>
  <conditionalFormatting sqref="K612">
    <cfRule type="expression" dxfId="348" priority="349">
      <formula>E612&gt;0</formula>
    </cfRule>
  </conditionalFormatting>
  <conditionalFormatting sqref="I614">
    <cfRule type="expression" dxfId="347" priority="348">
      <formula>E614&gt;0</formula>
    </cfRule>
  </conditionalFormatting>
  <conditionalFormatting sqref="J614">
    <cfRule type="expression" dxfId="346" priority="347">
      <formula>E614&gt;0</formula>
    </cfRule>
  </conditionalFormatting>
  <conditionalFormatting sqref="K614">
    <cfRule type="expression" dxfId="345" priority="346">
      <formula>E614&gt;0</formula>
    </cfRule>
  </conditionalFormatting>
  <conditionalFormatting sqref="I616">
    <cfRule type="expression" dxfId="344" priority="345">
      <formula>E616&gt;0</formula>
    </cfRule>
  </conditionalFormatting>
  <conditionalFormatting sqref="J616">
    <cfRule type="expression" dxfId="343" priority="344">
      <formula>E616&gt;0</formula>
    </cfRule>
  </conditionalFormatting>
  <conditionalFormatting sqref="K616">
    <cfRule type="expression" dxfId="342" priority="343">
      <formula>E616&gt;0</formula>
    </cfRule>
  </conditionalFormatting>
  <conditionalFormatting sqref="I618">
    <cfRule type="expression" dxfId="341" priority="342">
      <formula>E618&gt;0</formula>
    </cfRule>
  </conditionalFormatting>
  <conditionalFormatting sqref="J618">
    <cfRule type="expression" dxfId="340" priority="341">
      <formula>E618&gt;0</formula>
    </cfRule>
  </conditionalFormatting>
  <conditionalFormatting sqref="K618">
    <cfRule type="expression" dxfId="339" priority="340">
      <formula>E618&gt;0</formula>
    </cfRule>
  </conditionalFormatting>
  <conditionalFormatting sqref="I620">
    <cfRule type="expression" dxfId="338" priority="339">
      <formula>E620&gt;0</formula>
    </cfRule>
  </conditionalFormatting>
  <conditionalFormatting sqref="J620">
    <cfRule type="expression" dxfId="337" priority="338">
      <formula>E620&gt;0</formula>
    </cfRule>
  </conditionalFormatting>
  <conditionalFormatting sqref="K620">
    <cfRule type="expression" dxfId="336" priority="337">
      <formula>E620&gt;0</formula>
    </cfRule>
  </conditionalFormatting>
  <conditionalFormatting sqref="I622">
    <cfRule type="expression" dxfId="335" priority="336">
      <formula>E622&gt;0</formula>
    </cfRule>
  </conditionalFormatting>
  <conditionalFormatting sqref="J622">
    <cfRule type="expression" dxfId="334" priority="335">
      <formula>E622&gt;0</formula>
    </cfRule>
  </conditionalFormatting>
  <conditionalFormatting sqref="K622">
    <cfRule type="expression" dxfId="333" priority="334">
      <formula>E622&gt;0</formula>
    </cfRule>
  </conditionalFormatting>
  <conditionalFormatting sqref="I626">
    <cfRule type="expression" dxfId="332" priority="333">
      <formula>E626&gt;0</formula>
    </cfRule>
  </conditionalFormatting>
  <conditionalFormatting sqref="J626">
    <cfRule type="expression" dxfId="331" priority="332">
      <formula>E626&gt;0</formula>
    </cfRule>
  </conditionalFormatting>
  <conditionalFormatting sqref="K626">
    <cfRule type="expression" dxfId="330" priority="331">
      <formula>E626&gt;0</formula>
    </cfRule>
  </conditionalFormatting>
  <conditionalFormatting sqref="I628">
    <cfRule type="expression" dxfId="329" priority="330">
      <formula>E628&gt;0</formula>
    </cfRule>
  </conditionalFormatting>
  <conditionalFormatting sqref="J628">
    <cfRule type="expression" dxfId="328" priority="329">
      <formula>E628&gt;0</formula>
    </cfRule>
  </conditionalFormatting>
  <conditionalFormatting sqref="K628">
    <cfRule type="expression" dxfId="327" priority="328">
      <formula>E628&gt;0</formula>
    </cfRule>
  </conditionalFormatting>
  <conditionalFormatting sqref="I630">
    <cfRule type="expression" dxfId="326" priority="327">
      <formula>E630&gt;0</formula>
    </cfRule>
  </conditionalFormatting>
  <conditionalFormatting sqref="J630">
    <cfRule type="expression" dxfId="325" priority="326">
      <formula>E630&gt;0</formula>
    </cfRule>
  </conditionalFormatting>
  <conditionalFormatting sqref="K630">
    <cfRule type="expression" dxfId="324" priority="325">
      <formula>E630&gt;0</formula>
    </cfRule>
  </conditionalFormatting>
  <conditionalFormatting sqref="I632">
    <cfRule type="expression" dxfId="323" priority="324">
      <formula>E632&gt;0</formula>
    </cfRule>
  </conditionalFormatting>
  <conditionalFormatting sqref="J632">
    <cfRule type="expression" dxfId="322" priority="323">
      <formula>E632&gt;0</formula>
    </cfRule>
  </conditionalFormatting>
  <conditionalFormatting sqref="K632">
    <cfRule type="expression" dxfId="321" priority="322">
      <formula>E632&gt;0</formula>
    </cfRule>
  </conditionalFormatting>
  <conditionalFormatting sqref="I634">
    <cfRule type="expression" dxfId="320" priority="321">
      <formula>E634&gt;0</formula>
    </cfRule>
  </conditionalFormatting>
  <conditionalFormatting sqref="J634">
    <cfRule type="expression" dxfId="319" priority="320">
      <formula>E634&gt;0</formula>
    </cfRule>
  </conditionalFormatting>
  <conditionalFormatting sqref="K634">
    <cfRule type="expression" dxfId="318" priority="319">
      <formula>E634&gt;0</formula>
    </cfRule>
  </conditionalFormatting>
  <conditionalFormatting sqref="I636">
    <cfRule type="expression" dxfId="317" priority="318">
      <formula>E636&gt;0</formula>
    </cfRule>
  </conditionalFormatting>
  <conditionalFormatting sqref="J636">
    <cfRule type="expression" dxfId="316" priority="317">
      <formula>E636&gt;0</formula>
    </cfRule>
  </conditionalFormatting>
  <conditionalFormatting sqref="K636">
    <cfRule type="expression" dxfId="315" priority="316">
      <formula>E636&gt;0</formula>
    </cfRule>
  </conditionalFormatting>
  <conditionalFormatting sqref="I638">
    <cfRule type="expression" dxfId="314" priority="315">
      <formula>E638&gt;0</formula>
    </cfRule>
  </conditionalFormatting>
  <conditionalFormatting sqref="J638">
    <cfRule type="expression" dxfId="313" priority="314">
      <formula>E638&gt;0</formula>
    </cfRule>
  </conditionalFormatting>
  <conditionalFormatting sqref="K638">
    <cfRule type="expression" dxfId="312" priority="313">
      <formula>E638&gt;0</formula>
    </cfRule>
  </conditionalFormatting>
  <conditionalFormatting sqref="I640">
    <cfRule type="expression" dxfId="311" priority="312">
      <formula>E640&gt;0</formula>
    </cfRule>
  </conditionalFormatting>
  <conditionalFormatting sqref="J640">
    <cfRule type="expression" dxfId="310" priority="311">
      <formula>E640&gt;0</formula>
    </cfRule>
  </conditionalFormatting>
  <conditionalFormatting sqref="K640">
    <cfRule type="expression" dxfId="309" priority="310">
      <formula>E640&gt;0</formula>
    </cfRule>
  </conditionalFormatting>
  <conditionalFormatting sqref="I642">
    <cfRule type="expression" dxfId="308" priority="309">
      <formula>E642&gt;0</formula>
    </cfRule>
  </conditionalFormatting>
  <conditionalFormatting sqref="J642">
    <cfRule type="expression" dxfId="307" priority="308">
      <formula>E642&gt;0</formula>
    </cfRule>
  </conditionalFormatting>
  <conditionalFormatting sqref="K642">
    <cfRule type="expression" dxfId="306" priority="307">
      <formula>E642&gt;0</formula>
    </cfRule>
  </conditionalFormatting>
  <conditionalFormatting sqref="I644">
    <cfRule type="expression" dxfId="305" priority="306">
      <formula>E644&gt;0</formula>
    </cfRule>
  </conditionalFormatting>
  <conditionalFormatting sqref="J644">
    <cfRule type="expression" dxfId="304" priority="305">
      <formula>E644&gt;0</formula>
    </cfRule>
  </conditionalFormatting>
  <conditionalFormatting sqref="K644">
    <cfRule type="expression" dxfId="303" priority="304">
      <formula>E644&gt;0</formula>
    </cfRule>
  </conditionalFormatting>
  <conditionalFormatting sqref="I646">
    <cfRule type="expression" dxfId="302" priority="303">
      <formula>E646&gt;0</formula>
    </cfRule>
  </conditionalFormatting>
  <conditionalFormatting sqref="J646">
    <cfRule type="expression" dxfId="301" priority="302">
      <formula>E646&gt;0</formula>
    </cfRule>
  </conditionalFormatting>
  <conditionalFormatting sqref="K646">
    <cfRule type="expression" dxfId="300" priority="301">
      <formula>E646&gt;0</formula>
    </cfRule>
  </conditionalFormatting>
  <conditionalFormatting sqref="I648">
    <cfRule type="expression" dxfId="299" priority="300">
      <formula>E648&gt;0</formula>
    </cfRule>
  </conditionalFormatting>
  <conditionalFormatting sqref="J648">
    <cfRule type="expression" dxfId="298" priority="299">
      <formula>E648&gt;0</formula>
    </cfRule>
  </conditionalFormatting>
  <conditionalFormatting sqref="K648">
    <cfRule type="expression" dxfId="297" priority="298">
      <formula>E648&gt;0</formula>
    </cfRule>
  </conditionalFormatting>
  <conditionalFormatting sqref="E8">
    <cfRule type="expression" dxfId="296" priority="297">
      <formula>E8&gt;0</formula>
    </cfRule>
  </conditionalFormatting>
  <conditionalFormatting sqref="E10">
    <cfRule type="expression" dxfId="295" priority="296">
      <formula>E10&gt;0</formula>
    </cfRule>
  </conditionalFormatting>
  <conditionalFormatting sqref="E12">
    <cfRule type="expression" dxfId="294" priority="295">
      <formula>E12&gt;0</formula>
    </cfRule>
  </conditionalFormatting>
  <conditionalFormatting sqref="E14">
    <cfRule type="expression" dxfId="293" priority="294">
      <formula>E14&gt;0</formula>
    </cfRule>
  </conditionalFormatting>
  <conditionalFormatting sqref="E16">
    <cfRule type="expression" dxfId="292" priority="293">
      <formula>E16&gt;0</formula>
    </cfRule>
  </conditionalFormatting>
  <conditionalFormatting sqref="E18">
    <cfRule type="expression" dxfId="291" priority="292">
      <formula>E18&gt;0</formula>
    </cfRule>
  </conditionalFormatting>
  <conditionalFormatting sqref="E20">
    <cfRule type="expression" dxfId="290" priority="291">
      <formula>E20&gt;0</formula>
    </cfRule>
  </conditionalFormatting>
  <conditionalFormatting sqref="E22">
    <cfRule type="expression" dxfId="289" priority="290">
      <formula>E22&gt;0</formula>
    </cfRule>
  </conditionalFormatting>
  <conditionalFormatting sqref="E24">
    <cfRule type="expression" dxfId="288" priority="289">
      <formula>E24&gt;0</formula>
    </cfRule>
  </conditionalFormatting>
  <conditionalFormatting sqref="E28">
    <cfRule type="expression" dxfId="287" priority="288">
      <formula>E28&gt;0</formula>
    </cfRule>
  </conditionalFormatting>
  <conditionalFormatting sqref="E30">
    <cfRule type="expression" dxfId="286" priority="287">
      <formula>E30&gt;0</formula>
    </cfRule>
  </conditionalFormatting>
  <conditionalFormatting sqref="E32">
    <cfRule type="expression" dxfId="285" priority="286">
      <formula>E32&gt;0</formula>
    </cfRule>
  </conditionalFormatting>
  <conditionalFormatting sqref="E34">
    <cfRule type="expression" dxfId="284" priority="285">
      <formula>E34&gt;0</formula>
    </cfRule>
  </conditionalFormatting>
  <conditionalFormatting sqref="E36">
    <cfRule type="expression" dxfId="283" priority="284">
      <formula>E36&gt;0</formula>
    </cfRule>
  </conditionalFormatting>
  <conditionalFormatting sqref="E38">
    <cfRule type="expression" dxfId="282" priority="283">
      <formula>E38&gt;0</formula>
    </cfRule>
  </conditionalFormatting>
  <conditionalFormatting sqref="E40">
    <cfRule type="expression" dxfId="281" priority="282">
      <formula>E40&gt;0</formula>
    </cfRule>
  </conditionalFormatting>
  <conditionalFormatting sqref="E42">
    <cfRule type="expression" dxfId="280" priority="281">
      <formula>E42&gt;0</formula>
    </cfRule>
  </conditionalFormatting>
  <conditionalFormatting sqref="E44">
    <cfRule type="expression" dxfId="279" priority="280">
      <formula>E44&gt;0</formula>
    </cfRule>
  </conditionalFormatting>
  <conditionalFormatting sqref="E46">
    <cfRule type="expression" dxfId="278" priority="279">
      <formula>E46&gt;0</formula>
    </cfRule>
  </conditionalFormatting>
  <conditionalFormatting sqref="E48">
    <cfRule type="expression" dxfId="277" priority="278">
      <formula>E48&gt;0</formula>
    </cfRule>
  </conditionalFormatting>
  <conditionalFormatting sqref="E50">
    <cfRule type="expression" dxfId="276" priority="277">
      <formula>E50&gt;0</formula>
    </cfRule>
  </conditionalFormatting>
  <conditionalFormatting sqref="E54">
    <cfRule type="expression" dxfId="275" priority="276">
      <formula>E54&gt;0</formula>
    </cfRule>
  </conditionalFormatting>
  <conditionalFormatting sqref="E56">
    <cfRule type="expression" dxfId="274" priority="275">
      <formula>E56&gt;0</formula>
    </cfRule>
  </conditionalFormatting>
  <conditionalFormatting sqref="E58">
    <cfRule type="expression" dxfId="273" priority="274">
      <formula>E58&gt;0</formula>
    </cfRule>
  </conditionalFormatting>
  <conditionalFormatting sqref="E60">
    <cfRule type="expression" dxfId="272" priority="273">
      <formula>E60&gt;0</formula>
    </cfRule>
  </conditionalFormatting>
  <conditionalFormatting sqref="E62">
    <cfRule type="expression" dxfId="271" priority="272">
      <formula>E62&gt;0</formula>
    </cfRule>
  </conditionalFormatting>
  <conditionalFormatting sqref="E64">
    <cfRule type="expression" dxfId="270" priority="271">
      <formula>E64&gt;0</formula>
    </cfRule>
  </conditionalFormatting>
  <conditionalFormatting sqref="E66">
    <cfRule type="expression" dxfId="269" priority="270">
      <formula>E66&gt;0</formula>
    </cfRule>
  </conditionalFormatting>
  <conditionalFormatting sqref="E68">
    <cfRule type="expression" dxfId="268" priority="269">
      <formula>E68&gt;0</formula>
    </cfRule>
  </conditionalFormatting>
  <conditionalFormatting sqref="E70">
    <cfRule type="expression" dxfId="267" priority="268">
      <formula>E70&gt;0</formula>
    </cfRule>
  </conditionalFormatting>
  <conditionalFormatting sqref="E72">
    <cfRule type="expression" dxfId="266" priority="267">
      <formula>E72&gt;0</formula>
    </cfRule>
  </conditionalFormatting>
  <conditionalFormatting sqref="E74">
    <cfRule type="expression" dxfId="265" priority="266">
      <formula>E74&gt;0</formula>
    </cfRule>
  </conditionalFormatting>
  <conditionalFormatting sqref="E76">
    <cfRule type="expression" dxfId="264" priority="265">
      <formula>E76&gt;0</formula>
    </cfRule>
  </conditionalFormatting>
  <conditionalFormatting sqref="E80">
    <cfRule type="expression" dxfId="263" priority="264">
      <formula>E80&gt;0</formula>
    </cfRule>
  </conditionalFormatting>
  <conditionalFormatting sqref="E82">
    <cfRule type="expression" dxfId="262" priority="263">
      <formula>E82&gt;0</formula>
    </cfRule>
  </conditionalFormatting>
  <conditionalFormatting sqref="E84">
    <cfRule type="expression" dxfId="261" priority="262">
      <formula>E84&gt;0</formula>
    </cfRule>
  </conditionalFormatting>
  <conditionalFormatting sqref="E86">
    <cfRule type="expression" dxfId="260" priority="261">
      <formula>E86&gt;0</formula>
    </cfRule>
  </conditionalFormatting>
  <conditionalFormatting sqref="E88">
    <cfRule type="expression" dxfId="259" priority="260">
      <formula>E88&gt;0</formula>
    </cfRule>
  </conditionalFormatting>
  <conditionalFormatting sqref="E90">
    <cfRule type="expression" dxfId="258" priority="259">
      <formula>E90&gt;0</formula>
    </cfRule>
  </conditionalFormatting>
  <conditionalFormatting sqref="E92">
    <cfRule type="expression" dxfId="257" priority="258">
      <formula>E92&gt;0</formula>
    </cfRule>
  </conditionalFormatting>
  <conditionalFormatting sqref="E94">
    <cfRule type="expression" dxfId="256" priority="257">
      <formula>E94&gt;0</formula>
    </cfRule>
  </conditionalFormatting>
  <conditionalFormatting sqref="E96">
    <cfRule type="expression" dxfId="255" priority="256">
      <formula>E96&gt;0</formula>
    </cfRule>
  </conditionalFormatting>
  <conditionalFormatting sqref="E98">
    <cfRule type="expression" dxfId="254" priority="255">
      <formula>E98&gt;0</formula>
    </cfRule>
  </conditionalFormatting>
  <conditionalFormatting sqref="E100">
    <cfRule type="expression" dxfId="253" priority="254">
      <formula>E100&gt;0</formula>
    </cfRule>
  </conditionalFormatting>
  <conditionalFormatting sqref="E102">
    <cfRule type="expression" dxfId="252" priority="253">
      <formula>E102&gt;0</formula>
    </cfRule>
  </conditionalFormatting>
  <conditionalFormatting sqref="E106">
    <cfRule type="expression" dxfId="251" priority="252">
      <formula>E106&gt;0</formula>
    </cfRule>
  </conditionalFormatting>
  <conditionalFormatting sqref="E108">
    <cfRule type="expression" dxfId="250" priority="251">
      <formula>E108&gt;0</formula>
    </cfRule>
  </conditionalFormatting>
  <conditionalFormatting sqref="E110">
    <cfRule type="expression" dxfId="249" priority="250">
      <formula>E110&gt;0</formula>
    </cfRule>
  </conditionalFormatting>
  <conditionalFormatting sqref="E112">
    <cfRule type="expression" dxfId="248" priority="249">
      <formula>E112&gt;0</formula>
    </cfRule>
  </conditionalFormatting>
  <conditionalFormatting sqref="E114">
    <cfRule type="expression" dxfId="247" priority="248">
      <formula>E114&gt;0</formula>
    </cfRule>
  </conditionalFormatting>
  <conditionalFormatting sqref="E116">
    <cfRule type="expression" dxfId="246" priority="247">
      <formula>E116&gt;0</formula>
    </cfRule>
  </conditionalFormatting>
  <conditionalFormatting sqref="E118">
    <cfRule type="expression" dxfId="245" priority="246">
      <formula>E118&gt;0</formula>
    </cfRule>
  </conditionalFormatting>
  <conditionalFormatting sqref="E120">
    <cfRule type="expression" dxfId="244" priority="245">
      <formula>E120&gt;0</formula>
    </cfRule>
  </conditionalFormatting>
  <conditionalFormatting sqref="E122">
    <cfRule type="expression" dxfId="243" priority="244">
      <formula>E122&gt;0</formula>
    </cfRule>
  </conditionalFormatting>
  <conditionalFormatting sqref="E124">
    <cfRule type="expression" dxfId="242" priority="243">
      <formula>E124&gt;0</formula>
    </cfRule>
  </conditionalFormatting>
  <conditionalFormatting sqref="E126">
    <cfRule type="expression" dxfId="241" priority="242">
      <formula>E126&gt;0</formula>
    </cfRule>
  </conditionalFormatting>
  <conditionalFormatting sqref="E128">
    <cfRule type="expression" dxfId="240" priority="241">
      <formula>E128&gt;0</formula>
    </cfRule>
  </conditionalFormatting>
  <conditionalFormatting sqref="E132">
    <cfRule type="expression" dxfId="239" priority="240">
      <formula>E132&gt;0</formula>
    </cfRule>
  </conditionalFormatting>
  <conditionalFormatting sqref="E134">
    <cfRule type="expression" dxfId="238" priority="239">
      <formula>E134&gt;0</formula>
    </cfRule>
  </conditionalFormatting>
  <conditionalFormatting sqref="E136">
    <cfRule type="expression" dxfId="237" priority="238">
      <formula>E136&gt;0</formula>
    </cfRule>
  </conditionalFormatting>
  <conditionalFormatting sqref="E138">
    <cfRule type="expression" dxfId="236" priority="237">
      <formula>E138&gt;0</formula>
    </cfRule>
  </conditionalFormatting>
  <conditionalFormatting sqref="E140">
    <cfRule type="expression" dxfId="235" priority="236">
      <formula>E140&gt;0</formula>
    </cfRule>
  </conditionalFormatting>
  <conditionalFormatting sqref="E142">
    <cfRule type="expression" dxfId="234" priority="235">
      <formula>E142&gt;0</formula>
    </cfRule>
  </conditionalFormatting>
  <conditionalFormatting sqref="E144">
    <cfRule type="expression" dxfId="233" priority="234">
      <formula>E144&gt;0</formula>
    </cfRule>
  </conditionalFormatting>
  <conditionalFormatting sqref="E146">
    <cfRule type="expression" dxfId="232" priority="233">
      <formula>E146&gt;0</formula>
    </cfRule>
  </conditionalFormatting>
  <conditionalFormatting sqref="E148">
    <cfRule type="expression" dxfId="231" priority="232">
      <formula>E148&gt;0</formula>
    </cfRule>
  </conditionalFormatting>
  <conditionalFormatting sqref="E150">
    <cfRule type="expression" dxfId="230" priority="231">
      <formula>E150&gt;0</formula>
    </cfRule>
  </conditionalFormatting>
  <conditionalFormatting sqref="E152">
    <cfRule type="expression" dxfId="229" priority="230">
      <formula>E152&gt;0</formula>
    </cfRule>
  </conditionalFormatting>
  <conditionalFormatting sqref="E154">
    <cfRule type="expression" dxfId="228" priority="229">
      <formula>E154&gt;0</formula>
    </cfRule>
  </conditionalFormatting>
  <conditionalFormatting sqref="E158">
    <cfRule type="expression" dxfId="227" priority="228">
      <formula>E158&gt;0</formula>
    </cfRule>
  </conditionalFormatting>
  <conditionalFormatting sqref="E160">
    <cfRule type="expression" dxfId="226" priority="227">
      <formula>E160&gt;0</formula>
    </cfRule>
  </conditionalFormatting>
  <conditionalFormatting sqref="E162">
    <cfRule type="expression" dxfId="225" priority="226">
      <formula>E162&gt;0</formula>
    </cfRule>
  </conditionalFormatting>
  <conditionalFormatting sqref="E164">
    <cfRule type="expression" dxfId="224" priority="225">
      <formula>E164&gt;0</formula>
    </cfRule>
  </conditionalFormatting>
  <conditionalFormatting sqref="E166">
    <cfRule type="expression" dxfId="223" priority="224">
      <formula>E166&gt;0</formula>
    </cfRule>
  </conditionalFormatting>
  <conditionalFormatting sqref="E168">
    <cfRule type="expression" dxfId="222" priority="223">
      <formula>E168&gt;0</formula>
    </cfRule>
  </conditionalFormatting>
  <conditionalFormatting sqref="E170">
    <cfRule type="expression" dxfId="221" priority="222">
      <formula>E170&gt;0</formula>
    </cfRule>
  </conditionalFormatting>
  <conditionalFormatting sqref="E172">
    <cfRule type="expression" dxfId="220" priority="221">
      <formula>E172&gt;0</formula>
    </cfRule>
  </conditionalFormatting>
  <conditionalFormatting sqref="E174">
    <cfRule type="expression" dxfId="219" priority="220">
      <formula>E174&gt;0</formula>
    </cfRule>
  </conditionalFormatting>
  <conditionalFormatting sqref="E176">
    <cfRule type="expression" dxfId="218" priority="219">
      <formula>E176&gt;0</formula>
    </cfRule>
  </conditionalFormatting>
  <conditionalFormatting sqref="E178">
    <cfRule type="expression" dxfId="217" priority="218">
      <formula>E178&gt;0</formula>
    </cfRule>
  </conditionalFormatting>
  <conditionalFormatting sqref="E180">
    <cfRule type="expression" dxfId="216" priority="217">
      <formula>E180&gt;0</formula>
    </cfRule>
  </conditionalFormatting>
  <conditionalFormatting sqref="E184">
    <cfRule type="expression" dxfId="215" priority="216">
      <formula>E184&gt;0</formula>
    </cfRule>
  </conditionalFormatting>
  <conditionalFormatting sqref="E186">
    <cfRule type="expression" dxfId="214" priority="215">
      <formula>E186&gt;0</formula>
    </cfRule>
  </conditionalFormatting>
  <conditionalFormatting sqref="E188">
    <cfRule type="expression" dxfId="213" priority="214">
      <formula>E188&gt;0</formula>
    </cfRule>
  </conditionalFormatting>
  <conditionalFormatting sqref="E190">
    <cfRule type="expression" dxfId="212" priority="213">
      <formula>E190&gt;0</formula>
    </cfRule>
  </conditionalFormatting>
  <conditionalFormatting sqref="E192">
    <cfRule type="expression" dxfId="211" priority="212">
      <formula>E192&gt;0</formula>
    </cfRule>
  </conditionalFormatting>
  <conditionalFormatting sqref="E194">
    <cfRule type="expression" dxfId="210" priority="211">
      <formula>E194&gt;0</formula>
    </cfRule>
  </conditionalFormatting>
  <conditionalFormatting sqref="E196">
    <cfRule type="expression" dxfId="209" priority="210">
      <formula>E196&gt;0</formula>
    </cfRule>
  </conditionalFormatting>
  <conditionalFormatting sqref="E198">
    <cfRule type="expression" dxfId="208" priority="209">
      <formula>E198&gt;0</formula>
    </cfRule>
  </conditionalFormatting>
  <conditionalFormatting sqref="E200">
    <cfRule type="expression" dxfId="207" priority="208">
      <formula>E200&gt;0</formula>
    </cfRule>
  </conditionalFormatting>
  <conditionalFormatting sqref="E202">
    <cfRule type="expression" dxfId="206" priority="207">
      <formula>E202&gt;0</formula>
    </cfRule>
  </conditionalFormatting>
  <conditionalFormatting sqref="E204">
    <cfRule type="expression" dxfId="205" priority="206">
      <formula>E204&gt;0</formula>
    </cfRule>
  </conditionalFormatting>
  <conditionalFormatting sqref="E206">
    <cfRule type="expression" dxfId="204" priority="205">
      <formula>E206&gt;0</formula>
    </cfRule>
  </conditionalFormatting>
  <conditionalFormatting sqref="E210">
    <cfRule type="expression" dxfId="203" priority="204">
      <formula>E210&gt;0</formula>
    </cfRule>
  </conditionalFormatting>
  <conditionalFormatting sqref="E212">
    <cfRule type="expression" dxfId="202" priority="203">
      <formula>E212&gt;0</formula>
    </cfRule>
  </conditionalFormatting>
  <conditionalFormatting sqref="E214">
    <cfRule type="expression" dxfId="201" priority="202">
      <formula>E214&gt;0</formula>
    </cfRule>
  </conditionalFormatting>
  <conditionalFormatting sqref="E216">
    <cfRule type="expression" dxfId="200" priority="201">
      <formula>E216&gt;0</formula>
    </cfRule>
  </conditionalFormatting>
  <conditionalFormatting sqref="E218">
    <cfRule type="expression" dxfId="199" priority="200">
      <formula>E218&gt;0</formula>
    </cfRule>
  </conditionalFormatting>
  <conditionalFormatting sqref="E220">
    <cfRule type="expression" dxfId="198" priority="199">
      <formula>E220&gt;0</formula>
    </cfRule>
  </conditionalFormatting>
  <conditionalFormatting sqref="E222">
    <cfRule type="expression" dxfId="197" priority="198">
      <formula>E222&gt;0</formula>
    </cfRule>
  </conditionalFormatting>
  <conditionalFormatting sqref="E224">
    <cfRule type="expression" dxfId="196" priority="197">
      <formula>E224&gt;0</formula>
    </cfRule>
  </conditionalFormatting>
  <conditionalFormatting sqref="E226">
    <cfRule type="expression" dxfId="195" priority="196">
      <formula>E226&gt;0</formula>
    </cfRule>
  </conditionalFormatting>
  <conditionalFormatting sqref="E228">
    <cfRule type="expression" dxfId="194" priority="195">
      <formula>E228&gt;0</formula>
    </cfRule>
  </conditionalFormatting>
  <conditionalFormatting sqref="E230">
    <cfRule type="expression" dxfId="193" priority="194">
      <formula>E230&gt;0</formula>
    </cfRule>
  </conditionalFormatting>
  <conditionalFormatting sqref="E232">
    <cfRule type="expression" dxfId="192" priority="193">
      <formula>E232&gt;0</formula>
    </cfRule>
  </conditionalFormatting>
  <conditionalFormatting sqref="E236">
    <cfRule type="expression" dxfId="191" priority="192">
      <formula>E236&gt;0</formula>
    </cfRule>
  </conditionalFormatting>
  <conditionalFormatting sqref="E238">
    <cfRule type="expression" dxfId="190" priority="191">
      <formula>E238&gt;0</formula>
    </cfRule>
  </conditionalFormatting>
  <conditionalFormatting sqref="E240">
    <cfRule type="expression" dxfId="189" priority="190">
      <formula>E240&gt;0</formula>
    </cfRule>
  </conditionalFormatting>
  <conditionalFormatting sqref="E242">
    <cfRule type="expression" dxfId="188" priority="189">
      <formula>E242&gt;0</formula>
    </cfRule>
  </conditionalFormatting>
  <conditionalFormatting sqref="E244">
    <cfRule type="expression" dxfId="187" priority="188">
      <formula>E244&gt;0</formula>
    </cfRule>
  </conditionalFormatting>
  <conditionalFormatting sqref="E246">
    <cfRule type="expression" dxfId="186" priority="187">
      <formula>E246&gt;0</formula>
    </cfRule>
  </conditionalFormatting>
  <conditionalFormatting sqref="E248">
    <cfRule type="expression" dxfId="185" priority="186">
      <formula>E248&gt;0</formula>
    </cfRule>
  </conditionalFormatting>
  <conditionalFormatting sqref="E250">
    <cfRule type="expression" dxfId="184" priority="185">
      <formula>E250&gt;0</formula>
    </cfRule>
  </conditionalFormatting>
  <conditionalFormatting sqref="E252">
    <cfRule type="expression" dxfId="183" priority="184">
      <formula>E252&gt;0</formula>
    </cfRule>
  </conditionalFormatting>
  <conditionalFormatting sqref="E254">
    <cfRule type="expression" dxfId="182" priority="183">
      <formula>E254&gt;0</formula>
    </cfRule>
  </conditionalFormatting>
  <conditionalFormatting sqref="E256">
    <cfRule type="expression" dxfId="181" priority="182">
      <formula>E256&gt;0</formula>
    </cfRule>
  </conditionalFormatting>
  <conditionalFormatting sqref="E258">
    <cfRule type="expression" dxfId="180" priority="181">
      <formula>E258&gt;0</formula>
    </cfRule>
  </conditionalFormatting>
  <conditionalFormatting sqref="E262">
    <cfRule type="expression" dxfId="179" priority="180">
      <formula>E262&gt;0</formula>
    </cfRule>
  </conditionalFormatting>
  <conditionalFormatting sqref="E264">
    <cfRule type="expression" dxfId="178" priority="179">
      <formula>E264&gt;0</formula>
    </cfRule>
  </conditionalFormatting>
  <conditionalFormatting sqref="E266">
    <cfRule type="expression" dxfId="177" priority="178">
      <formula>E266&gt;0</formula>
    </cfRule>
  </conditionalFormatting>
  <conditionalFormatting sqref="E268">
    <cfRule type="expression" dxfId="176" priority="177">
      <formula>E268&gt;0</formula>
    </cfRule>
  </conditionalFormatting>
  <conditionalFormatting sqref="E270">
    <cfRule type="expression" dxfId="175" priority="176">
      <formula>E270&gt;0</formula>
    </cfRule>
  </conditionalFormatting>
  <conditionalFormatting sqref="E272">
    <cfRule type="expression" dxfId="174" priority="175">
      <formula>E272&gt;0</formula>
    </cfRule>
  </conditionalFormatting>
  <conditionalFormatting sqref="E274">
    <cfRule type="expression" dxfId="173" priority="174">
      <formula>E274&gt;0</formula>
    </cfRule>
  </conditionalFormatting>
  <conditionalFormatting sqref="E276">
    <cfRule type="expression" dxfId="172" priority="173">
      <formula>E276&gt;0</formula>
    </cfRule>
  </conditionalFormatting>
  <conditionalFormatting sqref="E278">
    <cfRule type="expression" dxfId="171" priority="172">
      <formula>E278&gt;0</formula>
    </cfRule>
  </conditionalFormatting>
  <conditionalFormatting sqref="E280">
    <cfRule type="expression" dxfId="170" priority="171">
      <formula>E280&gt;0</formula>
    </cfRule>
  </conditionalFormatting>
  <conditionalFormatting sqref="E282">
    <cfRule type="expression" dxfId="169" priority="170">
      <formula>E282&gt;0</formula>
    </cfRule>
  </conditionalFormatting>
  <conditionalFormatting sqref="E284">
    <cfRule type="expression" dxfId="168" priority="169">
      <formula>E284&gt;0</formula>
    </cfRule>
  </conditionalFormatting>
  <conditionalFormatting sqref="E288">
    <cfRule type="expression" dxfId="167" priority="168">
      <formula>E288&gt;0</formula>
    </cfRule>
  </conditionalFormatting>
  <conditionalFormatting sqref="E290">
    <cfRule type="expression" dxfId="166" priority="167">
      <formula>E290&gt;0</formula>
    </cfRule>
  </conditionalFormatting>
  <conditionalFormatting sqref="E292">
    <cfRule type="expression" dxfId="165" priority="166">
      <formula>E292&gt;0</formula>
    </cfRule>
  </conditionalFormatting>
  <conditionalFormatting sqref="E294">
    <cfRule type="expression" dxfId="164" priority="165">
      <formula>E294&gt;0</formula>
    </cfRule>
  </conditionalFormatting>
  <conditionalFormatting sqref="E296">
    <cfRule type="expression" dxfId="163" priority="164">
      <formula>E296&gt;0</formula>
    </cfRule>
  </conditionalFormatting>
  <conditionalFormatting sqref="E298">
    <cfRule type="expression" dxfId="162" priority="163">
      <formula>E298&gt;0</formula>
    </cfRule>
  </conditionalFormatting>
  <conditionalFormatting sqref="E300">
    <cfRule type="expression" dxfId="161" priority="162">
      <formula>E300&gt;0</formula>
    </cfRule>
  </conditionalFormatting>
  <conditionalFormatting sqref="E302">
    <cfRule type="expression" dxfId="160" priority="161">
      <formula>E302&gt;0</formula>
    </cfRule>
  </conditionalFormatting>
  <conditionalFormatting sqref="E304">
    <cfRule type="expression" dxfId="159" priority="160">
      <formula>E304&gt;0</formula>
    </cfRule>
  </conditionalFormatting>
  <conditionalFormatting sqref="E306">
    <cfRule type="expression" dxfId="158" priority="159">
      <formula>E306&gt;0</formula>
    </cfRule>
  </conditionalFormatting>
  <conditionalFormatting sqref="E308">
    <cfRule type="expression" dxfId="157" priority="158">
      <formula>E308&gt;0</formula>
    </cfRule>
  </conditionalFormatting>
  <conditionalFormatting sqref="E310">
    <cfRule type="expression" dxfId="156" priority="157">
      <formula>E310&gt;0</formula>
    </cfRule>
  </conditionalFormatting>
  <conditionalFormatting sqref="E314">
    <cfRule type="expression" dxfId="155" priority="156">
      <formula>E314&gt;0</formula>
    </cfRule>
  </conditionalFormatting>
  <conditionalFormatting sqref="E316">
    <cfRule type="expression" dxfId="154" priority="155">
      <formula>E316&gt;0</formula>
    </cfRule>
  </conditionalFormatting>
  <conditionalFormatting sqref="E318">
    <cfRule type="expression" dxfId="153" priority="154">
      <formula>E318&gt;0</formula>
    </cfRule>
  </conditionalFormatting>
  <conditionalFormatting sqref="E320">
    <cfRule type="expression" dxfId="152" priority="153">
      <formula>E320&gt;0</formula>
    </cfRule>
  </conditionalFormatting>
  <conditionalFormatting sqref="E322">
    <cfRule type="expression" dxfId="151" priority="152">
      <formula>E322&gt;0</formula>
    </cfRule>
  </conditionalFormatting>
  <conditionalFormatting sqref="E324">
    <cfRule type="expression" dxfId="150" priority="151">
      <formula>E324&gt;0</formula>
    </cfRule>
  </conditionalFormatting>
  <conditionalFormatting sqref="E326">
    <cfRule type="expression" dxfId="149" priority="150">
      <formula>E326&gt;0</formula>
    </cfRule>
  </conditionalFormatting>
  <conditionalFormatting sqref="E328">
    <cfRule type="expression" dxfId="148" priority="149">
      <formula>E328&gt;0</formula>
    </cfRule>
  </conditionalFormatting>
  <conditionalFormatting sqref="E330">
    <cfRule type="expression" dxfId="147" priority="148">
      <formula>E330&gt;0</formula>
    </cfRule>
  </conditionalFormatting>
  <conditionalFormatting sqref="E332">
    <cfRule type="expression" dxfId="146" priority="147">
      <formula>E332&gt;0</formula>
    </cfRule>
  </conditionalFormatting>
  <conditionalFormatting sqref="E334">
    <cfRule type="expression" dxfId="145" priority="146">
      <formula>E334&gt;0</formula>
    </cfRule>
  </conditionalFormatting>
  <conditionalFormatting sqref="E336">
    <cfRule type="expression" dxfId="144" priority="145">
      <formula>E336&gt;0</formula>
    </cfRule>
  </conditionalFormatting>
  <conditionalFormatting sqref="E340">
    <cfRule type="expression" dxfId="143" priority="144">
      <formula>E340&gt;0</formula>
    </cfRule>
  </conditionalFormatting>
  <conditionalFormatting sqref="E342">
    <cfRule type="expression" dxfId="142" priority="143">
      <formula>E342&gt;0</formula>
    </cfRule>
  </conditionalFormatting>
  <conditionalFormatting sqref="E344">
    <cfRule type="expression" dxfId="141" priority="142">
      <formula>E344&gt;0</formula>
    </cfRule>
  </conditionalFormatting>
  <conditionalFormatting sqref="E346">
    <cfRule type="expression" dxfId="140" priority="141">
      <formula>E346&gt;0</formula>
    </cfRule>
  </conditionalFormatting>
  <conditionalFormatting sqref="E348">
    <cfRule type="expression" dxfId="139" priority="140">
      <formula>E348&gt;0</formula>
    </cfRule>
  </conditionalFormatting>
  <conditionalFormatting sqref="E350">
    <cfRule type="expression" dxfId="138" priority="139">
      <formula>E350&gt;0</formula>
    </cfRule>
  </conditionalFormatting>
  <conditionalFormatting sqref="E352">
    <cfRule type="expression" dxfId="137" priority="138">
      <formula>E352&gt;0</formula>
    </cfRule>
  </conditionalFormatting>
  <conditionalFormatting sqref="E354">
    <cfRule type="expression" dxfId="136" priority="137">
      <formula>E354&gt;0</formula>
    </cfRule>
  </conditionalFormatting>
  <conditionalFormatting sqref="E356">
    <cfRule type="expression" dxfId="135" priority="136">
      <formula>E356&gt;0</formula>
    </cfRule>
  </conditionalFormatting>
  <conditionalFormatting sqref="E358">
    <cfRule type="expression" dxfId="134" priority="135">
      <formula>E358&gt;0</formula>
    </cfRule>
  </conditionalFormatting>
  <conditionalFormatting sqref="E360">
    <cfRule type="expression" dxfId="133" priority="134">
      <formula>E360&gt;0</formula>
    </cfRule>
  </conditionalFormatting>
  <conditionalFormatting sqref="E362">
    <cfRule type="expression" dxfId="132" priority="133">
      <formula>E362&gt;0</formula>
    </cfRule>
  </conditionalFormatting>
  <conditionalFormatting sqref="E366">
    <cfRule type="expression" dxfId="131" priority="132">
      <formula>E366&gt;0</formula>
    </cfRule>
  </conditionalFormatting>
  <conditionalFormatting sqref="E368">
    <cfRule type="expression" dxfId="130" priority="131">
      <formula>E368&gt;0</formula>
    </cfRule>
  </conditionalFormatting>
  <conditionalFormatting sqref="E370">
    <cfRule type="expression" dxfId="129" priority="130">
      <formula>E370&gt;0</formula>
    </cfRule>
  </conditionalFormatting>
  <conditionalFormatting sqref="E372">
    <cfRule type="expression" dxfId="128" priority="129">
      <formula>E372&gt;0</formula>
    </cfRule>
  </conditionalFormatting>
  <conditionalFormatting sqref="E374">
    <cfRule type="expression" dxfId="127" priority="128">
      <formula>E374&gt;0</formula>
    </cfRule>
  </conditionalFormatting>
  <conditionalFormatting sqref="E376">
    <cfRule type="expression" dxfId="126" priority="127">
      <formula>E376&gt;0</formula>
    </cfRule>
  </conditionalFormatting>
  <conditionalFormatting sqref="E378">
    <cfRule type="expression" dxfId="125" priority="126">
      <formula>E378&gt;0</formula>
    </cfRule>
  </conditionalFormatting>
  <conditionalFormatting sqref="E380">
    <cfRule type="expression" dxfId="124" priority="125">
      <formula>E380&gt;0</formula>
    </cfRule>
  </conditionalFormatting>
  <conditionalFormatting sqref="E382">
    <cfRule type="expression" dxfId="123" priority="124">
      <formula>E382&gt;0</formula>
    </cfRule>
  </conditionalFormatting>
  <conditionalFormatting sqref="E384">
    <cfRule type="expression" dxfId="122" priority="123">
      <formula>E384&gt;0</formula>
    </cfRule>
  </conditionalFormatting>
  <conditionalFormatting sqref="E386">
    <cfRule type="expression" dxfId="121" priority="122">
      <formula>E386&gt;0</formula>
    </cfRule>
  </conditionalFormatting>
  <conditionalFormatting sqref="E388">
    <cfRule type="expression" dxfId="120" priority="121">
      <formula>E388&gt;0</formula>
    </cfRule>
  </conditionalFormatting>
  <conditionalFormatting sqref="E392">
    <cfRule type="expression" dxfId="119" priority="120">
      <formula>E392&gt;0</formula>
    </cfRule>
  </conditionalFormatting>
  <conditionalFormatting sqref="E394">
    <cfRule type="expression" dxfId="118" priority="119">
      <formula>E394&gt;0</formula>
    </cfRule>
  </conditionalFormatting>
  <conditionalFormatting sqref="E396">
    <cfRule type="expression" dxfId="117" priority="118">
      <formula>E396&gt;0</formula>
    </cfRule>
  </conditionalFormatting>
  <conditionalFormatting sqref="E398">
    <cfRule type="expression" dxfId="116" priority="117">
      <formula>E398&gt;0</formula>
    </cfRule>
  </conditionalFormatting>
  <conditionalFormatting sqref="E400">
    <cfRule type="expression" dxfId="115" priority="116">
      <formula>E400&gt;0</formula>
    </cfRule>
  </conditionalFormatting>
  <conditionalFormatting sqref="E402">
    <cfRule type="expression" dxfId="114" priority="115">
      <formula>E402&gt;0</formula>
    </cfRule>
  </conditionalFormatting>
  <conditionalFormatting sqref="E404">
    <cfRule type="expression" dxfId="113" priority="114">
      <formula>E404&gt;0</formula>
    </cfRule>
  </conditionalFormatting>
  <conditionalFormatting sqref="E406">
    <cfRule type="expression" dxfId="112" priority="113">
      <formula>E406&gt;0</formula>
    </cfRule>
  </conditionalFormatting>
  <conditionalFormatting sqref="E408">
    <cfRule type="expression" dxfId="111" priority="112">
      <formula>E408&gt;0</formula>
    </cfRule>
  </conditionalFormatting>
  <conditionalFormatting sqref="E410">
    <cfRule type="expression" dxfId="110" priority="111">
      <formula>E410&gt;0</formula>
    </cfRule>
  </conditionalFormatting>
  <conditionalFormatting sqref="E412">
    <cfRule type="expression" dxfId="109" priority="110">
      <formula>E412&gt;0</formula>
    </cfRule>
  </conditionalFormatting>
  <conditionalFormatting sqref="E414">
    <cfRule type="expression" dxfId="108" priority="109">
      <formula>E414&gt;0</formula>
    </cfRule>
  </conditionalFormatting>
  <conditionalFormatting sqref="E418">
    <cfRule type="expression" dxfId="107" priority="108">
      <formula>E418&gt;0</formula>
    </cfRule>
  </conditionalFormatting>
  <conditionalFormatting sqref="E420">
    <cfRule type="expression" dxfId="106" priority="107">
      <formula>E420&gt;0</formula>
    </cfRule>
  </conditionalFormatting>
  <conditionalFormatting sqref="E422">
    <cfRule type="expression" dxfId="105" priority="106">
      <formula>E422&gt;0</formula>
    </cfRule>
  </conditionalFormatting>
  <conditionalFormatting sqref="E424">
    <cfRule type="expression" dxfId="104" priority="105">
      <formula>E424&gt;0</formula>
    </cfRule>
  </conditionalFormatting>
  <conditionalFormatting sqref="E426">
    <cfRule type="expression" dxfId="103" priority="104">
      <formula>E426&gt;0</formula>
    </cfRule>
  </conditionalFormatting>
  <conditionalFormatting sqref="E428">
    <cfRule type="expression" dxfId="102" priority="103">
      <formula>E428&gt;0</formula>
    </cfRule>
  </conditionalFormatting>
  <conditionalFormatting sqref="E430">
    <cfRule type="expression" dxfId="101" priority="102">
      <formula>E430&gt;0</formula>
    </cfRule>
  </conditionalFormatting>
  <conditionalFormatting sqref="E432">
    <cfRule type="expression" dxfId="100" priority="101">
      <formula>E432&gt;0</formula>
    </cfRule>
  </conditionalFormatting>
  <conditionalFormatting sqref="E434">
    <cfRule type="expression" dxfId="99" priority="100">
      <formula>E434&gt;0</formula>
    </cfRule>
  </conditionalFormatting>
  <conditionalFormatting sqref="E436">
    <cfRule type="expression" dxfId="98" priority="99">
      <formula>E436&gt;0</formula>
    </cfRule>
  </conditionalFormatting>
  <conditionalFormatting sqref="E438">
    <cfRule type="expression" dxfId="97" priority="98">
      <formula>E438&gt;0</formula>
    </cfRule>
  </conditionalFormatting>
  <conditionalFormatting sqref="E440">
    <cfRule type="expression" dxfId="96" priority="97">
      <formula>E440&gt;0</formula>
    </cfRule>
  </conditionalFormatting>
  <conditionalFormatting sqref="E444">
    <cfRule type="expression" dxfId="95" priority="96">
      <formula>E444&gt;0</formula>
    </cfRule>
  </conditionalFormatting>
  <conditionalFormatting sqref="E446">
    <cfRule type="expression" dxfId="94" priority="95">
      <formula>E446&gt;0</formula>
    </cfRule>
  </conditionalFormatting>
  <conditionalFormatting sqref="E448">
    <cfRule type="expression" dxfId="93" priority="94">
      <formula>E448&gt;0</formula>
    </cfRule>
  </conditionalFormatting>
  <conditionalFormatting sqref="E450">
    <cfRule type="expression" dxfId="92" priority="93">
      <formula>E450&gt;0</formula>
    </cfRule>
  </conditionalFormatting>
  <conditionalFormatting sqref="E452">
    <cfRule type="expression" dxfId="91" priority="92">
      <formula>E452&gt;0</formula>
    </cfRule>
  </conditionalFormatting>
  <conditionalFormatting sqref="E454">
    <cfRule type="expression" dxfId="90" priority="91">
      <formula>E454&gt;0</formula>
    </cfRule>
  </conditionalFormatting>
  <conditionalFormatting sqref="E456">
    <cfRule type="expression" dxfId="89" priority="90">
      <formula>E456&gt;0</formula>
    </cfRule>
  </conditionalFormatting>
  <conditionalFormatting sqref="E458">
    <cfRule type="expression" dxfId="88" priority="89">
      <formula>E458&gt;0</formula>
    </cfRule>
  </conditionalFormatting>
  <conditionalFormatting sqref="E460">
    <cfRule type="expression" dxfId="87" priority="88">
      <formula>E460&gt;0</formula>
    </cfRule>
  </conditionalFormatting>
  <conditionalFormatting sqref="E462">
    <cfRule type="expression" dxfId="86" priority="87">
      <formula>E462&gt;0</formula>
    </cfRule>
  </conditionalFormatting>
  <conditionalFormatting sqref="E464">
    <cfRule type="expression" dxfId="85" priority="86">
      <formula>E464&gt;0</formula>
    </cfRule>
  </conditionalFormatting>
  <conditionalFormatting sqref="E466">
    <cfRule type="expression" dxfId="84" priority="85">
      <formula>E466&gt;0</formula>
    </cfRule>
  </conditionalFormatting>
  <conditionalFormatting sqref="E470">
    <cfRule type="expression" dxfId="83" priority="84">
      <formula>E470&gt;0</formula>
    </cfRule>
  </conditionalFormatting>
  <conditionalFormatting sqref="E472">
    <cfRule type="expression" dxfId="82" priority="83">
      <formula>E472&gt;0</formula>
    </cfRule>
  </conditionalFormatting>
  <conditionalFormatting sqref="E474">
    <cfRule type="expression" dxfId="81" priority="82">
      <formula>E474&gt;0</formula>
    </cfRule>
  </conditionalFormatting>
  <conditionalFormatting sqref="E476">
    <cfRule type="expression" dxfId="80" priority="81">
      <formula>E476&gt;0</formula>
    </cfRule>
  </conditionalFormatting>
  <conditionalFormatting sqref="E478">
    <cfRule type="expression" dxfId="79" priority="80">
      <formula>E478&gt;0</formula>
    </cfRule>
  </conditionalFormatting>
  <conditionalFormatting sqref="E480">
    <cfRule type="expression" dxfId="78" priority="79">
      <formula>E480&gt;0</formula>
    </cfRule>
  </conditionalFormatting>
  <conditionalFormatting sqref="E482">
    <cfRule type="expression" dxfId="77" priority="78">
      <formula>E482&gt;0</formula>
    </cfRule>
  </conditionalFormatting>
  <conditionalFormatting sqref="E484">
    <cfRule type="expression" dxfId="76" priority="77">
      <formula>E484&gt;0</formula>
    </cfRule>
  </conditionalFormatting>
  <conditionalFormatting sqref="E486">
    <cfRule type="expression" dxfId="75" priority="76">
      <formula>E486&gt;0</formula>
    </cfRule>
  </conditionalFormatting>
  <conditionalFormatting sqref="E488">
    <cfRule type="expression" dxfId="74" priority="75">
      <formula>E488&gt;0</formula>
    </cfRule>
  </conditionalFormatting>
  <conditionalFormatting sqref="E490">
    <cfRule type="expression" dxfId="73" priority="74">
      <formula>E490&gt;0</formula>
    </cfRule>
  </conditionalFormatting>
  <conditionalFormatting sqref="E492">
    <cfRule type="expression" dxfId="72" priority="73">
      <formula>E492&gt;0</formula>
    </cfRule>
  </conditionalFormatting>
  <conditionalFormatting sqref="E496">
    <cfRule type="expression" dxfId="71" priority="72">
      <formula>E496&gt;0</formula>
    </cfRule>
  </conditionalFormatting>
  <conditionalFormatting sqref="E498">
    <cfRule type="expression" dxfId="70" priority="71">
      <formula>E498&gt;0</formula>
    </cfRule>
  </conditionalFormatting>
  <conditionalFormatting sqref="E500">
    <cfRule type="expression" dxfId="69" priority="70">
      <formula>E500&gt;0</formula>
    </cfRule>
  </conditionalFormatting>
  <conditionalFormatting sqref="E502">
    <cfRule type="expression" dxfId="68" priority="69">
      <formula>E502&gt;0</formula>
    </cfRule>
  </conditionalFormatting>
  <conditionalFormatting sqref="E504">
    <cfRule type="expression" dxfId="67" priority="68">
      <formula>E504&gt;0</formula>
    </cfRule>
  </conditionalFormatting>
  <conditionalFormatting sqref="E506">
    <cfRule type="expression" dxfId="66" priority="67">
      <formula>E506&gt;0</formula>
    </cfRule>
  </conditionalFormatting>
  <conditionalFormatting sqref="E508">
    <cfRule type="expression" dxfId="65" priority="66">
      <formula>E508&gt;0</formula>
    </cfRule>
  </conditionalFormatting>
  <conditionalFormatting sqref="E510">
    <cfRule type="expression" dxfId="64" priority="65">
      <formula>E510&gt;0</formula>
    </cfRule>
  </conditionalFormatting>
  <conditionalFormatting sqref="E512">
    <cfRule type="expression" dxfId="63" priority="64">
      <formula>E512&gt;0</formula>
    </cfRule>
  </conditionalFormatting>
  <conditionalFormatting sqref="E514">
    <cfRule type="expression" dxfId="62" priority="63">
      <formula>E514&gt;0</formula>
    </cfRule>
  </conditionalFormatting>
  <conditionalFormatting sqref="E516">
    <cfRule type="expression" dxfId="61" priority="62">
      <formula>E516&gt;0</formula>
    </cfRule>
  </conditionalFormatting>
  <conditionalFormatting sqref="E518">
    <cfRule type="expression" dxfId="60" priority="61">
      <formula>E518&gt;0</formula>
    </cfRule>
  </conditionalFormatting>
  <conditionalFormatting sqref="E522">
    <cfRule type="expression" dxfId="59" priority="60">
      <formula>E522&gt;0</formula>
    </cfRule>
  </conditionalFormatting>
  <conditionalFormatting sqref="E524">
    <cfRule type="expression" dxfId="58" priority="59">
      <formula>E524&gt;0</formula>
    </cfRule>
  </conditionalFormatting>
  <conditionalFormatting sqref="E526">
    <cfRule type="expression" dxfId="57" priority="58">
      <formula>E526&gt;0</formula>
    </cfRule>
  </conditionalFormatting>
  <conditionalFormatting sqref="E528">
    <cfRule type="expression" dxfId="56" priority="57">
      <formula>E528&gt;0</formula>
    </cfRule>
  </conditionalFormatting>
  <conditionalFormatting sqref="E530">
    <cfRule type="expression" dxfId="55" priority="56">
      <formula>E530&gt;0</formula>
    </cfRule>
  </conditionalFormatting>
  <conditionalFormatting sqref="E532">
    <cfRule type="expression" dxfId="54" priority="55">
      <formula>E532&gt;0</formula>
    </cfRule>
  </conditionalFormatting>
  <conditionalFormatting sqref="E534">
    <cfRule type="expression" dxfId="53" priority="54">
      <formula>E534&gt;0</formula>
    </cfRule>
  </conditionalFormatting>
  <conditionalFormatting sqref="E536">
    <cfRule type="expression" dxfId="52" priority="53">
      <formula>E536&gt;0</formula>
    </cfRule>
  </conditionalFormatting>
  <conditionalFormatting sqref="E538">
    <cfRule type="expression" dxfId="51" priority="52">
      <formula>E538&gt;0</formula>
    </cfRule>
  </conditionalFormatting>
  <conditionalFormatting sqref="E540">
    <cfRule type="expression" dxfId="50" priority="51">
      <formula>E540&gt;0</formula>
    </cfRule>
  </conditionalFormatting>
  <conditionalFormatting sqref="E542">
    <cfRule type="expression" dxfId="49" priority="50">
      <formula>E542&gt;0</formula>
    </cfRule>
  </conditionalFormatting>
  <conditionalFormatting sqref="E544">
    <cfRule type="expression" dxfId="48" priority="49">
      <formula>E544&gt;0</formula>
    </cfRule>
  </conditionalFormatting>
  <conditionalFormatting sqref="E548">
    <cfRule type="expression" dxfId="47" priority="48">
      <formula>E548&gt;0</formula>
    </cfRule>
  </conditionalFormatting>
  <conditionalFormatting sqref="E550">
    <cfRule type="expression" dxfId="46" priority="47">
      <formula>E550&gt;0</formula>
    </cfRule>
  </conditionalFormatting>
  <conditionalFormatting sqref="E552">
    <cfRule type="expression" dxfId="45" priority="46">
      <formula>E552&gt;0</formula>
    </cfRule>
  </conditionalFormatting>
  <conditionalFormatting sqref="E554">
    <cfRule type="expression" dxfId="44" priority="45">
      <formula>E554&gt;0</formula>
    </cfRule>
  </conditionalFormatting>
  <conditionalFormatting sqref="E556">
    <cfRule type="expression" dxfId="43" priority="44">
      <formula>E556&gt;0</formula>
    </cfRule>
  </conditionalFormatting>
  <conditionalFormatting sqref="E558">
    <cfRule type="expression" dxfId="42" priority="43">
      <formula>E558&gt;0</formula>
    </cfRule>
  </conditionalFormatting>
  <conditionalFormatting sqref="E560">
    <cfRule type="expression" dxfId="41" priority="42">
      <formula>E560&gt;0</formula>
    </cfRule>
  </conditionalFormatting>
  <conditionalFormatting sqref="E562">
    <cfRule type="expression" dxfId="40" priority="41">
      <formula>E562&gt;0</formula>
    </cfRule>
  </conditionalFormatting>
  <conditionalFormatting sqref="E564">
    <cfRule type="expression" dxfId="39" priority="40">
      <formula>E564&gt;0</formula>
    </cfRule>
  </conditionalFormatting>
  <conditionalFormatting sqref="E566">
    <cfRule type="expression" dxfId="38" priority="39">
      <formula>E566&gt;0</formula>
    </cfRule>
  </conditionalFormatting>
  <conditionalFormatting sqref="E568">
    <cfRule type="expression" dxfId="37" priority="38">
      <formula>E568&gt;0</formula>
    </cfRule>
  </conditionalFormatting>
  <conditionalFormatting sqref="E570">
    <cfRule type="expression" dxfId="36" priority="37">
      <formula>E570&gt;0</formula>
    </cfRule>
  </conditionalFormatting>
  <conditionalFormatting sqref="E574">
    <cfRule type="expression" dxfId="35" priority="36">
      <formula>E574&gt;0</formula>
    </cfRule>
  </conditionalFormatting>
  <conditionalFormatting sqref="E576">
    <cfRule type="expression" dxfId="34" priority="35">
      <formula>E576&gt;0</formula>
    </cfRule>
  </conditionalFormatting>
  <conditionalFormatting sqref="E578">
    <cfRule type="expression" dxfId="33" priority="34">
      <formula>E578&gt;0</formula>
    </cfRule>
  </conditionalFormatting>
  <conditionalFormatting sqref="E580">
    <cfRule type="expression" dxfId="32" priority="33">
      <formula>E580&gt;0</formula>
    </cfRule>
  </conditionalFormatting>
  <conditionalFormatting sqref="E582">
    <cfRule type="expression" dxfId="31" priority="32">
      <formula>E582&gt;0</formula>
    </cfRule>
  </conditionalFormatting>
  <conditionalFormatting sqref="E584">
    <cfRule type="expression" dxfId="30" priority="31">
      <formula>E584&gt;0</formula>
    </cfRule>
  </conditionalFormatting>
  <conditionalFormatting sqref="E586">
    <cfRule type="expression" dxfId="29" priority="30">
      <formula>E586&gt;0</formula>
    </cfRule>
  </conditionalFormatting>
  <conditionalFormatting sqref="E588">
    <cfRule type="expression" dxfId="28" priority="29">
      <formula>E588&gt;0</formula>
    </cfRule>
  </conditionalFormatting>
  <conditionalFormatting sqref="E590">
    <cfRule type="expression" dxfId="27" priority="28">
      <formula>E590&gt;0</formula>
    </cfRule>
  </conditionalFormatting>
  <conditionalFormatting sqref="E592">
    <cfRule type="expression" dxfId="26" priority="27">
      <formula>E592&gt;0</formula>
    </cfRule>
  </conditionalFormatting>
  <conditionalFormatting sqref="E594">
    <cfRule type="expression" dxfId="25" priority="26">
      <formula>E594&gt;0</formula>
    </cfRule>
  </conditionalFormatting>
  <conditionalFormatting sqref="E596">
    <cfRule type="expression" dxfId="24" priority="25">
      <formula>E596&gt;0</formula>
    </cfRule>
  </conditionalFormatting>
  <conditionalFormatting sqref="E600">
    <cfRule type="expression" dxfId="23" priority="24">
      <formula>E600&gt;0</formula>
    </cfRule>
  </conditionalFormatting>
  <conditionalFormatting sqref="E602">
    <cfRule type="expression" dxfId="22" priority="23">
      <formula>E602&gt;0</formula>
    </cfRule>
  </conditionalFormatting>
  <conditionalFormatting sqref="E604">
    <cfRule type="expression" dxfId="21" priority="22">
      <formula>E604&gt;0</formula>
    </cfRule>
  </conditionalFormatting>
  <conditionalFormatting sqref="E606">
    <cfRule type="expression" dxfId="20" priority="21">
      <formula>E606&gt;0</formula>
    </cfRule>
  </conditionalFormatting>
  <conditionalFormatting sqref="E608">
    <cfRule type="expression" dxfId="19" priority="20">
      <formula>E608&gt;0</formula>
    </cfRule>
  </conditionalFormatting>
  <conditionalFormatting sqref="E610">
    <cfRule type="expression" dxfId="18" priority="19">
      <formula>E610&gt;0</formula>
    </cfRule>
  </conditionalFormatting>
  <conditionalFormatting sqref="E612">
    <cfRule type="expression" dxfId="17" priority="18">
      <formula>E612&gt;0</formula>
    </cfRule>
  </conditionalFormatting>
  <conditionalFormatting sqref="E614">
    <cfRule type="expression" dxfId="16" priority="17">
      <formula>E614&gt;0</formula>
    </cfRule>
  </conditionalFormatting>
  <conditionalFormatting sqref="E616">
    <cfRule type="expression" dxfId="15" priority="16">
      <formula>E616&gt;0</formula>
    </cfRule>
  </conditionalFormatting>
  <conditionalFormatting sqref="E618">
    <cfRule type="expression" dxfId="14" priority="15">
      <formula>E618&gt;0</formula>
    </cfRule>
  </conditionalFormatting>
  <conditionalFormatting sqref="E620">
    <cfRule type="expression" dxfId="13" priority="14">
      <formula>E620&gt;0</formula>
    </cfRule>
  </conditionalFormatting>
  <conditionalFormatting sqref="E622">
    <cfRule type="expression" dxfId="12" priority="13">
      <formula>E622&gt;0</formula>
    </cfRule>
  </conditionalFormatting>
  <conditionalFormatting sqref="E626">
    <cfRule type="expression" dxfId="11" priority="12">
      <formula>E626&gt;0</formula>
    </cfRule>
  </conditionalFormatting>
  <conditionalFormatting sqref="E628">
    <cfRule type="expression" dxfId="10" priority="11">
      <formula>E628&gt;0</formula>
    </cfRule>
  </conditionalFormatting>
  <conditionalFormatting sqref="E630">
    <cfRule type="expression" dxfId="9" priority="10">
      <formula>E630&gt;0</formula>
    </cfRule>
  </conditionalFormatting>
  <conditionalFormatting sqref="E632">
    <cfRule type="expression" dxfId="8" priority="9">
      <formula>E632&gt;0</formula>
    </cfRule>
  </conditionalFormatting>
  <conditionalFormatting sqref="E634">
    <cfRule type="expression" dxfId="7" priority="8">
      <formula>E634&gt;0</formula>
    </cfRule>
  </conditionalFormatting>
  <conditionalFormatting sqref="E636">
    <cfRule type="expression" dxfId="6" priority="7">
      <formula>E636&gt;0</formula>
    </cfRule>
  </conditionalFormatting>
  <conditionalFormatting sqref="E638">
    <cfRule type="expression" dxfId="5" priority="6">
      <formula>E638&gt;0</formula>
    </cfRule>
  </conditionalFormatting>
  <conditionalFormatting sqref="E640">
    <cfRule type="expression" dxfId="4" priority="5">
      <formula>E640&gt;0</formula>
    </cfRule>
  </conditionalFormatting>
  <conditionalFormatting sqref="E642">
    <cfRule type="expression" dxfId="3" priority="4">
      <formula>E642&gt;0</formula>
    </cfRule>
  </conditionalFormatting>
  <conditionalFormatting sqref="E644">
    <cfRule type="expression" dxfId="2" priority="3">
      <formula>E644&gt;0</formula>
    </cfRule>
  </conditionalFormatting>
  <conditionalFormatting sqref="E646">
    <cfRule type="expression" dxfId="1" priority="2">
      <formula>E646&gt;0</formula>
    </cfRule>
  </conditionalFormatting>
  <conditionalFormatting sqref="E648">
    <cfRule type="expression" dxfId="0" priority="1">
      <formula>E648&gt;0</formula>
    </cfRule>
  </conditionalFormatting>
  <pageMargins left="0.98425196850393704" right="0" top="0.94488188976377963" bottom="0.55118110236220474" header="0.31496062992125984" footer="0.31496062992125984"/>
  <pageSetup paperSize="9" scale="95" orientation="portrait" horizontalDpi="300" verticalDpi="300" r:id="rId1"/>
  <headerFooter>
    <oddHeader>&amp;C&amp;18
内　　訳　　書&amp;R
№&amp;P</oddHeader>
    <oddFooter>&amp;L　　　　　　　*印は「又は同等品以上のもの（他社の製品を含む。）」</oddFooter>
  </headerFooter>
  <rowBreaks count="15" manualBreakCount="15">
    <brk id="27" max="18" man="1"/>
    <brk id="53" max="18" man="1"/>
    <brk id="79" max="18" man="1"/>
    <brk id="105" max="18" man="1"/>
    <brk id="131" max="18" man="1"/>
    <brk id="157" max="18" man="1"/>
    <brk id="183" max="18" man="1"/>
    <brk id="209" max="18" man="1"/>
    <brk id="235" max="18" man="1"/>
    <brk id="261" max="18" man="1"/>
    <brk id="287" max="18" man="1"/>
    <brk id="313" max="18" man="1"/>
    <brk id="339" max="18" man="1"/>
    <brk id="365" max="18" man="1"/>
    <brk id="39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和哉</dc:creator>
  <cp:lastModifiedBy>村上 和哉</cp:lastModifiedBy>
  <dcterms:created xsi:type="dcterms:W3CDTF">2025-06-09T06:14:38Z</dcterms:created>
  <dcterms:modified xsi:type="dcterms:W3CDTF">2025-06-09T06:15:39Z</dcterms:modified>
</cp:coreProperties>
</file>