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5299\Desktop\"/>
    </mc:Choice>
  </mc:AlternateContent>
  <xr:revisionPtr revIDLastSave="0" documentId="13_ncr:1_{DDC393B4-034E-46AF-8F9B-573D0BA766C4}" xr6:coauthVersionLast="47" xr6:coauthVersionMax="47" xr10:uidLastSave="{00000000-0000-0000-0000-000000000000}"/>
  <bookViews>
    <workbookView xWindow="-28920" yWindow="-120" windowWidth="29040" windowHeight="15720" xr2:uid="{5A49425B-94C6-41D6-BCDE-B57FF3D63FAF}"/>
  </bookViews>
  <sheets>
    <sheet name="市価入札内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Fill" hidden="1">[1]基本食!#REF!</definedName>
    <definedName name="_xlnm._FilterDatabase" localSheetId="0" hidden="1">市価入札内訳!$A$2:$BC$508</definedName>
    <definedName name="_Key1" hidden="1">#REF!</definedName>
    <definedName name="_Sort" hidden="1">#REF!</definedName>
    <definedName name="hg">#REF!</definedName>
    <definedName name="ｌｋ">#REF!</definedName>
    <definedName name="_xlnm.Print_Area" localSheetId="0">市価入札内訳!$A$1:$F$450</definedName>
    <definedName name="_xlnm.Print_Titles" localSheetId="0">市価入札内訳!$1:$2</definedName>
    <definedName name="あざ" localSheetId="0">#REF!</definedName>
    <definedName name="あざ">#REF!</definedName>
    <definedName name="チェック">[2]ﾁｪｯｸ3!$K$11:$K$12</definedName>
    <definedName name="ﾃﾞｰﾀ">[3]ﾃﾞｰﾀ!$A$1:$AF$122</definedName>
    <definedName name="ナンバー">#REF!</definedName>
    <definedName name="一位代価表" localSheetId="0">#REF!</definedName>
    <definedName name="一位代価表">#REF!</definedName>
    <definedName name="屋外キュービクル盤" localSheetId="0">#REF!</definedName>
    <definedName name="屋外キュービクル盤">#REF!</definedName>
    <definedName name="基礎代価" localSheetId="0">#REF!</definedName>
    <definedName name="基礎代価">#REF!</definedName>
    <definedName name="計" localSheetId="0">#REF!</definedName>
    <definedName name="計">#REF!</definedName>
    <definedName name="公告">[4]抽出個所!#REF!</definedName>
    <definedName name="控除">'[5]支決(隊員)'!#REF!</definedName>
    <definedName name="控除決議">'[6]支決(隊員)'!#REF!</definedName>
    <definedName name="合計人数">#REF!</definedName>
    <definedName name="債権金額">#REF!</definedName>
    <definedName name="債権者">#REF!</definedName>
    <definedName name="債権者名前">#REF!</definedName>
    <definedName name="支決別紙">#REF!</definedName>
    <definedName name="種別">[7]日付等!$F$3</definedName>
    <definedName name="集計表">#REF!</definedName>
    <definedName name="集計別紙">#REF!</definedName>
    <definedName name="職種">[8]リスト!$I$2:$I$23</definedName>
    <definedName name="人数">#REF!</definedName>
    <definedName name="人数総計">#REF!</definedName>
    <definedName name="図22" localSheetId="0">#REF!</definedName>
    <definedName name="図22">#REF!</definedName>
    <definedName name="代_１" localSheetId="0">#REF!</definedName>
    <definedName name="代_１">#REF!</definedName>
    <definedName name="代価屋根" localSheetId="0">#REF!</definedName>
    <definedName name="代価屋根">#REF!</definedName>
    <definedName name="代表者_新崎_健一">#REF!</definedName>
    <definedName name="天候">[8]リスト!$G$2:$G$4</definedName>
    <definedName name="入札書２">#REF!</definedName>
    <definedName name="入札書４">#REF!</definedName>
    <definedName name="負債">#REF!</definedName>
    <definedName name="負債者">#REF!</definedName>
    <definedName name="平成12年6月30日">[9]抽出個所!#REF!</definedName>
    <definedName name="平成8年3月15日">[10]抽出個所!#REF!</definedName>
    <definedName name="名___称" localSheetId="0">#REF!</definedName>
    <definedName name="名___称">#REF!</definedName>
    <definedName name="目">[8]リスト!$A$2:$A$3</definedName>
    <definedName name="予内訳">#REF!</definedName>
    <definedName name="糧食購入要求書">#REF!</definedName>
    <definedName name="臨時支決">'[6]支決(隊員)'!#REF!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5" i="1" l="1"/>
  <c r="P508" i="1"/>
  <c r="P507" i="1"/>
  <c r="P506" i="1"/>
  <c r="P505" i="1"/>
  <c r="P504" i="1"/>
  <c r="P503" i="1"/>
  <c r="G503" i="1"/>
  <c r="B503" i="1"/>
  <c r="M502" i="1"/>
  <c r="E502" i="1"/>
  <c r="L502" i="1" s="1"/>
  <c r="D502" i="1"/>
  <c r="C502" i="1"/>
  <c r="O502" i="1" s="1"/>
  <c r="M501" i="1"/>
  <c r="E501" i="1"/>
  <c r="L501" i="1" s="1"/>
  <c r="D501" i="1"/>
  <c r="C501" i="1"/>
  <c r="N501" i="1" s="1"/>
  <c r="P501" i="1" s="1"/>
  <c r="M500" i="1"/>
  <c r="L500" i="1"/>
  <c r="E500" i="1"/>
  <c r="D500" i="1"/>
  <c r="C500" i="1"/>
  <c r="O500" i="1" s="1"/>
  <c r="M499" i="1"/>
  <c r="E499" i="1"/>
  <c r="L499" i="1" s="1"/>
  <c r="D499" i="1"/>
  <c r="C499" i="1"/>
  <c r="O499" i="1" s="1"/>
  <c r="M498" i="1"/>
  <c r="E498" i="1"/>
  <c r="L498" i="1" s="1"/>
  <c r="D498" i="1"/>
  <c r="C498" i="1"/>
  <c r="N498" i="1" s="1"/>
  <c r="P498" i="1" s="1"/>
  <c r="M497" i="1"/>
  <c r="E497" i="1"/>
  <c r="L497" i="1" s="1"/>
  <c r="D497" i="1"/>
  <c r="C497" i="1"/>
  <c r="O497" i="1" s="1"/>
  <c r="M496" i="1"/>
  <c r="E496" i="1"/>
  <c r="L496" i="1" s="1"/>
  <c r="D496" i="1"/>
  <c r="C496" i="1"/>
  <c r="N496" i="1" s="1"/>
  <c r="P496" i="1" s="1"/>
  <c r="M495" i="1"/>
  <c r="E495" i="1"/>
  <c r="L495" i="1" s="1"/>
  <c r="D495" i="1"/>
  <c r="C495" i="1"/>
  <c r="O495" i="1" s="1"/>
  <c r="M494" i="1"/>
  <c r="E494" i="1"/>
  <c r="L494" i="1" s="1"/>
  <c r="D494" i="1"/>
  <c r="C494" i="1"/>
  <c r="O494" i="1" s="1"/>
  <c r="M493" i="1"/>
  <c r="E493" i="1"/>
  <c r="L493" i="1" s="1"/>
  <c r="D493" i="1"/>
  <c r="C493" i="1"/>
  <c r="N493" i="1" s="1"/>
  <c r="P493" i="1" s="1"/>
  <c r="M492" i="1"/>
  <c r="E492" i="1"/>
  <c r="L492" i="1" s="1"/>
  <c r="D492" i="1"/>
  <c r="C492" i="1"/>
  <c r="O492" i="1" s="1"/>
  <c r="M491" i="1"/>
  <c r="E491" i="1"/>
  <c r="L491" i="1" s="1"/>
  <c r="D491" i="1"/>
  <c r="C491" i="1"/>
  <c r="O491" i="1" s="1"/>
  <c r="M490" i="1"/>
  <c r="E490" i="1"/>
  <c r="L490" i="1" s="1"/>
  <c r="D490" i="1"/>
  <c r="C490" i="1"/>
  <c r="N490" i="1" s="1"/>
  <c r="P490" i="1" s="1"/>
  <c r="M489" i="1"/>
  <c r="E489" i="1"/>
  <c r="L489" i="1" s="1"/>
  <c r="D489" i="1"/>
  <c r="C489" i="1"/>
  <c r="O489" i="1" s="1"/>
  <c r="M488" i="1"/>
  <c r="E488" i="1"/>
  <c r="L488" i="1" s="1"/>
  <c r="D488" i="1"/>
  <c r="C488" i="1"/>
  <c r="N488" i="1" s="1"/>
  <c r="P488" i="1" s="1"/>
  <c r="O487" i="1"/>
  <c r="M487" i="1"/>
  <c r="E487" i="1"/>
  <c r="L487" i="1" s="1"/>
  <c r="D487" i="1"/>
  <c r="C487" i="1"/>
  <c r="N487" i="1" s="1"/>
  <c r="P487" i="1" s="1"/>
  <c r="M486" i="1"/>
  <c r="E486" i="1"/>
  <c r="L486" i="1" s="1"/>
  <c r="D486" i="1"/>
  <c r="C486" i="1"/>
  <c r="O486" i="1" s="1"/>
  <c r="M485" i="1"/>
  <c r="E485" i="1"/>
  <c r="L485" i="1" s="1"/>
  <c r="D485" i="1"/>
  <c r="C485" i="1"/>
  <c r="N485" i="1" s="1"/>
  <c r="P485" i="1" s="1"/>
  <c r="M484" i="1"/>
  <c r="E484" i="1"/>
  <c r="L484" i="1" s="1"/>
  <c r="D484" i="1"/>
  <c r="C484" i="1"/>
  <c r="O484" i="1" s="1"/>
  <c r="M483" i="1"/>
  <c r="E483" i="1"/>
  <c r="L483" i="1" s="1"/>
  <c r="D483" i="1"/>
  <c r="C483" i="1"/>
  <c r="O483" i="1" s="1"/>
  <c r="O482" i="1"/>
  <c r="N482" i="1"/>
  <c r="P482" i="1" s="1"/>
  <c r="M482" i="1"/>
  <c r="E482" i="1"/>
  <c r="L482" i="1" s="1"/>
  <c r="D482" i="1"/>
  <c r="C482" i="1"/>
  <c r="M481" i="1"/>
  <c r="E481" i="1"/>
  <c r="L481" i="1" s="1"/>
  <c r="D481" i="1"/>
  <c r="C481" i="1"/>
  <c r="O481" i="1" s="1"/>
  <c r="M480" i="1"/>
  <c r="E480" i="1"/>
  <c r="L480" i="1" s="1"/>
  <c r="D480" i="1"/>
  <c r="C480" i="1"/>
  <c r="N480" i="1" s="1"/>
  <c r="P480" i="1" s="1"/>
  <c r="M479" i="1"/>
  <c r="E479" i="1"/>
  <c r="L479" i="1" s="1"/>
  <c r="D479" i="1"/>
  <c r="C479" i="1"/>
  <c r="O479" i="1" s="1"/>
  <c r="M478" i="1"/>
  <c r="L478" i="1"/>
  <c r="E478" i="1"/>
  <c r="D478" i="1"/>
  <c r="C478" i="1"/>
  <c r="O478" i="1" s="1"/>
  <c r="M477" i="1"/>
  <c r="E477" i="1"/>
  <c r="L477" i="1" s="1"/>
  <c r="D477" i="1"/>
  <c r="C477" i="1"/>
  <c r="N477" i="1" s="1"/>
  <c r="P477" i="1" s="1"/>
  <c r="M476" i="1"/>
  <c r="E476" i="1"/>
  <c r="L476" i="1" s="1"/>
  <c r="D476" i="1"/>
  <c r="C476" i="1"/>
  <c r="M475" i="1"/>
  <c r="E475" i="1"/>
  <c r="L475" i="1" s="1"/>
  <c r="D475" i="1"/>
  <c r="C475" i="1"/>
  <c r="O475" i="1" s="1"/>
  <c r="M474" i="1"/>
  <c r="E474" i="1"/>
  <c r="L474" i="1" s="1"/>
  <c r="D474" i="1"/>
  <c r="C474" i="1"/>
  <c r="O474" i="1" s="1"/>
  <c r="M473" i="1"/>
  <c r="E473" i="1"/>
  <c r="L473" i="1" s="1"/>
  <c r="D473" i="1"/>
  <c r="C473" i="1"/>
  <c r="O473" i="1" s="1"/>
  <c r="M472" i="1"/>
  <c r="E472" i="1"/>
  <c r="L472" i="1" s="1"/>
  <c r="D472" i="1"/>
  <c r="C472" i="1"/>
  <c r="N472" i="1" s="1"/>
  <c r="P472" i="1" s="1"/>
  <c r="M471" i="1"/>
  <c r="E471" i="1"/>
  <c r="L471" i="1" s="1"/>
  <c r="D471" i="1"/>
  <c r="C471" i="1"/>
  <c r="O471" i="1" s="1"/>
  <c r="M470" i="1"/>
  <c r="E470" i="1"/>
  <c r="L470" i="1" s="1"/>
  <c r="D470" i="1"/>
  <c r="C470" i="1"/>
  <c r="O470" i="1" s="1"/>
  <c r="M469" i="1"/>
  <c r="E469" i="1"/>
  <c r="L469" i="1" s="1"/>
  <c r="D469" i="1"/>
  <c r="C469" i="1"/>
  <c r="N469" i="1" s="1"/>
  <c r="P469" i="1" s="1"/>
  <c r="M468" i="1"/>
  <c r="E468" i="1"/>
  <c r="L468" i="1" s="1"/>
  <c r="D468" i="1"/>
  <c r="C468" i="1"/>
  <c r="O468" i="1" s="1"/>
  <c r="M467" i="1"/>
  <c r="E467" i="1"/>
  <c r="L467" i="1" s="1"/>
  <c r="D467" i="1"/>
  <c r="C467" i="1"/>
  <c r="O467" i="1" s="1"/>
  <c r="M466" i="1"/>
  <c r="E466" i="1"/>
  <c r="L466" i="1" s="1"/>
  <c r="D466" i="1"/>
  <c r="C466" i="1"/>
  <c r="N466" i="1" s="1"/>
  <c r="P466" i="1" s="1"/>
  <c r="M465" i="1"/>
  <c r="L465" i="1"/>
  <c r="E465" i="1"/>
  <c r="D465" i="1"/>
  <c r="C465" i="1"/>
  <c r="O465" i="1" s="1"/>
  <c r="M464" i="1"/>
  <c r="E464" i="1"/>
  <c r="L464" i="1" s="1"/>
  <c r="D464" i="1"/>
  <c r="C464" i="1"/>
  <c r="N464" i="1" s="1"/>
  <c r="P464" i="1" s="1"/>
  <c r="M463" i="1"/>
  <c r="E463" i="1"/>
  <c r="L463" i="1" s="1"/>
  <c r="D463" i="1"/>
  <c r="C463" i="1"/>
  <c r="M462" i="1"/>
  <c r="E462" i="1"/>
  <c r="L462" i="1" s="1"/>
  <c r="D462" i="1"/>
  <c r="C462" i="1"/>
  <c r="N462" i="1" s="1"/>
  <c r="P462" i="1" s="1"/>
  <c r="M461" i="1"/>
  <c r="E461" i="1"/>
  <c r="L461" i="1" s="1"/>
  <c r="D461" i="1"/>
  <c r="C461" i="1"/>
  <c r="N461" i="1" s="1"/>
  <c r="P461" i="1" s="1"/>
  <c r="M460" i="1"/>
  <c r="E460" i="1"/>
  <c r="L460" i="1" s="1"/>
  <c r="D460" i="1"/>
  <c r="C460" i="1"/>
  <c r="O460" i="1" s="1"/>
  <c r="M459" i="1"/>
  <c r="E459" i="1"/>
  <c r="L459" i="1" s="1"/>
  <c r="D459" i="1"/>
  <c r="C459" i="1"/>
  <c r="O459" i="1" s="1"/>
  <c r="M458" i="1"/>
  <c r="E458" i="1"/>
  <c r="L458" i="1" s="1"/>
  <c r="D458" i="1"/>
  <c r="C458" i="1"/>
  <c r="O458" i="1" s="1"/>
  <c r="M457" i="1"/>
  <c r="E457" i="1"/>
  <c r="L457" i="1" s="1"/>
  <c r="D457" i="1"/>
  <c r="C457" i="1"/>
  <c r="O457" i="1" s="1"/>
  <c r="M456" i="1"/>
  <c r="E456" i="1"/>
  <c r="L456" i="1" s="1"/>
  <c r="D456" i="1"/>
  <c r="C456" i="1"/>
  <c r="N456" i="1" s="1"/>
  <c r="P456" i="1" s="1"/>
  <c r="M455" i="1"/>
  <c r="E455" i="1"/>
  <c r="L455" i="1" s="1"/>
  <c r="D455" i="1"/>
  <c r="C455" i="1"/>
  <c r="O455" i="1" s="1"/>
  <c r="M454" i="1"/>
  <c r="E454" i="1"/>
  <c r="L454" i="1" s="1"/>
  <c r="D454" i="1"/>
  <c r="C454" i="1"/>
  <c r="N454" i="1" s="1"/>
  <c r="P454" i="1" s="1"/>
  <c r="M453" i="1"/>
  <c r="E453" i="1"/>
  <c r="L453" i="1" s="1"/>
  <c r="D453" i="1"/>
  <c r="C453" i="1"/>
  <c r="N453" i="1" s="1"/>
  <c r="P453" i="1" s="1"/>
  <c r="M452" i="1"/>
  <c r="E452" i="1"/>
  <c r="L452" i="1" s="1"/>
  <c r="D452" i="1"/>
  <c r="C452" i="1"/>
  <c r="M451" i="1"/>
  <c r="E451" i="1"/>
  <c r="L451" i="1" s="1"/>
  <c r="D451" i="1"/>
  <c r="C451" i="1"/>
  <c r="O451" i="1" s="1"/>
  <c r="M450" i="1"/>
  <c r="E450" i="1"/>
  <c r="L450" i="1" s="1"/>
  <c r="D450" i="1"/>
  <c r="C450" i="1"/>
  <c r="N450" i="1" s="1"/>
  <c r="P450" i="1" s="1"/>
  <c r="M449" i="1"/>
  <c r="E449" i="1"/>
  <c r="L449" i="1" s="1"/>
  <c r="D449" i="1"/>
  <c r="C449" i="1"/>
  <c r="O449" i="1" s="1"/>
  <c r="M448" i="1"/>
  <c r="E448" i="1"/>
  <c r="L448" i="1" s="1"/>
  <c r="D448" i="1"/>
  <c r="C448" i="1"/>
  <c r="N448" i="1" s="1"/>
  <c r="P448" i="1" s="1"/>
  <c r="M447" i="1"/>
  <c r="E447" i="1"/>
  <c r="L447" i="1" s="1"/>
  <c r="D447" i="1"/>
  <c r="C447" i="1"/>
  <c r="O447" i="1" s="1"/>
  <c r="M446" i="1"/>
  <c r="E446" i="1"/>
  <c r="L446" i="1" s="1"/>
  <c r="D446" i="1"/>
  <c r="C446" i="1"/>
  <c r="N446" i="1" s="1"/>
  <c r="P446" i="1" s="1"/>
  <c r="M445" i="1"/>
  <c r="E445" i="1"/>
  <c r="L445" i="1" s="1"/>
  <c r="D445" i="1"/>
  <c r="C445" i="1"/>
  <c r="N445" i="1" s="1"/>
  <c r="P445" i="1" s="1"/>
  <c r="M444" i="1"/>
  <c r="E444" i="1"/>
  <c r="L444" i="1" s="1"/>
  <c r="D444" i="1"/>
  <c r="C444" i="1"/>
  <c r="N444" i="1" s="1"/>
  <c r="P444" i="1" s="1"/>
  <c r="M443" i="1"/>
  <c r="E443" i="1"/>
  <c r="L443" i="1" s="1"/>
  <c r="D443" i="1"/>
  <c r="C443" i="1"/>
  <c r="O443" i="1" s="1"/>
  <c r="M442" i="1"/>
  <c r="E442" i="1"/>
  <c r="L442" i="1" s="1"/>
  <c r="D442" i="1"/>
  <c r="C442" i="1"/>
  <c r="N442" i="1" s="1"/>
  <c r="P442" i="1" s="1"/>
  <c r="M441" i="1"/>
  <c r="E441" i="1"/>
  <c r="L441" i="1" s="1"/>
  <c r="D441" i="1"/>
  <c r="C441" i="1"/>
  <c r="M440" i="1"/>
  <c r="E440" i="1"/>
  <c r="L440" i="1" s="1"/>
  <c r="D440" i="1"/>
  <c r="C440" i="1"/>
  <c r="N440" i="1" s="1"/>
  <c r="P440" i="1" s="1"/>
  <c r="M439" i="1"/>
  <c r="E439" i="1"/>
  <c r="L439" i="1" s="1"/>
  <c r="D439" i="1"/>
  <c r="C439" i="1"/>
  <c r="O439" i="1" s="1"/>
  <c r="M438" i="1"/>
  <c r="E438" i="1"/>
  <c r="L438" i="1" s="1"/>
  <c r="D438" i="1"/>
  <c r="C438" i="1"/>
  <c r="N438" i="1" s="1"/>
  <c r="P438" i="1" s="1"/>
  <c r="M437" i="1"/>
  <c r="E437" i="1"/>
  <c r="L437" i="1" s="1"/>
  <c r="D437" i="1"/>
  <c r="C437" i="1"/>
  <c r="O437" i="1" s="1"/>
  <c r="M436" i="1"/>
  <c r="E436" i="1"/>
  <c r="L436" i="1" s="1"/>
  <c r="D436" i="1"/>
  <c r="C436" i="1"/>
  <c r="O436" i="1" s="1"/>
  <c r="M435" i="1"/>
  <c r="E435" i="1"/>
  <c r="L435" i="1" s="1"/>
  <c r="D435" i="1"/>
  <c r="C435" i="1"/>
  <c r="O435" i="1" s="1"/>
  <c r="M434" i="1"/>
  <c r="E434" i="1"/>
  <c r="L434" i="1" s="1"/>
  <c r="D434" i="1"/>
  <c r="C434" i="1"/>
  <c r="O434" i="1" s="1"/>
  <c r="M433" i="1"/>
  <c r="E433" i="1"/>
  <c r="L433" i="1" s="1"/>
  <c r="D433" i="1"/>
  <c r="C433" i="1"/>
  <c r="O433" i="1" s="1"/>
  <c r="M432" i="1"/>
  <c r="E432" i="1"/>
  <c r="L432" i="1" s="1"/>
  <c r="D432" i="1"/>
  <c r="C432" i="1"/>
  <c r="N432" i="1" s="1"/>
  <c r="P432" i="1" s="1"/>
  <c r="M431" i="1"/>
  <c r="E431" i="1"/>
  <c r="L431" i="1" s="1"/>
  <c r="D431" i="1"/>
  <c r="C431" i="1"/>
  <c r="O431" i="1" s="1"/>
  <c r="M430" i="1"/>
  <c r="E430" i="1"/>
  <c r="L430" i="1" s="1"/>
  <c r="D430" i="1"/>
  <c r="C430" i="1"/>
  <c r="O430" i="1" s="1"/>
  <c r="M429" i="1"/>
  <c r="E429" i="1"/>
  <c r="L429" i="1" s="1"/>
  <c r="D429" i="1"/>
  <c r="C429" i="1"/>
  <c r="O429" i="1" s="1"/>
  <c r="M428" i="1"/>
  <c r="E428" i="1"/>
  <c r="L428" i="1" s="1"/>
  <c r="D428" i="1"/>
  <c r="C428" i="1"/>
  <c r="O428" i="1" s="1"/>
  <c r="M427" i="1"/>
  <c r="E427" i="1"/>
  <c r="L427" i="1" s="1"/>
  <c r="D427" i="1"/>
  <c r="C427" i="1"/>
  <c r="O427" i="1" s="1"/>
  <c r="M426" i="1"/>
  <c r="E426" i="1"/>
  <c r="L426" i="1" s="1"/>
  <c r="D426" i="1"/>
  <c r="C426" i="1"/>
  <c r="N426" i="1" s="1"/>
  <c r="P426" i="1" s="1"/>
  <c r="M425" i="1"/>
  <c r="E425" i="1"/>
  <c r="L425" i="1" s="1"/>
  <c r="D425" i="1"/>
  <c r="C425" i="1"/>
  <c r="N425" i="1" s="1"/>
  <c r="P425" i="1" s="1"/>
  <c r="M424" i="1"/>
  <c r="E424" i="1"/>
  <c r="L424" i="1" s="1"/>
  <c r="D424" i="1"/>
  <c r="C424" i="1"/>
  <c r="O424" i="1" s="1"/>
  <c r="M423" i="1"/>
  <c r="E423" i="1"/>
  <c r="L423" i="1" s="1"/>
  <c r="D423" i="1"/>
  <c r="C423" i="1"/>
  <c r="O423" i="1" s="1"/>
  <c r="M422" i="1"/>
  <c r="E422" i="1"/>
  <c r="L422" i="1" s="1"/>
  <c r="D422" i="1"/>
  <c r="C422" i="1"/>
  <c r="O422" i="1" s="1"/>
  <c r="M421" i="1"/>
  <c r="E421" i="1"/>
  <c r="L421" i="1" s="1"/>
  <c r="D421" i="1"/>
  <c r="C421" i="1"/>
  <c r="O421" i="1" s="1"/>
  <c r="M420" i="1"/>
  <c r="E420" i="1"/>
  <c r="L420" i="1" s="1"/>
  <c r="D420" i="1"/>
  <c r="C420" i="1"/>
  <c r="O420" i="1" s="1"/>
  <c r="M419" i="1"/>
  <c r="E419" i="1"/>
  <c r="L419" i="1" s="1"/>
  <c r="D419" i="1"/>
  <c r="C419" i="1"/>
  <c r="N419" i="1" s="1"/>
  <c r="P419" i="1" s="1"/>
  <c r="M418" i="1"/>
  <c r="L418" i="1"/>
  <c r="E418" i="1"/>
  <c r="D418" i="1"/>
  <c r="C418" i="1"/>
  <c r="N418" i="1" s="1"/>
  <c r="P418" i="1" s="1"/>
  <c r="O417" i="1"/>
  <c r="M417" i="1"/>
  <c r="E417" i="1"/>
  <c r="L417" i="1" s="1"/>
  <c r="D417" i="1"/>
  <c r="C417" i="1"/>
  <c r="N417" i="1" s="1"/>
  <c r="P417" i="1" s="1"/>
  <c r="M416" i="1"/>
  <c r="L416" i="1"/>
  <c r="E416" i="1"/>
  <c r="D416" i="1"/>
  <c r="C416" i="1"/>
  <c r="O416" i="1" s="1"/>
  <c r="M415" i="1"/>
  <c r="E415" i="1"/>
  <c r="L415" i="1" s="1"/>
  <c r="D415" i="1"/>
  <c r="C415" i="1"/>
  <c r="O415" i="1" s="1"/>
  <c r="M414" i="1"/>
  <c r="E414" i="1"/>
  <c r="L414" i="1" s="1"/>
  <c r="D414" i="1"/>
  <c r="C414" i="1"/>
  <c r="O414" i="1" s="1"/>
  <c r="M413" i="1"/>
  <c r="E413" i="1"/>
  <c r="L413" i="1" s="1"/>
  <c r="D413" i="1"/>
  <c r="C413" i="1"/>
  <c r="O413" i="1" s="1"/>
  <c r="M412" i="1"/>
  <c r="E412" i="1"/>
  <c r="L412" i="1" s="1"/>
  <c r="D412" i="1"/>
  <c r="C412" i="1"/>
  <c r="O412" i="1" s="1"/>
  <c r="M411" i="1"/>
  <c r="E411" i="1"/>
  <c r="L411" i="1" s="1"/>
  <c r="D411" i="1"/>
  <c r="C411" i="1"/>
  <c r="N411" i="1" s="1"/>
  <c r="P411" i="1" s="1"/>
  <c r="M410" i="1"/>
  <c r="E410" i="1"/>
  <c r="L410" i="1" s="1"/>
  <c r="D410" i="1"/>
  <c r="C410" i="1"/>
  <c r="N410" i="1" s="1"/>
  <c r="P410" i="1" s="1"/>
  <c r="O409" i="1"/>
  <c r="M409" i="1"/>
  <c r="E409" i="1"/>
  <c r="L409" i="1" s="1"/>
  <c r="D409" i="1"/>
  <c r="C409" i="1"/>
  <c r="N409" i="1" s="1"/>
  <c r="P409" i="1" s="1"/>
  <c r="M408" i="1"/>
  <c r="E408" i="1"/>
  <c r="L408" i="1" s="1"/>
  <c r="D408" i="1"/>
  <c r="C408" i="1"/>
  <c r="O408" i="1" s="1"/>
  <c r="M407" i="1"/>
  <c r="E407" i="1"/>
  <c r="L407" i="1" s="1"/>
  <c r="D407" i="1"/>
  <c r="C407" i="1"/>
  <c r="O407" i="1" s="1"/>
  <c r="M406" i="1"/>
  <c r="E406" i="1"/>
  <c r="L406" i="1" s="1"/>
  <c r="D406" i="1"/>
  <c r="C406" i="1"/>
  <c r="M405" i="1"/>
  <c r="E405" i="1"/>
  <c r="L405" i="1" s="1"/>
  <c r="D405" i="1"/>
  <c r="C405" i="1"/>
  <c r="O405" i="1" s="1"/>
  <c r="M404" i="1"/>
  <c r="E404" i="1"/>
  <c r="L404" i="1" s="1"/>
  <c r="D404" i="1"/>
  <c r="C404" i="1"/>
  <c r="O404" i="1" s="1"/>
  <c r="M403" i="1"/>
  <c r="E403" i="1"/>
  <c r="L403" i="1" s="1"/>
  <c r="D403" i="1"/>
  <c r="C403" i="1"/>
  <c r="N403" i="1" s="1"/>
  <c r="P403" i="1" s="1"/>
  <c r="M402" i="1"/>
  <c r="L402" i="1"/>
  <c r="E402" i="1"/>
  <c r="D402" i="1"/>
  <c r="C402" i="1"/>
  <c r="N402" i="1" s="1"/>
  <c r="P402" i="1" s="1"/>
  <c r="M401" i="1"/>
  <c r="E401" i="1"/>
  <c r="L401" i="1" s="1"/>
  <c r="D401" i="1"/>
  <c r="C401" i="1"/>
  <c r="N401" i="1" s="1"/>
  <c r="P401" i="1" s="1"/>
  <c r="M400" i="1"/>
  <c r="E400" i="1"/>
  <c r="L400" i="1" s="1"/>
  <c r="D400" i="1"/>
  <c r="C400" i="1"/>
  <c r="O400" i="1" s="1"/>
  <c r="M399" i="1"/>
  <c r="E399" i="1"/>
  <c r="L399" i="1" s="1"/>
  <c r="D399" i="1"/>
  <c r="C399" i="1"/>
  <c r="M398" i="1"/>
  <c r="E398" i="1"/>
  <c r="L398" i="1" s="1"/>
  <c r="D398" i="1"/>
  <c r="C398" i="1"/>
  <c r="M397" i="1"/>
  <c r="E397" i="1"/>
  <c r="L397" i="1" s="1"/>
  <c r="D397" i="1"/>
  <c r="C397" i="1"/>
  <c r="O397" i="1" s="1"/>
  <c r="M396" i="1"/>
  <c r="E396" i="1"/>
  <c r="L396" i="1" s="1"/>
  <c r="D396" i="1"/>
  <c r="C396" i="1"/>
  <c r="O396" i="1" s="1"/>
  <c r="M395" i="1"/>
  <c r="E395" i="1"/>
  <c r="L395" i="1" s="1"/>
  <c r="D395" i="1"/>
  <c r="C395" i="1"/>
  <c r="N395" i="1" s="1"/>
  <c r="P395" i="1" s="1"/>
  <c r="M394" i="1"/>
  <c r="E394" i="1"/>
  <c r="L394" i="1" s="1"/>
  <c r="D394" i="1"/>
  <c r="C394" i="1"/>
  <c r="N394" i="1" s="1"/>
  <c r="P394" i="1" s="1"/>
  <c r="M393" i="1"/>
  <c r="E393" i="1"/>
  <c r="L393" i="1" s="1"/>
  <c r="D393" i="1"/>
  <c r="C393" i="1"/>
  <c r="M392" i="1"/>
  <c r="E392" i="1"/>
  <c r="L392" i="1" s="1"/>
  <c r="D392" i="1"/>
  <c r="C392" i="1"/>
  <c r="O392" i="1" s="1"/>
  <c r="M391" i="1"/>
  <c r="E391" i="1"/>
  <c r="L391" i="1" s="1"/>
  <c r="D391" i="1"/>
  <c r="C391" i="1"/>
  <c r="N391" i="1" s="1"/>
  <c r="P391" i="1" s="1"/>
  <c r="M390" i="1"/>
  <c r="E390" i="1"/>
  <c r="L390" i="1" s="1"/>
  <c r="D390" i="1"/>
  <c r="C390" i="1"/>
  <c r="O390" i="1" s="1"/>
  <c r="M389" i="1"/>
  <c r="E389" i="1"/>
  <c r="L389" i="1" s="1"/>
  <c r="D389" i="1"/>
  <c r="C389" i="1"/>
  <c r="M388" i="1"/>
  <c r="E388" i="1"/>
  <c r="L388" i="1" s="1"/>
  <c r="D388" i="1"/>
  <c r="C388" i="1"/>
  <c r="O388" i="1" s="1"/>
  <c r="M387" i="1"/>
  <c r="E387" i="1"/>
  <c r="L387" i="1" s="1"/>
  <c r="D387" i="1"/>
  <c r="C387" i="1"/>
  <c r="O387" i="1" s="1"/>
  <c r="M386" i="1"/>
  <c r="E386" i="1"/>
  <c r="L386" i="1" s="1"/>
  <c r="D386" i="1"/>
  <c r="C386" i="1"/>
  <c r="N386" i="1" s="1"/>
  <c r="P386" i="1" s="1"/>
  <c r="M385" i="1"/>
  <c r="E385" i="1"/>
  <c r="L385" i="1" s="1"/>
  <c r="D385" i="1"/>
  <c r="C385" i="1"/>
  <c r="O385" i="1" s="1"/>
  <c r="M384" i="1"/>
  <c r="E384" i="1"/>
  <c r="L384" i="1" s="1"/>
  <c r="D384" i="1"/>
  <c r="C384" i="1"/>
  <c r="N384" i="1" s="1"/>
  <c r="P384" i="1" s="1"/>
  <c r="N383" i="1"/>
  <c r="P383" i="1" s="1"/>
  <c r="M383" i="1"/>
  <c r="E383" i="1"/>
  <c r="L383" i="1" s="1"/>
  <c r="D383" i="1"/>
  <c r="C383" i="1"/>
  <c r="O383" i="1" s="1"/>
  <c r="M382" i="1"/>
  <c r="E382" i="1"/>
  <c r="L382" i="1" s="1"/>
  <c r="D382" i="1"/>
  <c r="C382" i="1"/>
  <c r="O382" i="1" s="1"/>
  <c r="M381" i="1"/>
  <c r="E381" i="1"/>
  <c r="L381" i="1" s="1"/>
  <c r="D381" i="1"/>
  <c r="C381" i="1"/>
  <c r="N381" i="1" s="1"/>
  <c r="P381" i="1" s="1"/>
  <c r="M380" i="1"/>
  <c r="E380" i="1"/>
  <c r="L380" i="1" s="1"/>
  <c r="D380" i="1"/>
  <c r="C380" i="1"/>
  <c r="N380" i="1" s="1"/>
  <c r="P380" i="1" s="1"/>
  <c r="M379" i="1"/>
  <c r="E379" i="1"/>
  <c r="L379" i="1" s="1"/>
  <c r="D379" i="1"/>
  <c r="C379" i="1"/>
  <c r="O379" i="1" s="1"/>
  <c r="M378" i="1"/>
  <c r="E378" i="1"/>
  <c r="L378" i="1" s="1"/>
  <c r="D378" i="1"/>
  <c r="C378" i="1"/>
  <c r="N378" i="1" s="1"/>
  <c r="P378" i="1" s="1"/>
  <c r="M377" i="1"/>
  <c r="E377" i="1"/>
  <c r="L377" i="1" s="1"/>
  <c r="D377" i="1"/>
  <c r="C377" i="1"/>
  <c r="O377" i="1" s="1"/>
  <c r="O376" i="1"/>
  <c r="M376" i="1"/>
  <c r="E376" i="1"/>
  <c r="L376" i="1" s="1"/>
  <c r="D376" i="1"/>
  <c r="C376" i="1"/>
  <c r="N376" i="1" s="1"/>
  <c r="P376" i="1" s="1"/>
  <c r="M375" i="1"/>
  <c r="E375" i="1"/>
  <c r="L375" i="1" s="1"/>
  <c r="D375" i="1"/>
  <c r="C375" i="1"/>
  <c r="O375" i="1" s="1"/>
  <c r="M374" i="1"/>
  <c r="E374" i="1"/>
  <c r="L374" i="1" s="1"/>
  <c r="D374" i="1"/>
  <c r="C374" i="1"/>
  <c r="O374" i="1" s="1"/>
  <c r="M373" i="1"/>
  <c r="E373" i="1"/>
  <c r="L373" i="1" s="1"/>
  <c r="D373" i="1"/>
  <c r="C373" i="1"/>
  <c r="N373" i="1" s="1"/>
  <c r="P373" i="1" s="1"/>
  <c r="M372" i="1"/>
  <c r="E372" i="1"/>
  <c r="L372" i="1" s="1"/>
  <c r="D372" i="1"/>
  <c r="C372" i="1"/>
  <c r="N372" i="1" s="1"/>
  <c r="P372" i="1" s="1"/>
  <c r="M371" i="1"/>
  <c r="E371" i="1"/>
  <c r="L371" i="1" s="1"/>
  <c r="D371" i="1"/>
  <c r="C371" i="1"/>
  <c r="O371" i="1" s="1"/>
  <c r="M370" i="1"/>
  <c r="E370" i="1"/>
  <c r="L370" i="1" s="1"/>
  <c r="D370" i="1"/>
  <c r="C370" i="1"/>
  <c r="N370" i="1" s="1"/>
  <c r="P370" i="1" s="1"/>
  <c r="M369" i="1"/>
  <c r="E369" i="1"/>
  <c r="L369" i="1" s="1"/>
  <c r="D369" i="1"/>
  <c r="C369" i="1"/>
  <c r="O369" i="1" s="1"/>
  <c r="M368" i="1"/>
  <c r="E368" i="1"/>
  <c r="L368" i="1" s="1"/>
  <c r="D368" i="1"/>
  <c r="C368" i="1"/>
  <c r="N368" i="1" s="1"/>
  <c r="P368" i="1" s="1"/>
  <c r="M367" i="1"/>
  <c r="E367" i="1"/>
  <c r="L367" i="1" s="1"/>
  <c r="D367" i="1"/>
  <c r="C367" i="1"/>
  <c r="O367" i="1" s="1"/>
  <c r="M366" i="1"/>
  <c r="E366" i="1"/>
  <c r="L366" i="1" s="1"/>
  <c r="D366" i="1"/>
  <c r="C366" i="1"/>
  <c r="O366" i="1" s="1"/>
  <c r="M365" i="1"/>
  <c r="E365" i="1"/>
  <c r="L365" i="1" s="1"/>
  <c r="D365" i="1"/>
  <c r="C365" i="1"/>
  <c r="N365" i="1" s="1"/>
  <c r="P365" i="1" s="1"/>
  <c r="M364" i="1"/>
  <c r="E364" i="1"/>
  <c r="L364" i="1" s="1"/>
  <c r="D364" i="1"/>
  <c r="C364" i="1"/>
  <c r="N364" i="1" s="1"/>
  <c r="P364" i="1" s="1"/>
  <c r="M363" i="1"/>
  <c r="E363" i="1"/>
  <c r="L363" i="1" s="1"/>
  <c r="D363" i="1"/>
  <c r="C363" i="1"/>
  <c r="O363" i="1" s="1"/>
  <c r="M362" i="1"/>
  <c r="E362" i="1"/>
  <c r="L362" i="1" s="1"/>
  <c r="D362" i="1"/>
  <c r="C362" i="1"/>
  <c r="O362" i="1" s="1"/>
  <c r="M361" i="1"/>
  <c r="E361" i="1"/>
  <c r="L361" i="1" s="1"/>
  <c r="D361" i="1"/>
  <c r="C361" i="1"/>
  <c r="O361" i="1" s="1"/>
  <c r="M360" i="1"/>
  <c r="E360" i="1"/>
  <c r="L360" i="1" s="1"/>
  <c r="D360" i="1"/>
  <c r="C360" i="1"/>
  <c r="N360" i="1" s="1"/>
  <c r="P360" i="1" s="1"/>
  <c r="M359" i="1"/>
  <c r="E359" i="1"/>
  <c r="L359" i="1" s="1"/>
  <c r="D359" i="1"/>
  <c r="C359" i="1"/>
  <c r="O359" i="1" s="1"/>
  <c r="M358" i="1"/>
  <c r="E358" i="1"/>
  <c r="L358" i="1" s="1"/>
  <c r="D358" i="1"/>
  <c r="C358" i="1"/>
  <c r="O358" i="1" s="1"/>
  <c r="M357" i="1"/>
  <c r="E357" i="1"/>
  <c r="L357" i="1" s="1"/>
  <c r="D357" i="1"/>
  <c r="C357" i="1"/>
  <c r="N357" i="1" s="1"/>
  <c r="P357" i="1" s="1"/>
  <c r="M356" i="1"/>
  <c r="E356" i="1"/>
  <c r="L356" i="1" s="1"/>
  <c r="D356" i="1"/>
  <c r="C356" i="1"/>
  <c r="N356" i="1" s="1"/>
  <c r="P356" i="1" s="1"/>
  <c r="M355" i="1"/>
  <c r="E355" i="1"/>
  <c r="L355" i="1" s="1"/>
  <c r="D355" i="1"/>
  <c r="C355" i="1"/>
  <c r="O355" i="1" s="1"/>
  <c r="M354" i="1"/>
  <c r="E354" i="1"/>
  <c r="L354" i="1" s="1"/>
  <c r="D354" i="1"/>
  <c r="C354" i="1"/>
  <c r="N354" i="1" s="1"/>
  <c r="P354" i="1" s="1"/>
  <c r="M353" i="1"/>
  <c r="E353" i="1"/>
  <c r="L353" i="1" s="1"/>
  <c r="D353" i="1"/>
  <c r="C353" i="1"/>
  <c r="O352" i="1"/>
  <c r="M352" i="1"/>
  <c r="E352" i="1"/>
  <c r="L352" i="1" s="1"/>
  <c r="D352" i="1"/>
  <c r="C352" i="1"/>
  <c r="N352" i="1" s="1"/>
  <c r="P352" i="1" s="1"/>
  <c r="M351" i="1"/>
  <c r="E351" i="1"/>
  <c r="L351" i="1" s="1"/>
  <c r="D351" i="1"/>
  <c r="C351" i="1"/>
  <c r="O351" i="1" s="1"/>
  <c r="M350" i="1"/>
  <c r="E350" i="1"/>
  <c r="L350" i="1" s="1"/>
  <c r="D350" i="1"/>
  <c r="C350" i="1"/>
  <c r="O350" i="1" s="1"/>
  <c r="M349" i="1"/>
  <c r="E349" i="1"/>
  <c r="L349" i="1" s="1"/>
  <c r="D349" i="1"/>
  <c r="C349" i="1"/>
  <c r="N349" i="1" s="1"/>
  <c r="P349" i="1" s="1"/>
  <c r="M348" i="1"/>
  <c r="E348" i="1"/>
  <c r="L348" i="1" s="1"/>
  <c r="D348" i="1"/>
  <c r="C348" i="1"/>
  <c r="N348" i="1" s="1"/>
  <c r="P348" i="1" s="1"/>
  <c r="M347" i="1"/>
  <c r="E347" i="1"/>
  <c r="L347" i="1" s="1"/>
  <c r="D347" i="1"/>
  <c r="C347" i="1"/>
  <c r="O347" i="1" s="1"/>
  <c r="M346" i="1"/>
  <c r="E346" i="1"/>
  <c r="L346" i="1" s="1"/>
  <c r="D346" i="1"/>
  <c r="C346" i="1"/>
  <c r="O346" i="1" s="1"/>
  <c r="N345" i="1"/>
  <c r="P345" i="1" s="1"/>
  <c r="M345" i="1"/>
  <c r="E345" i="1"/>
  <c r="L345" i="1" s="1"/>
  <c r="D345" i="1"/>
  <c r="C345" i="1"/>
  <c r="O345" i="1" s="1"/>
  <c r="O344" i="1"/>
  <c r="M344" i="1"/>
  <c r="E344" i="1"/>
  <c r="L344" i="1" s="1"/>
  <c r="D344" i="1"/>
  <c r="C344" i="1"/>
  <c r="N344" i="1" s="1"/>
  <c r="P344" i="1" s="1"/>
  <c r="M343" i="1"/>
  <c r="E343" i="1"/>
  <c r="L343" i="1" s="1"/>
  <c r="D343" i="1"/>
  <c r="C343" i="1"/>
  <c r="O343" i="1" s="1"/>
  <c r="M342" i="1"/>
  <c r="E342" i="1"/>
  <c r="L342" i="1" s="1"/>
  <c r="D342" i="1"/>
  <c r="C342" i="1"/>
  <c r="O342" i="1" s="1"/>
  <c r="M341" i="1"/>
  <c r="E341" i="1"/>
  <c r="L341" i="1" s="1"/>
  <c r="D341" i="1"/>
  <c r="C341" i="1"/>
  <c r="N341" i="1" s="1"/>
  <c r="P341" i="1" s="1"/>
  <c r="M340" i="1"/>
  <c r="E340" i="1"/>
  <c r="L340" i="1" s="1"/>
  <c r="D340" i="1"/>
  <c r="C340" i="1"/>
  <c r="N340" i="1" s="1"/>
  <c r="P340" i="1" s="1"/>
  <c r="M339" i="1"/>
  <c r="E339" i="1"/>
  <c r="L339" i="1" s="1"/>
  <c r="D339" i="1"/>
  <c r="C339" i="1"/>
  <c r="O339" i="1" s="1"/>
  <c r="M338" i="1"/>
  <c r="E338" i="1"/>
  <c r="L338" i="1" s="1"/>
  <c r="D338" i="1"/>
  <c r="C338" i="1"/>
  <c r="O338" i="1" s="1"/>
  <c r="M337" i="1"/>
  <c r="E337" i="1"/>
  <c r="L337" i="1" s="1"/>
  <c r="D337" i="1"/>
  <c r="C337" i="1"/>
  <c r="O337" i="1" s="1"/>
  <c r="M336" i="1"/>
  <c r="E336" i="1"/>
  <c r="L336" i="1" s="1"/>
  <c r="D336" i="1"/>
  <c r="C336" i="1"/>
  <c r="N336" i="1" s="1"/>
  <c r="P336" i="1" s="1"/>
  <c r="M335" i="1"/>
  <c r="E335" i="1"/>
  <c r="L335" i="1" s="1"/>
  <c r="D335" i="1"/>
  <c r="C335" i="1"/>
  <c r="M334" i="1"/>
  <c r="E334" i="1"/>
  <c r="L334" i="1" s="1"/>
  <c r="D334" i="1"/>
  <c r="C334" i="1"/>
  <c r="O334" i="1" s="1"/>
  <c r="M333" i="1"/>
  <c r="E333" i="1"/>
  <c r="L333" i="1" s="1"/>
  <c r="D333" i="1"/>
  <c r="C333" i="1"/>
  <c r="N333" i="1" s="1"/>
  <c r="P333" i="1" s="1"/>
  <c r="M332" i="1"/>
  <c r="E332" i="1"/>
  <c r="L332" i="1" s="1"/>
  <c r="D332" i="1"/>
  <c r="C332" i="1"/>
  <c r="N332" i="1" s="1"/>
  <c r="P332" i="1" s="1"/>
  <c r="M331" i="1"/>
  <c r="E331" i="1"/>
  <c r="L331" i="1" s="1"/>
  <c r="D331" i="1"/>
  <c r="C331" i="1"/>
  <c r="O331" i="1" s="1"/>
  <c r="M330" i="1"/>
  <c r="E330" i="1"/>
  <c r="L330" i="1" s="1"/>
  <c r="D330" i="1"/>
  <c r="C330" i="1"/>
  <c r="N330" i="1" s="1"/>
  <c r="P330" i="1" s="1"/>
  <c r="M329" i="1"/>
  <c r="E329" i="1"/>
  <c r="L329" i="1" s="1"/>
  <c r="D329" i="1"/>
  <c r="C329" i="1"/>
  <c r="O329" i="1" s="1"/>
  <c r="M328" i="1"/>
  <c r="E328" i="1"/>
  <c r="L328" i="1" s="1"/>
  <c r="D328" i="1"/>
  <c r="C328" i="1"/>
  <c r="N328" i="1" s="1"/>
  <c r="P328" i="1" s="1"/>
  <c r="M327" i="1"/>
  <c r="E327" i="1"/>
  <c r="L327" i="1" s="1"/>
  <c r="D327" i="1"/>
  <c r="C327" i="1"/>
  <c r="N327" i="1" s="1"/>
  <c r="P327" i="1" s="1"/>
  <c r="M326" i="1"/>
  <c r="E326" i="1"/>
  <c r="L326" i="1" s="1"/>
  <c r="D326" i="1"/>
  <c r="C326" i="1"/>
  <c r="N326" i="1" s="1"/>
  <c r="P326" i="1" s="1"/>
  <c r="M325" i="1"/>
  <c r="E325" i="1"/>
  <c r="L325" i="1" s="1"/>
  <c r="D325" i="1"/>
  <c r="C325" i="1"/>
  <c r="O325" i="1" s="1"/>
  <c r="M324" i="1"/>
  <c r="E324" i="1"/>
  <c r="L324" i="1" s="1"/>
  <c r="D324" i="1"/>
  <c r="C324" i="1"/>
  <c r="O324" i="1" s="1"/>
  <c r="M323" i="1"/>
  <c r="E323" i="1"/>
  <c r="L323" i="1" s="1"/>
  <c r="D323" i="1"/>
  <c r="C323" i="1"/>
  <c r="O323" i="1" s="1"/>
  <c r="M322" i="1"/>
  <c r="E322" i="1"/>
  <c r="L322" i="1" s="1"/>
  <c r="D322" i="1"/>
  <c r="C322" i="1"/>
  <c r="O322" i="1" s="1"/>
  <c r="M321" i="1"/>
  <c r="E321" i="1"/>
  <c r="L321" i="1" s="1"/>
  <c r="D321" i="1"/>
  <c r="C321" i="1"/>
  <c r="O321" i="1" s="1"/>
  <c r="M320" i="1"/>
  <c r="E320" i="1"/>
  <c r="L320" i="1" s="1"/>
  <c r="D320" i="1"/>
  <c r="C320" i="1"/>
  <c r="N320" i="1" s="1"/>
  <c r="P320" i="1" s="1"/>
  <c r="M319" i="1"/>
  <c r="E319" i="1"/>
  <c r="L319" i="1" s="1"/>
  <c r="D319" i="1"/>
  <c r="C319" i="1"/>
  <c r="N319" i="1" s="1"/>
  <c r="P319" i="1" s="1"/>
  <c r="M318" i="1"/>
  <c r="E318" i="1"/>
  <c r="L318" i="1" s="1"/>
  <c r="D318" i="1"/>
  <c r="C318" i="1"/>
  <c r="N318" i="1" s="1"/>
  <c r="P318" i="1" s="1"/>
  <c r="M317" i="1"/>
  <c r="E317" i="1"/>
  <c r="L317" i="1" s="1"/>
  <c r="D317" i="1"/>
  <c r="C317" i="1"/>
  <c r="M316" i="1"/>
  <c r="E316" i="1"/>
  <c r="L316" i="1" s="1"/>
  <c r="D316" i="1"/>
  <c r="C316" i="1"/>
  <c r="O316" i="1" s="1"/>
  <c r="M315" i="1"/>
  <c r="E315" i="1"/>
  <c r="L315" i="1" s="1"/>
  <c r="D315" i="1"/>
  <c r="C315" i="1"/>
  <c r="O315" i="1" s="1"/>
  <c r="M314" i="1"/>
  <c r="E314" i="1"/>
  <c r="L314" i="1" s="1"/>
  <c r="D314" i="1"/>
  <c r="C314" i="1"/>
  <c r="O314" i="1" s="1"/>
  <c r="M313" i="1"/>
  <c r="E313" i="1"/>
  <c r="L313" i="1" s="1"/>
  <c r="D313" i="1"/>
  <c r="C313" i="1"/>
  <c r="O313" i="1" s="1"/>
  <c r="M312" i="1"/>
  <c r="E312" i="1"/>
  <c r="L312" i="1" s="1"/>
  <c r="D312" i="1"/>
  <c r="C312" i="1"/>
  <c r="N312" i="1" s="1"/>
  <c r="P312" i="1" s="1"/>
  <c r="M311" i="1"/>
  <c r="L311" i="1"/>
  <c r="E311" i="1"/>
  <c r="D311" i="1"/>
  <c r="C311" i="1"/>
  <c r="N311" i="1" s="1"/>
  <c r="P311" i="1" s="1"/>
  <c r="M310" i="1"/>
  <c r="E310" i="1"/>
  <c r="L310" i="1" s="1"/>
  <c r="D310" i="1"/>
  <c r="C310" i="1"/>
  <c r="N310" i="1" s="1"/>
  <c r="P310" i="1" s="1"/>
  <c r="M309" i="1"/>
  <c r="E309" i="1"/>
  <c r="L309" i="1" s="1"/>
  <c r="D309" i="1"/>
  <c r="C309" i="1"/>
  <c r="O309" i="1" s="1"/>
  <c r="M308" i="1"/>
  <c r="E308" i="1"/>
  <c r="L308" i="1" s="1"/>
  <c r="D308" i="1"/>
  <c r="C308" i="1"/>
  <c r="O308" i="1" s="1"/>
  <c r="M307" i="1"/>
  <c r="E307" i="1"/>
  <c r="L307" i="1" s="1"/>
  <c r="D307" i="1"/>
  <c r="C307" i="1"/>
  <c r="O307" i="1" s="1"/>
  <c r="M306" i="1"/>
  <c r="E306" i="1"/>
  <c r="L306" i="1" s="1"/>
  <c r="D306" i="1"/>
  <c r="C306" i="1"/>
  <c r="O306" i="1" s="1"/>
  <c r="M305" i="1"/>
  <c r="E305" i="1"/>
  <c r="L305" i="1" s="1"/>
  <c r="D305" i="1"/>
  <c r="C305" i="1"/>
  <c r="O305" i="1" s="1"/>
  <c r="M304" i="1"/>
  <c r="E304" i="1"/>
  <c r="L304" i="1" s="1"/>
  <c r="D304" i="1"/>
  <c r="C304" i="1"/>
  <c r="O304" i="1" s="1"/>
  <c r="M303" i="1"/>
  <c r="E303" i="1"/>
  <c r="L303" i="1" s="1"/>
  <c r="D303" i="1"/>
  <c r="C303" i="1"/>
  <c r="N303" i="1" s="1"/>
  <c r="P303" i="1" s="1"/>
  <c r="M302" i="1"/>
  <c r="E302" i="1"/>
  <c r="L302" i="1" s="1"/>
  <c r="D302" i="1"/>
  <c r="C302" i="1"/>
  <c r="N302" i="1" s="1"/>
  <c r="P302" i="1" s="1"/>
  <c r="M301" i="1"/>
  <c r="E301" i="1"/>
  <c r="L301" i="1" s="1"/>
  <c r="D301" i="1"/>
  <c r="C301" i="1"/>
  <c r="O301" i="1" s="1"/>
  <c r="M300" i="1"/>
  <c r="E300" i="1"/>
  <c r="L300" i="1" s="1"/>
  <c r="D300" i="1"/>
  <c r="C300" i="1"/>
  <c r="O300" i="1" s="1"/>
  <c r="M299" i="1"/>
  <c r="E299" i="1"/>
  <c r="L299" i="1" s="1"/>
  <c r="D299" i="1"/>
  <c r="C299" i="1"/>
  <c r="O299" i="1" s="1"/>
  <c r="M298" i="1"/>
  <c r="E298" i="1"/>
  <c r="L298" i="1" s="1"/>
  <c r="D298" i="1"/>
  <c r="C298" i="1"/>
  <c r="O298" i="1" s="1"/>
  <c r="M297" i="1"/>
  <c r="E297" i="1"/>
  <c r="L297" i="1" s="1"/>
  <c r="D297" i="1"/>
  <c r="C297" i="1"/>
  <c r="O297" i="1" s="1"/>
  <c r="M296" i="1"/>
  <c r="E296" i="1"/>
  <c r="L296" i="1" s="1"/>
  <c r="D296" i="1"/>
  <c r="C296" i="1"/>
  <c r="O296" i="1" s="1"/>
  <c r="M295" i="1"/>
  <c r="E295" i="1"/>
  <c r="L295" i="1" s="1"/>
  <c r="D295" i="1"/>
  <c r="C295" i="1"/>
  <c r="N295" i="1" s="1"/>
  <c r="P295" i="1" s="1"/>
  <c r="M294" i="1"/>
  <c r="E294" i="1"/>
  <c r="L294" i="1" s="1"/>
  <c r="D294" i="1"/>
  <c r="C294" i="1"/>
  <c r="N294" i="1" s="1"/>
  <c r="P294" i="1" s="1"/>
  <c r="M293" i="1"/>
  <c r="E293" i="1"/>
  <c r="L293" i="1" s="1"/>
  <c r="D293" i="1"/>
  <c r="C293" i="1"/>
  <c r="N293" i="1" s="1"/>
  <c r="P293" i="1" s="1"/>
  <c r="M292" i="1"/>
  <c r="E292" i="1"/>
  <c r="L292" i="1" s="1"/>
  <c r="D292" i="1"/>
  <c r="C292" i="1"/>
  <c r="O292" i="1" s="1"/>
  <c r="M291" i="1"/>
  <c r="E291" i="1"/>
  <c r="L291" i="1" s="1"/>
  <c r="D291" i="1"/>
  <c r="C291" i="1"/>
  <c r="O291" i="1" s="1"/>
  <c r="M290" i="1"/>
  <c r="E290" i="1"/>
  <c r="L290" i="1" s="1"/>
  <c r="D290" i="1"/>
  <c r="C290" i="1"/>
  <c r="O290" i="1" s="1"/>
  <c r="M289" i="1"/>
  <c r="E289" i="1"/>
  <c r="L289" i="1" s="1"/>
  <c r="D289" i="1"/>
  <c r="C289" i="1"/>
  <c r="O289" i="1" s="1"/>
  <c r="M288" i="1"/>
  <c r="E288" i="1"/>
  <c r="L288" i="1" s="1"/>
  <c r="D288" i="1"/>
  <c r="C288" i="1"/>
  <c r="O288" i="1" s="1"/>
  <c r="O287" i="1"/>
  <c r="M287" i="1"/>
  <c r="E287" i="1"/>
  <c r="L287" i="1" s="1"/>
  <c r="D287" i="1"/>
  <c r="C287" i="1"/>
  <c r="N287" i="1" s="1"/>
  <c r="P287" i="1" s="1"/>
  <c r="M286" i="1"/>
  <c r="E286" i="1"/>
  <c r="L286" i="1" s="1"/>
  <c r="D286" i="1"/>
  <c r="C286" i="1"/>
  <c r="N286" i="1" s="1"/>
  <c r="P286" i="1" s="1"/>
  <c r="M285" i="1"/>
  <c r="E285" i="1"/>
  <c r="L285" i="1" s="1"/>
  <c r="D285" i="1"/>
  <c r="C285" i="1"/>
  <c r="N285" i="1" s="1"/>
  <c r="P285" i="1" s="1"/>
  <c r="M284" i="1"/>
  <c r="E284" i="1"/>
  <c r="L284" i="1" s="1"/>
  <c r="D284" i="1"/>
  <c r="C284" i="1"/>
  <c r="O284" i="1" s="1"/>
  <c r="M283" i="1"/>
  <c r="E283" i="1"/>
  <c r="L283" i="1" s="1"/>
  <c r="D283" i="1"/>
  <c r="C283" i="1"/>
  <c r="O283" i="1" s="1"/>
  <c r="M282" i="1"/>
  <c r="E282" i="1"/>
  <c r="L282" i="1" s="1"/>
  <c r="D282" i="1"/>
  <c r="C282" i="1"/>
  <c r="O282" i="1" s="1"/>
  <c r="M281" i="1"/>
  <c r="E281" i="1"/>
  <c r="L281" i="1" s="1"/>
  <c r="D281" i="1"/>
  <c r="C281" i="1"/>
  <c r="O281" i="1" s="1"/>
  <c r="M280" i="1"/>
  <c r="E280" i="1"/>
  <c r="L280" i="1" s="1"/>
  <c r="D280" i="1"/>
  <c r="C280" i="1"/>
  <c r="M279" i="1"/>
  <c r="E279" i="1"/>
  <c r="L279" i="1" s="1"/>
  <c r="D279" i="1"/>
  <c r="C279" i="1"/>
  <c r="N279" i="1" s="1"/>
  <c r="P279" i="1" s="1"/>
  <c r="M278" i="1"/>
  <c r="L278" i="1"/>
  <c r="E278" i="1"/>
  <c r="D278" i="1"/>
  <c r="C278" i="1"/>
  <c r="N278" i="1" s="1"/>
  <c r="P278" i="1" s="1"/>
  <c r="M277" i="1"/>
  <c r="E277" i="1"/>
  <c r="L277" i="1" s="1"/>
  <c r="D277" i="1"/>
  <c r="C277" i="1"/>
  <c r="O277" i="1" s="1"/>
  <c r="M276" i="1"/>
  <c r="E276" i="1"/>
  <c r="L276" i="1" s="1"/>
  <c r="D276" i="1"/>
  <c r="C276" i="1"/>
  <c r="O276" i="1" s="1"/>
  <c r="M275" i="1"/>
  <c r="E275" i="1"/>
  <c r="L275" i="1" s="1"/>
  <c r="D275" i="1"/>
  <c r="C275" i="1"/>
  <c r="N275" i="1" s="1"/>
  <c r="P275" i="1" s="1"/>
  <c r="M274" i="1"/>
  <c r="E274" i="1"/>
  <c r="L274" i="1" s="1"/>
  <c r="D274" i="1"/>
  <c r="C274" i="1"/>
  <c r="O274" i="1" s="1"/>
  <c r="M273" i="1"/>
  <c r="E273" i="1"/>
  <c r="L273" i="1" s="1"/>
  <c r="D273" i="1"/>
  <c r="C273" i="1"/>
  <c r="N273" i="1" s="1"/>
  <c r="P273" i="1" s="1"/>
  <c r="M272" i="1"/>
  <c r="E272" i="1"/>
  <c r="L272" i="1" s="1"/>
  <c r="D272" i="1"/>
  <c r="C272" i="1"/>
  <c r="O272" i="1" s="1"/>
  <c r="M271" i="1"/>
  <c r="E271" i="1"/>
  <c r="L271" i="1" s="1"/>
  <c r="D271" i="1"/>
  <c r="C271" i="1"/>
  <c r="N271" i="1" s="1"/>
  <c r="P271" i="1" s="1"/>
  <c r="M270" i="1"/>
  <c r="E270" i="1"/>
  <c r="L270" i="1" s="1"/>
  <c r="D270" i="1"/>
  <c r="C270" i="1"/>
  <c r="O270" i="1" s="1"/>
  <c r="M269" i="1"/>
  <c r="E269" i="1"/>
  <c r="L269" i="1" s="1"/>
  <c r="D269" i="1"/>
  <c r="C269" i="1"/>
  <c r="N269" i="1" s="1"/>
  <c r="P269" i="1" s="1"/>
  <c r="M268" i="1"/>
  <c r="E268" i="1"/>
  <c r="L268" i="1" s="1"/>
  <c r="D268" i="1"/>
  <c r="C268" i="1"/>
  <c r="O268" i="1" s="1"/>
  <c r="M267" i="1"/>
  <c r="E267" i="1"/>
  <c r="L267" i="1" s="1"/>
  <c r="D267" i="1"/>
  <c r="C267" i="1"/>
  <c r="N267" i="1" s="1"/>
  <c r="P267" i="1" s="1"/>
  <c r="M266" i="1"/>
  <c r="E266" i="1"/>
  <c r="L266" i="1" s="1"/>
  <c r="D266" i="1"/>
  <c r="C266" i="1"/>
  <c r="O266" i="1" s="1"/>
  <c r="M265" i="1"/>
  <c r="E265" i="1"/>
  <c r="L265" i="1" s="1"/>
  <c r="D265" i="1"/>
  <c r="C265" i="1"/>
  <c r="N265" i="1" s="1"/>
  <c r="P265" i="1" s="1"/>
  <c r="M264" i="1"/>
  <c r="E264" i="1"/>
  <c r="L264" i="1" s="1"/>
  <c r="D264" i="1"/>
  <c r="C264" i="1"/>
  <c r="O264" i="1" s="1"/>
  <c r="M263" i="1"/>
  <c r="E263" i="1"/>
  <c r="L263" i="1" s="1"/>
  <c r="D263" i="1"/>
  <c r="C263" i="1"/>
  <c r="N263" i="1" s="1"/>
  <c r="P263" i="1" s="1"/>
  <c r="M262" i="1"/>
  <c r="E262" i="1"/>
  <c r="L262" i="1" s="1"/>
  <c r="D262" i="1"/>
  <c r="C262" i="1"/>
  <c r="O262" i="1" s="1"/>
  <c r="M261" i="1"/>
  <c r="E261" i="1"/>
  <c r="L261" i="1" s="1"/>
  <c r="D261" i="1"/>
  <c r="C261" i="1"/>
  <c r="N261" i="1" s="1"/>
  <c r="P261" i="1" s="1"/>
  <c r="M260" i="1"/>
  <c r="E260" i="1"/>
  <c r="L260" i="1" s="1"/>
  <c r="D260" i="1"/>
  <c r="C260" i="1"/>
  <c r="O259" i="1"/>
  <c r="M259" i="1"/>
  <c r="E259" i="1"/>
  <c r="L259" i="1" s="1"/>
  <c r="D259" i="1"/>
  <c r="C259" i="1"/>
  <c r="N259" i="1" s="1"/>
  <c r="P259" i="1" s="1"/>
  <c r="M258" i="1"/>
  <c r="E258" i="1"/>
  <c r="L258" i="1" s="1"/>
  <c r="D258" i="1"/>
  <c r="C258" i="1"/>
  <c r="O258" i="1" s="1"/>
  <c r="M257" i="1"/>
  <c r="E257" i="1"/>
  <c r="L257" i="1" s="1"/>
  <c r="D257" i="1"/>
  <c r="C257" i="1"/>
  <c r="N257" i="1" s="1"/>
  <c r="P257" i="1" s="1"/>
  <c r="M256" i="1"/>
  <c r="E256" i="1"/>
  <c r="L256" i="1" s="1"/>
  <c r="D256" i="1"/>
  <c r="C256" i="1"/>
  <c r="O256" i="1" s="1"/>
  <c r="M255" i="1"/>
  <c r="E255" i="1"/>
  <c r="L255" i="1" s="1"/>
  <c r="D255" i="1"/>
  <c r="C255" i="1"/>
  <c r="N255" i="1" s="1"/>
  <c r="P255" i="1" s="1"/>
  <c r="M254" i="1"/>
  <c r="L254" i="1"/>
  <c r="E254" i="1"/>
  <c r="D254" i="1"/>
  <c r="C254" i="1"/>
  <c r="O254" i="1" s="1"/>
  <c r="M253" i="1"/>
  <c r="E253" i="1"/>
  <c r="L253" i="1" s="1"/>
  <c r="D253" i="1"/>
  <c r="C253" i="1"/>
  <c r="N253" i="1" s="1"/>
  <c r="P253" i="1" s="1"/>
  <c r="M252" i="1"/>
  <c r="E252" i="1"/>
  <c r="L252" i="1" s="1"/>
  <c r="D252" i="1"/>
  <c r="C252" i="1"/>
  <c r="O252" i="1" s="1"/>
  <c r="M251" i="1"/>
  <c r="E251" i="1"/>
  <c r="L251" i="1" s="1"/>
  <c r="D251" i="1"/>
  <c r="C251" i="1"/>
  <c r="N251" i="1" s="1"/>
  <c r="P251" i="1" s="1"/>
  <c r="M250" i="1"/>
  <c r="E250" i="1"/>
  <c r="L250" i="1" s="1"/>
  <c r="D250" i="1"/>
  <c r="C250" i="1"/>
  <c r="O250" i="1" s="1"/>
  <c r="M249" i="1"/>
  <c r="E249" i="1"/>
  <c r="L249" i="1" s="1"/>
  <c r="D249" i="1"/>
  <c r="C249" i="1"/>
  <c r="N249" i="1" s="1"/>
  <c r="P249" i="1" s="1"/>
  <c r="M248" i="1"/>
  <c r="E248" i="1"/>
  <c r="L248" i="1" s="1"/>
  <c r="D248" i="1"/>
  <c r="C248" i="1"/>
  <c r="O248" i="1" s="1"/>
  <c r="M247" i="1"/>
  <c r="E247" i="1"/>
  <c r="L247" i="1" s="1"/>
  <c r="D247" i="1"/>
  <c r="C247" i="1"/>
  <c r="N247" i="1" s="1"/>
  <c r="P247" i="1" s="1"/>
  <c r="M246" i="1"/>
  <c r="E246" i="1"/>
  <c r="L246" i="1" s="1"/>
  <c r="D246" i="1"/>
  <c r="C246" i="1"/>
  <c r="O246" i="1" s="1"/>
  <c r="M245" i="1"/>
  <c r="E245" i="1"/>
  <c r="L245" i="1" s="1"/>
  <c r="D245" i="1"/>
  <c r="C245" i="1"/>
  <c r="N245" i="1" s="1"/>
  <c r="P245" i="1" s="1"/>
  <c r="M244" i="1"/>
  <c r="E244" i="1"/>
  <c r="L244" i="1" s="1"/>
  <c r="D244" i="1"/>
  <c r="C244" i="1"/>
  <c r="O244" i="1" s="1"/>
  <c r="M243" i="1"/>
  <c r="E243" i="1"/>
  <c r="L243" i="1" s="1"/>
  <c r="D243" i="1"/>
  <c r="C243" i="1"/>
  <c r="N243" i="1" s="1"/>
  <c r="P243" i="1" s="1"/>
  <c r="M242" i="1"/>
  <c r="E242" i="1"/>
  <c r="L242" i="1" s="1"/>
  <c r="D242" i="1"/>
  <c r="C242" i="1"/>
  <c r="O242" i="1" s="1"/>
  <c r="M241" i="1"/>
  <c r="E241" i="1"/>
  <c r="L241" i="1" s="1"/>
  <c r="D241" i="1"/>
  <c r="C241" i="1"/>
  <c r="M240" i="1"/>
  <c r="E240" i="1"/>
  <c r="L240" i="1" s="1"/>
  <c r="D240" i="1"/>
  <c r="C240" i="1"/>
  <c r="O240" i="1" s="1"/>
  <c r="M239" i="1"/>
  <c r="E239" i="1"/>
  <c r="L239" i="1" s="1"/>
  <c r="D239" i="1"/>
  <c r="C239" i="1"/>
  <c r="N239" i="1" s="1"/>
  <c r="P239" i="1" s="1"/>
  <c r="M238" i="1"/>
  <c r="E238" i="1"/>
  <c r="L238" i="1" s="1"/>
  <c r="D238" i="1"/>
  <c r="C238" i="1"/>
  <c r="O238" i="1" s="1"/>
  <c r="M237" i="1"/>
  <c r="E237" i="1"/>
  <c r="L237" i="1" s="1"/>
  <c r="D237" i="1"/>
  <c r="C237" i="1"/>
  <c r="N237" i="1" s="1"/>
  <c r="P237" i="1" s="1"/>
  <c r="M236" i="1"/>
  <c r="E236" i="1"/>
  <c r="L236" i="1" s="1"/>
  <c r="D236" i="1"/>
  <c r="C236" i="1"/>
  <c r="O236" i="1" s="1"/>
  <c r="M235" i="1"/>
  <c r="E235" i="1"/>
  <c r="L235" i="1" s="1"/>
  <c r="D235" i="1"/>
  <c r="C235" i="1"/>
  <c r="N235" i="1" s="1"/>
  <c r="P235" i="1" s="1"/>
  <c r="M234" i="1"/>
  <c r="E234" i="1"/>
  <c r="L234" i="1" s="1"/>
  <c r="D234" i="1"/>
  <c r="C234" i="1"/>
  <c r="O234" i="1" s="1"/>
  <c r="M233" i="1"/>
  <c r="E233" i="1"/>
  <c r="L233" i="1" s="1"/>
  <c r="D233" i="1"/>
  <c r="C233" i="1"/>
  <c r="O233" i="1" s="1"/>
  <c r="M232" i="1"/>
  <c r="E232" i="1"/>
  <c r="L232" i="1" s="1"/>
  <c r="D232" i="1"/>
  <c r="C232" i="1"/>
  <c r="O232" i="1" s="1"/>
  <c r="M231" i="1"/>
  <c r="E231" i="1"/>
  <c r="L231" i="1" s="1"/>
  <c r="D231" i="1"/>
  <c r="C231" i="1"/>
  <c r="N231" i="1" s="1"/>
  <c r="P231" i="1" s="1"/>
  <c r="M230" i="1"/>
  <c r="E230" i="1"/>
  <c r="L230" i="1" s="1"/>
  <c r="D230" i="1"/>
  <c r="C230" i="1"/>
  <c r="O230" i="1" s="1"/>
  <c r="M229" i="1"/>
  <c r="E229" i="1"/>
  <c r="L229" i="1" s="1"/>
  <c r="D229" i="1"/>
  <c r="C229" i="1"/>
  <c r="N229" i="1" s="1"/>
  <c r="P229" i="1" s="1"/>
  <c r="M228" i="1"/>
  <c r="E228" i="1"/>
  <c r="L228" i="1" s="1"/>
  <c r="D228" i="1"/>
  <c r="C228" i="1"/>
  <c r="O228" i="1" s="1"/>
  <c r="M227" i="1"/>
  <c r="E227" i="1"/>
  <c r="L227" i="1" s="1"/>
  <c r="D227" i="1"/>
  <c r="C227" i="1"/>
  <c r="N227" i="1" s="1"/>
  <c r="P227" i="1" s="1"/>
  <c r="M226" i="1"/>
  <c r="E226" i="1"/>
  <c r="L226" i="1" s="1"/>
  <c r="D226" i="1"/>
  <c r="C226" i="1"/>
  <c r="O226" i="1" s="1"/>
  <c r="M225" i="1"/>
  <c r="E225" i="1"/>
  <c r="L225" i="1" s="1"/>
  <c r="D225" i="1"/>
  <c r="C225" i="1"/>
  <c r="M224" i="1"/>
  <c r="E224" i="1"/>
  <c r="L224" i="1" s="1"/>
  <c r="D224" i="1"/>
  <c r="C224" i="1"/>
  <c r="O224" i="1" s="1"/>
  <c r="M223" i="1"/>
  <c r="E223" i="1"/>
  <c r="L223" i="1" s="1"/>
  <c r="D223" i="1"/>
  <c r="C223" i="1"/>
  <c r="N223" i="1" s="1"/>
  <c r="P223" i="1" s="1"/>
  <c r="M222" i="1"/>
  <c r="L222" i="1"/>
  <c r="E222" i="1"/>
  <c r="D222" i="1"/>
  <c r="C222" i="1"/>
  <c r="O222" i="1" s="1"/>
  <c r="M221" i="1"/>
  <c r="E221" i="1"/>
  <c r="L221" i="1" s="1"/>
  <c r="D221" i="1"/>
  <c r="C221" i="1"/>
  <c r="O221" i="1" s="1"/>
  <c r="M220" i="1"/>
  <c r="E220" i="1"/>
  <c r="L220" i="1" s="1"/>
  <c r="D220" i="1"/>
  <c r="C220" i="1"/>
  <c r="O220" i="1" s="1"/>
  <c r="M219" i="1"/>
  <c r="E219" i="1"/>
  <c r="L219" i="1" s="1"/>
  <c r="D219" i="1"/>
  <c r="C219" i="1"/>
  <c r="O219" i="1" s="1"/>
  <c r="M218" i="1"/>
  <c r="E218" i="1"/>
  <c r="L218" i="1" s="1"/>
  <c r="D218" i="1"/>
  <c r="C218" i="1"/>
  <c r="N218" i="1" s="1"/>
  <c r="P218" i="1" s="1"/>
  <c r="M217" i="1"/>
  <c r="E217" i="1"/>
  <c r="L217" i="1" s="1"/>
  <c r="D217" i="1"/>
  <c r="C217" i="1"/>
  <c r="N217" i="1" s="1"/>
  <c r="P217" i="1" s="1"/>
  <c r="M216" i="1"/>
  <c r="E216" i="1"/>
  <c r="L216" i="1" s="1"/>
  <c r="D216" i="1"/>
  <c r="C216" i="1"/>
  <c r="O216" i="1" s="1"/>
  <c r="M215" i="1"/>
  <c r="E215" i="1"/>
  <c r="L215" i="1" s="1"/>
  <c r="D215" i="1"/>
  <c r="C215" i="1"/>
  <c r="N215" i="1" s="1"/>
  <c r="P215" i="1" s="1"/>
  <c r="M214" i="1"/>
  <c r="E214" i="1"/>
  <c r="L214" i="1" s="1"/>
  <c r="D214" i="1"/>
  <c r="C214" i="1"/>
  <c r="O214" i="1" s="1"/>
  <c r="M213" i="1"/>
  <c r="E213" i="1"/>
  <c r="L213" i="1" s="1"/>
  <c r="D213" i="1"/>
  <c r="C213" i="1"/>
  <c r="O213" i="1" s="1"/>
  <c r="M212" i="1"/>
  <c r="E212" i="1"/>
  <c r="L212" i="1" s="1"/>
  <c r="D212" i="1"/>
  <c r="C212" i="1"/>
  <c r="O212" i="1" s="1"/>
  <c r="M211" i="1"/>
  <c r="E211" i="1"/>
  <c r="L211" i="1" s="1"/>
  <c r="D211" i="1"/>
  <c r="C211" i="1"/>
  <c r="O211" i="1" s="1"/>
  <c r="M210" i="1"/>
  <c r="E210" i="1"/>
  <c r="L210" i="1" s="1"/>
  <c r="D210" i="1"/>
  <c r="C210" i="1"/>
  <c r="N210" i="1" s="1"/>
  <c r="P210" i="1" s="1"/>
  <c r="M209" i="1"/>
  <c r="E209" i="1"/>
  <c r="L209" i="1" s="1"/>
  <c r="D209" i="1"/>
  <c r="C209" i="1"/>
  <c r="N209" i="1" s="1"/>
  <c r="P209" i="1" s="1"/>
  <c r="M208" i="1"/>
  <c r="E208" i="1"/>
  <c r="L208" i="1" s="1"/>
  <c r="D208" i="1"/>
  <c r="C208" i="1"/>
  <c r="O208" i="1" s="1"/>
  <c r="M207" i="1"/>
  <c r="E207" i="1"/>
  <c r="L207" i="1" s="1"/>
  <c r="D207" i="1"/>
  <c r="C207" i="1"/>
  <c r="N207" i="1" s="1"/>
  <c r="P207" i="1" s="1"/>
  <c r="M206" i="1"/>
  <c r="E206" i="1"/>
  <c r="L206" i="1" s="1"/>
  <c r="D206" i="1"/>
  <c r="C206" i="1"/>
  <c r="O206" i="1" s="1"/>
  <c r="M205" i="1"/>
  <c r="E205" i="1"/>
  <c r="L205" i="1" s="1"/>
  <c r="D205" i="1"/>
  <c r="C205" i="1"/>
  <c r="O205" i="1" s="1"/>
  <c r="M204" i="1"/>
  <c r="E204" i="1"/>
  <c r="L204" i="1" s="1"/>
  <c r="D204" i="1"/>
  <c r="C204" i="1"/>
  <c r="O204" i="1" s="1"/>
  <c r="M203" i="1"/>
  <c r="E203" i="1"/>
  <c r="L203" i="1" s="1"/>
  <c r="D203" i="1"/>
  <c r="C203" i="1"/>
  <c r="O203" i="1" s="1"/>
  <c r="M202" i="1"/>
  <c r="E202" i="1"/>
  <c r="L202" i="1" s="1"/>
  <c r="D202" i="1"/>
  <c r="C202" i="1"/>
  <c r="N202" i="1" s="1"/>
  <c r="P202" i="1" s="1"/>
  <c r="M201" i="1"/>
  <c r="E201" i="1"/>
  <c r="L201" i="1" s="1"/>
  <c r="D201" i="1"/>
  <c r="C201" i="1"/>
  <c r="N201" i="1" s="1"/>
  <c r="P201" i="1" s="1"/>
  <c r="M200" i="1"/>
  <c r="E200" i="1"/>
  <c r="L200" i="1" s="1"/>
  <c r="D200" i="1"/>
  <c r="C200" i="1"/>
  <c r="O200" i="1" s="1"/>
  <c r="M199" i="1"/>
  <c r="E199" i="1"/>
  <c r="L199" i="1" s="1"/>
  <c r="D199" i="1"/>
  <c r="C199" i="1"/>
  <c r="N199" i="1" s="1"/>
  <c r="P199" i="1" s="1"/>
  <c r="M198" i="1"/>
  <c r="E198" i="1"/>
  <c r="L198" i="1" s="1"/>
  <c r="D198" i="1"/>
  <c r="C198" i="1"/>
  <c r="M197" i="1"/>
  <c r="E197" i="1"/>
  <c r="L197" i="1" s="1"/>
  <c r="D197" i="1"/>
  <c r="C197" i="1"/>
  <c r="O197" i="1" s="1"/>
  <c r="M196" i="1"/>
  <c r="E196" i="1"/>
  <c r="L196" i="1" s="1"/>
  <c r="D196" i="1"/>
  <c r="C196" i="1"/>
  <c r="O196" i="1" s="1"/>
  <c r="M195" i="1"/>
  <c r="E195" i="1"/>
  <c r="L195" i="1" s="1"/>
  <c r="D195" i="1"/>
  <c r="C195" i="1"/>
  <c r="O195" i="1" s="1"/>
  <c r="M194" i="1"/>
  <c r="E194" i="1"/>
  <c r="L194" i="1" s="1"/>
  <c r="D194" i="1"/>
  <c r="C194" i="1"/>
  <c r="N194" i="1" s="1"/>
  <c r="P194" i="1" s="1"/>
  <c r="O193" i="1"/>
  <c r="M193" i="1"/>
  <c r="E193" i="1"/>
  <c r="L193" i="1" s="1"/>
  <c r="D193" i="1"/>
  <c r="C193" i="1"/>
  <c r="N193" i="1" s="1"/>
  <c r="P193" i="1" s="1"/>
  <c r="M192" i="1"/>
  <c r="E192" i="1"/>
  <c r="L192" i="1" s="1"/>
  <c r="D192" i="1"/>
  <c r="C192" i="1"/>
  <c r="O192" i="1" s="1"/>
  <c r="M191" i="1"/>
  <c r="E191" i="1"/>
  <c r="L191" i="1" s="1"/>
  <c r="D191" i="1"/>
  <c r="C191" i="1"/>
  <c r="N191" i="1" s="1"/>
  <c r="P191" i="1" s="1"/>
  <c r="M190" i="1"/>
  <c r="E190" i="1"/>
  <c r="L190" i="1" s="1"/>
  <c r="D190" i="1"/>
  <c r="C190" i="1"/>
  <c r="O190" i="1" s="1"/>
  <c r="M189" i="1"/>
  <c r="E189" i="1"/>
  <c r="L189" i="1" s="1"/>
  <c r="D189" i="1"/>
  <c r="C189" i="1"/>
  <c r="O189" i="1" s="1"/>
  <c r="M188" i="1"/>
  <c r="E188" i="1"/>
  <c r="L188" i="1" s="1"/>
  <c r="D188" i="1"/>
  <c r="C188" i="1"/>
  <c r="O188" i="1" s="1"/>
  <c r="M187" i="1"/>
  <c r="E187" i="1"/>
  <c r="L187" i="1" s="1"/>
  <c r="D187" i="1"/>
  <c r="C187" i="1"/>
  <c r="O187" i="1" s="1"/>
  <c r="M186" i="1"/>
  <c r="E186" i="1"/>
  <c r="L186" i="1" s="1"/>
  <c r="D186" i="1"/>
  <c r="C186" i="1"/>
  <c r="N186" i="1" s="1"/>
  <c r="P186" i="1" s="1"/>
  <c r="O185" i="1"/>
  <c r="M185" i="1"/>
  <c r="E185" i="1"/>
  <c r="L185" i="1" s="1"/>
  <c r="D185" i="1"/>
  <c r="C185" i="1"/>
  <c r="N185" i="1" s="1"/>
  <c r="P185" i="1" s="1"/>
  <c r="M184" i="1"/>
  <c r="E184" i="1"/>
  <c r="L184" i="1" s="1"/>
  <c r="D184" i="1"/>
  <c r="C184" i="1"/>
  <c r="O184" i="1" s="1"/>
  <c r="M183" i="1"/>
  <c r="E183" i="1"/>
  <c r="L183" i="1" s="1"/>
  <c r="D183" i="1"/>
  <c r="C183" i="1"/>
  <c r="O183" i="1" s="1"/>
  <c r="M182" i="1"/>
  <c r="E182" i="1"/>
  <c r="L182" i="1" s="1"/>
  <c r="D182" i="1"/>
  <c r="C182" i="1"/>
  <c r="M181" i="1"/>
  <c r="E181" i="1"/>
  <c r="L181" i="1" s="1"/>
  <c r="D181" i="1"/>
  <c r="C181" i="1"/>
  <c r="O181" i="1" s="1"/>
  <c r="M180" i="1"/>
  <c r="E180" i="1"/>
  <c r="L180" i="1" s="1"/>
  <c r="D180" i="1"/>
  <c r="C180" i="1"/>
  <c r="O180" i="1" s="1"/>
  <c r="M179" i="1"/>
  <c r="E179" i="1"/>
  <c r="L179" i="1" s="1"/>
  <c r="D179" i="1"/>
  <c r="C179" i="1"/>
  <c r="O179" i="1" s="1"/>
  <c r="M178" i="1"/>
  <c r="E178" i="1"/>
  <c r="L178" i="1" s="1"/>
  <c r="D178" i="1"/>
  <c r="C178" i="1"/>
  <c r="N178" i="1" s="1"/>
  <c r="P178" i="1" s="1"/>
  <c r="M177" i="1"/>
  <c r="E177" i="1"/>
  <c r="L177" i="1" s="1"/>
  <c r="D177" i="1"/>
  <c r="C177" i="1"/>
  <c r="N177" i="1" s="1"/>
  <c r="P177" i="1" s="1"/>
  <c r="M176" i="1"/>
  <c r="E176" i="1"/>
  <c r="L176" i="1" s="1"/>
  <c r="D176" i="1"/>
  <c r="C176" i="1"/>
  <c r="O176" i="1" s="1"/>
  <c r="M175" i="1"/>
  <c r="E175" i="1"/>
  <c r="L175" i="1" s="1"/>
  <c r="D175" i="1"/>
  <c r="C175" i="1"/>
  <c r="O175" i="1" s="1"/>
  <c r="M174" i="1"/>
  <c r="E174" i="1"/>
  <c r="L174" i="1" s="1"/>
  <c r="D174" i="1"/>
  <c r="C174" i="1"/>
  <c r="O174" i="1" s="1"/>
  <c r="M173" i="1"/>
  <c r="E173" i="1"/>
  <c r="L173" i="1" s="1"/>
  <c r="D173" i="1"/>
  <c r="C173" i="1"/>
  <c r="O173" i="1" s="1"/>
  <c r="N172" i="1"/>
  <c r="P172" i="1" s="1"/>
  <c r="M172" i="1"/>
  <c r="E172" i="1"/>
  <c r="L172" i="1" s="1"/>
  <c r="D172" i="1"/>
  <c r="C172" i="1"/>
  <c r="O172" i="1" s="1"/>
  <c r="M171" i="1"/>
  <c r="E171" i="1"/>
  <c r="L171" i="1" s="1"/>
  <c r="D171" i="1"/>
  <c r="C171" i="1"/>
  <c r="O171" i="1" s="1"/>
  <c r="O170" i="1"/>
  <c r="M170" i="1"/>
  <c r="E170" i="1"/>
  <c r="L170" i="1" s="1"/>
  <c r="D170" i="1"/>
  <c r="C170" i="1"/>
  <c r="N170" i="1" s="1"/>
  <c r="P170" i="1" s="1"/>
  <c r="M169" i="1"/>
  <c r="E169" i="1"/>
  <c r="L169" i="1" s="1"/>
  <c r="D169" i="1"/>
  <c r="C169" i="1"/>
  <c r="N169" i="1" s="1"/>
  <c r="P169" i="1" s="1"/>
  <c r="M168" i="1"/>
  <c r="E168" i="1"/>
  <c r="L168" i="1" s="1"/>
  <c r="D168" i="1"/>
  <c r="C168" i="1"/>
  <c r="O168" i="1" s="1"/>
  <c r="M167" i="1"/>
  <c r="E167" i="1"/>
  <c r="L167" i="1" s="1"/>
  <c r="D167" i="1"/>
  <c r="C167" i="1"/>
  <c r="O167" i="1" s="1"/>
  <c r="M166" i="1"/>
  <c r="E166" i="1"/>
  <c r="L166" i="1" s="1"/>
  <c r="D166" i="1"/>
  <c r="C166" i="1"/>
  <c r="O166" i="1" s="1"/>
  <c r="M165" i="1"/>
  <c r="E165" i="1"/>
  <c r="L165" i="1" s="1"/>
  <c r="D165" i="1"/>
  <c r="C165" i="1"/>
  <c r="O165" i="1" s="1"/>
  <c r="M164" i="1"/>
  <c r="E164" i="1"/>
  <c r="L164" i="1" s="1"/>
  <c r="D164" i="1"/>
  <c r="C164" i="1"/>
  <c r="O164" i="1" s="1"/>
  <c r="M163" i="1"/>
  <c r="E163" i="1"/>
  <c r="L163" i="1" s="1"/>
  <c r="D163" i="1"/>
  <c r="C163" i="1"/>
  <c r="O163" i="1" s="1"/>
  <c r="M162" i="1"/>
  <c r="E162" i="1"/>
  <c r="L162" i="1" s="1"/>
  <c r="D162" i="1"/>
  <c r="C162" i="1"/>
  <c r="N162" i="1" s="1"/>
  <c r="P162" i="1" s="1"/>
  <c r="M161" i="1"/>
  <c r="E161" i="1"/>
  <c r="L161" i="1" s="1"/>
  <c r="D161" i="1"/>
  <c r="C161" i="1"/>
  <c r="O161" i="1" s="1"/>
  <c r="M160" i="1"/>
  <c r="E160" i="1"/>
  <c r="L160" i="1" s="1"/>
  <c r="D160" i="1"/>
  <c r="C160" i="1"/>
  <c r="N160" i="1" s="1"/>
  <c r="P160" i="1" s="1"/>
  <c r="M159" i="1"/>
  <c r="E159" i="1"/>
  <c r="L159" i="1" s="1"/>
  <c r="D159" i="1"/>
  <c r="C159" i="1"/>
  <c r="O159" i="1" s="1"/>
  <c r="M158" i="1"/>
  <c r="E158" i="1"/>
  <c r="L158" i="1" s="1"/>
  <c r="D158" i="1"/>
  <c r="C158" i="1"/>
  <c r="O158" i="1" s="1"/>
  <c r="M157" i="1"/>
  <c r="E157" i="1"/>
  <c r="L157" i="1" s="1"/>
  <c r="D157" i="1"/>
  <c r="C157" i="1"/>
  <c r="O157" i="1" s="1"/>
  <c r="M156" i="1"/>
  <c r="E156" i="1"/>
  <c r="L156" i="1" s="1"/>
  <c r="D156" i="1"/>
  <c r="C156" i="1"/>
  <c r="O156" i="1" s="1"/>
  <c r="M155" i="1"/>
  <c r="E155" i="1"/>
  <c r="L155" i="1" s="1"/>
  <c r="D155" i="1"/>
  <c r="C155" i="1"/>
  <c r="O155" i="1" s="1"/>
  <c r="M154" i="1"/>
  <c r="E154" i="1"/>
  <c r="L154" i="1" s="1"/>
  <c r="D154" i="1"/>
  <c r="C154" i="1"/>
  <c r="O154" i="1" s="1"/>
  <c r="M153" i="1"/>
  <c r="E153" i="1"/>
  <c r="L153" i="1" s="1"/>
  <c r="D153" i="1"/>
  <c r="C153" i="1"/>
  <c r="N153" i="1" s="1"/>
  <c r="P153" i="1" s="1"/>
  <c r="M152" i="1"/>
  <c r="E152" i="1"/>
  <c r="L152" i="1" s="1"/>
  <c r="D152" i="1"/>
  <c r="C152" i="1"/>
  <c r="N152" i="1" s="1"/>
  <c r="P152" i="1" s="1"/>
  <c r="M151" i="1"/>
  <c r="L151" i="1"/>
  <c r="E151" i="1"/>
  <c r="D151" i="1"/>
  <c r="C151" i="1"/>
  <c r="O151" i="1" s="1"/>
  <c r="M150" i="1"/>
  <c r="E150" i="1"/>
  <c r="L150" i="1" s="1"/>
  <c r="D150" i="1"/>
  <c r="C150" i="1"/>
  <c r="O150" i="1" s="1"/>
  <c r="M149" i="1"/>
  <c r="E149" i="1"/>
  <c r="L149" i="1" s="1"/>
  <c r="D149" i="1"/>
  <c r="C149" i="1"/>
  <c r="O149" i="1" s="1"/>
  <c r="M148" i="1"/>
  <c r="E148" i="1"/>
  <c r="L148" i="1" s="1"/>
  <c r="D148" i="1"/>
  <c r="C148" i="1"/>
  <c r="O148" i="1" s="1"/>
  <c r="M147" i="1"/>
  <c r="E147" i="1"/>
  <c r="L147" i="1" s="1"/>
  <c r="D147" i="1"/>
  <c r="C147" i="1"/>
  <c r="O147" i="1" s="1"/>
  <c r="M146" i="1"/>
  <c r="E146" i="1"/>
  <c r="L146" i="1" s="1"/>
  <c r="D146" i="1"/>
  <c r="C146" i="1"/>
  <c r="O146" i="1" s="1"/>
  <c r="M145" i="1"/>
  <c r="E145" i="1"/>
  <c r="L145" i="1" s="1"/>
  <c r="D145" i="1"/>
  <c r="C145" i="1"/>
  <c r="N145" i="1" s="1"/>
  <c r="P145" i="1" s="1"/>
  <c r="M144" i="1"/>
  <c r="E144" i="1"/>
  <c r="L144" i="1" s="1"/>
  <c r="D144" i="1"/>
  <c r="C144" i="1"/>
  <c r="N144" i="1" s="1"/>
  <c r="P144" i="1" s="1"/>
  <c r="M143" i="1"/>
  <c r="E143" i="1"/>
  <c r="L143" i="1" s="1"/>
  <c r="D143" i="1"/>
  <c r="C143" i="1"/>
  <c r="O143" i="1" s="1"/>
  <c r="M142" i="1"/>
  <c r="E142" i="1"/>
  <c r="L142" i="1" s="1"/>
  <c r="D142" i="1"/>
  <c r="C142" i="1"/>
  <c r="O142" i="1" s="1"/>
  <c r="M141" i="1"/>
  <c r="E141" i="1"/>
  <c r="L141" i="1" s="1"/>
  <c r="D141" i="1"/>
  <c r="C141" i="1"/>
  <c r="O141" i="1" s="1"/>
  <c r="M140" i="1"/>
  <c r="E140" i="1"/>
  <c r="L140" i="1" s="1"/>
  <c r="D140" i="1"/>
  <c r="C140" i="1"/>
  <c r="O140" i="1" s="1"/>
  <c r="M139" i="1"/>
  <c r="E139" i="1"/>
  <c r="L139" i="1" s="1"/>
  <c r="D139" i="1"/>
  <c r="C139" i="1"/>
  <c r="O139" i="1" s="1"/>
  <c r="M138" i="1"/>
  <c r="E138" i="1"/>
  <c r="L138" i="1" s="1"/>
  <c r="D138" i="1"/>
  <c r="C138" i="1"/>
  <c r="O138" i="1" s="1"/>
  <c r="M137" i="1"/>
  <c r="L137" i="1"/>
  <c r="E137" i="1"/>
  <c r="D137" i="1"/>
  <c r="C137" i="1"/>
  <c r="N137" i="1" s="1"/>
  <c r="P137" i="1" s="1"/>
  <c r="M136" i="1"/>
  <c r="E136" i="1"/>
  <c r="L136" i="1" s="1"/>
  <c r="D136" i="1"/>
  <c r="C136" i="1"/>
  <c r="N136" i="1" s="1"/>
  <c r="P136" i="1" s="1"/>
  <c r="M135" i="1"/>
  <c r="E135" i="1"/>
  <c r="L135" i="1" s="1"/>
  <c r="D135" i="1"/>
  <c r="C135" i="1"/>
  <c r="N135" i="1" s="1"/>
  <c r="P135" i="1" s="1"/>
  <c r="M134" i="1"/>
  <c r="E134" i="1"/>
  <c r="L134" i="1" s="1"/>
  <c r="D134" i="1"/>
  <c r="C134" i="1"/>
  <c r="O134" i="1" s="1"/>
  <c r="M133" i="1"/>
  <c r="E133" i="1"/>
  <c r="L133" i="1" s="1"/>
  <c r="D133" i="1"/>
  <c r="C133" i="1"/>
  <c r="O133" i="1" s="1"/>
  <c r="M132" i="1"/>
  <c r="E132" i="1"/>
  <c r="L132" i="1" s="1"/>
  <c r="D132" i="1"/>
  <c r="C132" i="1"/>
  <c r="N132" i="1" s="1"/>
  <c r="P132" i="1" s="1"/>
  <c r="M131" i="1"/>
  <c r="E131" i="1"/>
  <c r="L131" i="1" s="1"/>
  <c r="D131" i="1"/>
  <c r="C131" i="1"/>
  <c r="O131" i="1" s="1"/>
  <c r="M130" i="1"/>
  <c r="E130" i="1"/>
  <c r="L130" i="1" s="1"/>
  <c r="D130" i="1"/>
  <c r="C130" i="1"/>
  <c r="O130" i="1" s="1"/>
  <c r="M129" i="1"/>
  <c r="E129" i="1"/>
  <c r="L129" i="1" s="1"/>
  <c r="D129" i="1"/>
  <c r="C129" i="1"/>
  <c r="O129" i="1" s="1"/>
  <c r="M128" i="1"/>
  <c r="E128" i="1"/>
  <c r="L128" i="1" s="1"/>
  <c r="D128" i="1"/>
  <c r="C128" i="1"/>
  <c r="N128" i="1" s="1"/>
  <c r="P128" i="1" s="1"/>
  <c r="M127" i="1"/>
  <c r="E127" i="1"/>
  <c r="L127" i="1" s="1"/>
  <c r="D127" i="1"/>
  <c r="C127" i="1"/>
  <c r="N127" i="1" s="1"/>
  <c r="P127" i="1" s="1"/>
  <c r="M126" i="1"/>
  <c r="E126" i="1"/>
  <c r="L126" i="1" s="1"/>
  <c r="D126" i="1"/>
  <c r="C126" i="1"/>
  <c r="O126" i="1" s="1"/>
  <c r="M125" i="1"/>
  <c r="E125" i="1"/>
  <c r="L125" i="1" s="1"/>
  <c r="D125" i="1"/>
  <c r="C125" i="1"/>
  <c r="O125" i="1" s="1"/>
  <c r="M124" i="1"/>
  <c r="E124" i="1"/>
  <c r="L124" i="1" s="1"/>
  <c r="D124" i="1"/>
  <c r="C124" i="1"/>
  <c r="N124" i="1" s="1"/>
  <c r="P124" i="1" s="1"/>
  <c r="M123" i="1"/>
  <c r="E123" i="1"/>
  <c r="L123" i="1" s="1"/>
  <c r="D123" i="1"/>
  <c r="C123" i="1"/>
  <c r="O123" i="1" s="1"/>
  <c r="M122" i="1"/>
  <c r="E122" i="1"/>
  <c r="L122" i="1" s="1"/>
  <c r="D122" i="1"/>
  <c r="C122" i="1"/>
  <c r="O122" i="1" s="1"/>
  <c r="M121" i="1"/>
  <c r="E121" i="1"/>
  <c r="L121" i="1" s="1"/>
  <c r="D121" i="1"/>
  <c r="C121" i="1"/>
  <c r="O121" i="1" s="1"/>
  <c r="M120" i="1"/>
  <c r="E120" i="1"/>
  <c r="L120" i="1" s="1"/>
  <c r="D120" i="1"/>
  <c r="C120" i="1"/>
  <c r="N120" i="1" s="1"/>
  <c r="P120" i="1" s="1"/>
  <c r="M119" i="1"/>
  <c r="E119" i="1"/>
  <c r="L119" i="1" s="1"/>
  <c r="D119" i="1"/>
  <c r="C119" i="1"/>
  <c r="N119" i="1" s="1"/>
  <c r="P119" i="1" s="1"/>
  <c r="M118" i="1"/>
  <c r="E118" i="1"/>
  <c r="L118" i="1" s="1"/>
  <c r="D118" i="1"/>
  <c r="C118" i="1"/>
  <c r="O118" i="1" s="1"/>
  <c r="M117" i="1"/>
  <c r="E117" i="1"/>
  <c r="L117" i="1" s="1"/>
  <c r="D117" i="1"/>
  <c r="C117" i="1"/>
  <c r="O117" i="1" s="1"/>
  <c r="M116" i="1"/>
  <c r="E116" i="1"/>
  <c r="L116" i="1" s="1"/>
  <c r="D116" i="1"/>
  <c r="C116" i="1"/>
  <c r="N116" i="1" s="1"/>
  <c r="P116" i="1" s="1"/>
  <c r="M115" i="1"/>
  <c r="E115" i="1"/>
  <c r="L115" i="1" s="1"/>
  <c r="D115" i="1"/>
  <c r="C115" i="1"/>
  <c r="O115" i="1" s="1"/>
  <c r="M114" i="1"/>
  <c r="E114" i="1"/>
  <c r="L114" i="1" s="1"/>
  <c r="D114" i="1"/>
  <c r="C114" i="1"/>
  <c r="O114" i="1" s="1"/>
  <c r="M113" i="1"/>
  <c r="E113" i="1"/>
  <c r="L113" i="1" s="1"/>
  <c r="D113" i="1"/>
  <c r="C113" i="1"/>
  <c r="O113" i="1" s="1"/>
  <c r="M112" i="1"/>
  <c r="E112" i="1"/>
  <c r="L112" i="1" s="1"/>
  <c r="D112" i="1"/>
  <c r="C112" i="1"/>
  <c r="N112" i="1" s="1"/>
  <c r="P112" i="1" s="1"/>
  <c r="M111" i="1"/>
  <c r="E111" i="1"/>
  <c r="L111" i="1" s="1"/>
  <c r="D111" i="1"/>
  <c r="C111" i="1"/>
  <c r="N111" i="1" s="1"/>
  <c r="P111" i="1" s="1"/>
  <c r="M110" i="1"/>
  <c r="E110" i="1"/>
  <c r="L110" i="1" s="1"/>
  <c r="D110" i="1"/>
  <c r="C110" i="1"/>
  <c r="O110" i="1" s="1"/>
  <c r="M109" i="1"/>
  <c r="E109" i="1"/>
  <c r="L109" i="1" s="1"/>
  <c r="D109" i="1"/>
  <c r="C109" i="1"/>
  <c r="O109" i="1" s="1"/>
  <c r="M108" i="1"/>
  <c r="E108" i="1"/>
  <c r="L108" i="1" s="1"/>
  <c r="D108" i="1"/>
  <c r="C108" i="1"/>
  <c r="O108" i="1" s="1"/>
  <c r="M107" i="1"/>
  <c r="E107" i="1"/>
  <c r="L107" i="1" s="1"/>
  <c r="D107" i="1"/>
  <c r="C107" i="1"/>
  <c r="O107" i="1" s="1"/>
  <c r="M106" i="1"/>
  <c r="E106" i="1"/>
  <c r="L106" i="1" s="1"/>
  <c r="D106" i="1"/>
  <c r="C106" i="1"/>
  <c r="N106" i="1" s="1"/>
  <c r="P106" i="1" s="1"/>
  <c r="M105" i="1"/>
  <c r="L105" i="1"/>
  <c r="E105" i="1"/>
  <c r="D105" i="1"/>
  <c r="C105" i="1"/>
  <c r="O105" i="1" s="1"/>
  <c r="O104" i="1"/>
  <c r="M104" i="1"/>
  <c r="E104" i="1"/>
  <c r="L104" i="1" s="1"/>
  <c r="D104" i="1"/>
  <c r="C104" i="1"/>
  <c r="N104" i="1" s="1"/>
  <c r="P104" i="1" s="1"/>
  <c r="M103" i="1"/>
  <c r="L103" i="1"/>
  <c r="E103" i="1"/>
  <c r="D103" i="1"/>
  <c r="C103" i="1"/>
  <c r="N103" i="1" s="1"/>
  <c r="P103" i="1" s="1"/>
  <c r="M102" i="1"/>
  <c r="E102" i="1"/>
  <c r="L102" i="1" s="1"/>
  <c r="D102" i="1"/>
  <c r="C102" i="1"/>
  <c r="O102" i="1" s="1"/>
  <c r="M101" i="1"/>
  <c r="E101" i="1"/>
  <c r="L101" i="1" s="1"/>
  <c r="D101" i="1"/>
  <c r="C101" i="1"/>
  <c r="O101" i="1" s="1"/>
  <c r="M100" i="1"/>
  <c r="E100" i="1"/>
  <c r="L100" i="1" s="1"/>
  <c r="D100" i="1"/>
  <c r="C100" i="1"/>
  <c r="O100" i="1" s="1"/>
  <c r="M99" i="1"/>
  <c r="E99" i="1"/>
  <c r="L99" i="1" s="1"/>
  <c r="D99" i="1"/>
  <c r="C99" i="1"/>
  <c r="O99" i="1" s="1"/>
  <c r="M98" i="1"/>
  <c r="E98" i="1"/>
  <c r="L98" i="1" s="1"/>
  <c r="D98" i="1"/>
  <c r="C98" i="1"/>
  <c r="N98" i="1" s="1"/>
  <c r="P98" i="1" s="1"/>
  <c r="M97" i="1"/>
  <c r="E97" i="1"/>
  <c r="L97" i="1" s="1"/>
  <c r="D97" i="1"/>
  <c r="C97" i="1"/>
  <c r="O97" i="1" s="1"/>
  <c r="M96" i="1"/>
  <c r="E96" i="1"/>
  <c r="L96" i="1" s="1"/>
  <c r="D96" i="1"/>
  <c r="C96" i="1"/>
  <c r="O96" i="1" s="1"/>
  <c r="M95" i="1"/>
  <c r="E95" i="1"/>
  <c r="L95" i="1" s="1"/>
  <c r="D95" i="1"/>
  <c r="C95" i="1"/>
  <c r="N95" i="1" s="1"/>
  <c r="P95" i="1" s="1"/>
  <c r="M94" i="1"/>
  <c r="E94" i="1"/>
  <c r="L94" i="1" s="1"/>
  <c r="D94" i="1"/>
  <c r="C94" i="1"/>
  <c r="N94" i="1" s="1"/>
  <c r="P94" i="1" s="1"/>
  <c r="M93" i="1"/>
  <c r="E93" i="1"/>
  <c r="L93" i="1" s="1"/>
  <c r="D93" i="1"/>
  <c r="C93" i="1"/>
  <c r="N93" i="1" s="1"/>
  <c r="P93" i="1" s="1"/>
  <c r="M92" i="1"/>
  <c r="E92" i="1"/>
  <c r="L92" i="1" s="1"/>
  <c r="D92" i="1"/>
  <c r="C92" i="1"/>
  <c r="O92" i="1" s="1"/>
  <c r="M91" i="1"/>
  <c r="E91" i="1"/>
  <c r="L91" i="1" s="1"/>
  <c r="D91" i="1"/>
  <c r="C91" i="1"/>
  <c r="O91" i="1" s="1"/>
  <c r="M90" i="1"/>
  <c r="E90" i="1"/>
  <c r="L90" i="1" s="1"/>
  <c r="D90" i="1"/>
  <c r="C90" i="1"/>
  <c r="N90" i="1" s="1"/>
  <c r="P90" i="1" s="1"/>
  <c r="M89" i="1"/>
  <c r="E89" i="1"/>
  <c r="L89" i="1" s="1"/>
  <c r="D89" i="1"/>
  <c r="C89" i="1"/>
  <c r="O89" i="1" s="1"/>
  <c r="M88" i="1"/>
  <c r="E88" i="1"/>
  <c r="L88" i="1" s="1"/>
  <c r="D88" i="1"/>
  <c r="C88" i="1"/>
  <c r="O88" i="1" s="1"/>
  <c r="M87" i="1"/>
  <c r="E87" i="1"/>
  <c r="L87" i="1" s="1"/>
  <c r="D87" i="1"/>
  <c r="C87" i="1"/>
  <c r="N87" i="1" s="1"/>
  <c r="P87" i="1" s="1"/>
  <c r="M86" i="1"/>
  <c r="E86" i="1"/>
  <c r="L86" i="1" s="1"/>
  <c r="D86" i="1"/>
  <c r="C86" i="1"/>
  <c r="N86" i="1" s="1"/>
  <c r="P86" i="1" s="1"/>
  <c r="M85" i="1"/>
  <c r="E85" i="1"/>
  <c r="L85" i="1" s="1"/>
  <c r="D85" i="1"/>
  <c r="C85" i="1"/>
  <c r="N85" i="1" s="1"/>
  <c r="P85" i="1" s="1"/>
  <c r="M84" i="1"/>
  <c r="E84" i="1"/>
  <c r="L84" i="1" s="1"/>
  <c r="D84" i="1"/>
  <c r="C84" i="1"/>
  <c r="O84" i="1" s="1"/>
  <c r="M83" i="1"/>
  <c r="E83" i="1"/>
  <c r="L83" i="1" s="1"/>
  <c r="D83" i="1"/>
  <c r="C83" i="1"/>
  <c r="O83" i="1" s="1"/>
  <c r="M82" i="1"/>
  <c r="E82" i="1"/>
  <c r="L82" i="1" s="1"/>
  <c r="D82" i="1"/>
  <c r="C82" i="1"/>
  <c r="N82" i="1" s="1"/>
  <c r="P82" i="1" s="1"/>
  <c r="M81" i="1"/>
  <c r="E81" i="1"/>
  <c r="L81" i="1" s="1"/>
  <c r="D81" i="1"/>
  <c r="C81" i="1"/>
  <c r="O81" i="1" s="1"/>
  <c r="M80" i="1"/>
  <c r="E80" i="1"/>
  <c r="L80" i="1" s="1"/>
  <c r="D80" i="1"/>
  <c r="C80" i="1"/>
  <c r="O80" i="1" s="1"/>
  <c r="M79" i="1"/>
  <c r="E79" i="1"/>
  <c r="L79" i="1" s="1"/>
  <c r="D79" i="1"/>
  <c r="C79" i="1"/>
  <c r="N79" i="1" s="1"/>
  <c r="P79" i="1" s="1"/>
  <c r="O78" i="1"/>
  <c r="M78" i="1"/>
  <c r="E78" i="1"/>
  <c r="L78" i="1" s="1"/>
  <c r="D78" i="1"/>
  <c r="C78" i="1"/>
  <c r="N78" i="1" s="1"/>
  <c r="P78" i="1" s="1"/>
  <c r="M77" i="1"/>
  <c r="E77" i="1"/>
  <c r="L77" i="1" s="1"/>
  <c r="D77" i="1"/>
  <c r="C77" i="1"/>
  <c r="N77" i="1" s="1"/>
  <c r="P77" i="1" s="1"/>
  <c r="M76" i="1"/>
  <c r="E76" i="1"/>
  <c r="L76" i="1" s="1"/>
  <c r="D76" i="1"/>
  <c r="C76" i="1"/>
  <c r="O76" i="1" s="1"/>
  <c r="M75" i="1"/>
  <c r="E75" i="1"/>
  <c r="L75" i="1" s="1"/>
  <c r="D75" i="1"/>
  <c r="O75" i="1"/>
  <c r="M74" i="1"/>
  <c r="E74" i="1"/>
  <c r="L74" i="1" s="1"/>
  <c r="D74" i="1"/>
  <c r="C74" i="1"/>
  <c r="N74" i="1" s="1"/>
  <c r="P74" i="1" s="1"/>
  <c r="M73" i="1"/>
  <c r="E73" i="1"/>
  <c r="L73" i="1" s="1"/>
  <c r="D73" i="1"/>
  <c r="C73" i="1"/>
  <c r="O73" i="1" s="1"/>
  <c r="M72" i="1"/>
  <c r="E72" i="1"/>
  <c r="L72" i="1" s="1"/>
  <c r="D72" i="1"/>
  <c r="C72" i="1"/>
  <c r="O72" i="1" s="1"/>
  <c r="O71" i="1"/>
  <c r="M71" i="1"/>
  <c r="E71" i="1"/>
  <c r="L71" i="1" s="1"/>
  <c r="D71" i="1"/>
  <c r="C71" i="1"/>
  <c r="N71" i="1" s="1"/>
  <c r="P71" i="1" s="1"/>
  <c r="O70" i="1"/>
  <c r="M70" i="1"/>
  <c r="E70" i="1"/>
  <c r="L70" i="1" s="1"/>
  <c r="D70" i="1"/>
  <c r="C70" i="1"/>
  <c r="N70" i="1" s="1"/>
  <c r="P70" i="1" s="1"/>
  <c r="M69" i="1"/>
  <c r="E69" i="1"/>
  <c r="L69" i="1" s="1"/>
  <c r="D69" i="1"/>
  <c r="C69" i="1"/>
  <c r="N69" i="1" s="1"/>
  <c r="P69" i="1" s="1"/>
  <c r="M68" i="1"/>
  <c r="E68" i="1"/>
  <c r="L68" i="1" s="1"/>
  <c r="D68" i="1"/>
  <c r="C68" i="1"/>
  <c r="O68" i="1" s="1"/>
  <c r="M67" i="1"/>
  <c r="E67" i="1"/>
  <c r="L67" i="1" s="1"/>
  <c r="D67" i="1"/>
  <c r="C67" i="1"/>
  <c r="O67" i="1" s="1"/>
  <c r="M66" i="1"/>
  <c r="E66" i="1"/>
  <c r="L66" i="1" s="1"/>
  <c r="D66" i="1"/>
  <c r="C66" i="1"/>
  <c r="N66" i="1" s="1"/>
  <c r="P66" i="1" s="1"/>
  <c r="M65" i="1"/>
  <c r="E65" i="1"/>
  <c r="L65" i="1" s="1"/>
  <c r="D65" i="1"/>
  <c r="C65" i="1"/>
  <c r="O65" i="1" s="1"/>
  <c r="M64" i="1"/>
  <c r="E64" i="1"/>
  <c r="L64" i="1" s="1"/>
  <c r="D64" i="1"/>
  <c r="C64" i="1"/>
  <c r="O64" i="1" s="1"/>
  <c r="M63" i="1"/>
  <c r="E63" i="1"/>
  <c r="L63" i="1" s="1"/>
  <c r="D63" i="1"/>
  <c r="C63" i="1"/>
  <c r="N63" i="1" s="1"/>
  <c r="P63" i="1" s="1"/>
  <c r="M62" i="1"/>
  <c r="E62" i="1"/>
  <c r="L62" i="1" s="1"/>
  <c r="D62" i="1"/>
  <c r="C62" i="1"/>
  <c r="N62" i="1" s="1"/>
  <c r="P62" i="1" s="1"/>
  <c r="M61" i="1"/>
  <c r="E61" i="1"/>
  <c r="L61" i="1" s="1"/>
  <c r="D61" i="1"/>
  <c r="C61" i="1"/>
  <c r="N61" i="1" s="1"/>
  <c r="P61" i="1" s="1"/>
  <c r="M60" i="1"/>
  <c r="E60" i="1"/>
  <c r="L60" i="1" s="1"/>
  <c r="D60" i="1"/>
  <c r="C60" i="1"/>
  <c r="O60" i="1" s="1"/>
  <c r="M59" i="1"/>
  <c r="E59" i="1"/>
  <c r="L59" i="1" s="1"/>
  <c r="D59" i="1"/>
  <c r="C59" i="1"/>
  <c r="N59" i="1" s="1"/>
  <c r="P59" i="1" s="1"/>
  <c r="M58" i="1"/>
  <c r="E58" i="1"/>
  <c r="L58" i="1" s="1"/>
  <c r="D58" i="1"/>
  <c r="C58" i="1"/>
  <c r="O58" i="1" s="1"/>
  <c r="M57" i="1"/>
  <c r="E57" i="1"/>
  <c r="L57" i="1" s="1"/>
  <c r="D57" i="1"/>
  <c r="C57" i="1"/>
  <c r="O57" i="1" s="1"/>
  <c r="M56" i="1"/>
  <c r="E56" i="1"/>
  <c r="L56" i="1" s="1"/>
  <c r="D56" i="1"/>
  <c r="C56" i="1"/>
  <c r="O56" i="1" s="1"/>
  <c r="M55" i="1"/>
  <c r="E55" i="1"/>
  <c r="L55" i="1" s="1"/>
  <c r="D55" i="1"/>
  <c r="C55" i="1"/>
  <c r="N55" i="1" s="1"/>
  <c r="P55" i="1" s="1"/>
  <c r="M54" i="1"/>
  <c r="E54" i="1"/>
  <c r="L54" i="1" s="1"/>
  <c r="D54" i="1"/>
  <c r="C54" i="1"/>
  <c r="N54" i="1" s="1"/>
  <c r="P54" i="1" s="1"/>
  <c r="M53" i="1"/>
  <c r="E53" i="1"/>
  <c r="L53" i="1" s="1"/>
  <c r="D53" i="1"/>
  <c r="C53" i="1"/>
  <c r="N53" i="1" s="1"/>
  <c r="P53" i="1" s="1"/>
  <c r="M52" i="1"/>
  <c r="E52" i="1"/>
  <c r="L52" i="1" s="1"/>
  <c r="D52" i="1"/>
  <c r="C52" i="1"/>
  <c r="O52" i="1" s="1"/>
  <c r="M51" i="1"/>
  <c r="E51" i="1"/>
  <c r="L51" i="1" s="1"/>
  <c r="D51" i="1"/>
  <c r="C51" i="1"/>
  <c r="N51" i="1" s="1"/>
  <c r="P51" i="1" s="1"/>
  <c r="M50" i="1"/>
  <c r="E50" i="1"/>
  <c r="L50" i="1" s="1"/>
  <c r="D50" i="1"/>
  <c r="C50" i="1"/>
  <c r="O50" i="1" s="1"/>
  <c r="M49" i="1"/>
  <c r="E49" i="1"/>
  <c r="L49" i="1" s="1"/>
  <c r="D49" i="1"/>
  <c r="C49" i="1"/>
  <c r="O49" i="1" s="1"/>
  <c r="M48" i="1"/>
  <c r="E48" i="1"/>
  <c r="L48" i="1" s="1"/>
  <c r="D48" i="1"/>
  <c r="C48" i="1"/>
  <c r="O48" i="1" s="1"/>
  <c r="M47" i="1"/>
  <c r="E47" i="1"/>
  <c r="L47" i="1" s="1"/>
  <c r="D47" i="1"/>
  <c r="C47" i="1"/>
  <c r="N47" i="1" s="1"/>
  <c r="P47" i="1" s="1"/>
  <c r="M46" i="1"/>
  <c r="E46" i="1"/>
  <c r="L46" i="1" s="1"/>
  <c r="D46" i="1"/>
  <c r="C46" i="1"/>
  <c r="N46" i="1" s="1"/>
  <c r="P46" i="1" s="1"/>
  <c r="M45" i="1"/>
  <c r="E45" i="1"/>
  <c r="L45" i="1" s="1"/>
  <c r="D45" i="1"/>
  <c r="C45" i="1"/>
  <c r="N45" i="1" s="1"/>
  <c r="P45" i="1" s="1"/>
  <c r="M44" i="1"/>
  <c r="E44" i="1"/>
  <c r="L44" i="1" s="1"/>
  <c r="D44" i="1"/>
  <c r="C44" i="1"/>
  <c r="O44" i="1" s="1"/>
  <c r="M43" i="1"/>
  <c r="L43" i="1"/>
  <c r="E43" i="1"/>
  <c r="D43" i="1"/>
  <c r="C43" i="1"/>
  <c r="N43" i="1" s="1"/>
  <c r="P43" i="1" s="1"/>
  <c r="M42" i="1"/>
  <c r="E42" i="1"/>
  <c r="L42" i="1" s="1"/>
  <c r="D42" i="1"/>
  <c r="C42" i="1"/>
  <c r="N42" i="1" s="1"/>
  <c r="P42" i="1" s="1"/>
  <c r="M41" i="1"/>
  <c r="E41" i="1"/>
  <c r="L41" i="1" s="1"/>
  <c r="D41" i="1"/>
  <c r="C41" i="1"/>
  <c r="O41" i="1" s="1"/>
  <c r="M40" i="1"/>
  <c r="E40" i="1"/>
  <c r="L40" i="1" s="1"/>
  <c r="D40" i="1"/>
  <c r="C40" i="1"/>
  <c r="O40" i="1" s="1"/>
  <c r="M39" i="1"/>
  <c r="E39" i="1"/>
  <c r="L39" i="1" s="1"/>
  <c r="D39" i="1"/>
  <c r="C39" i="1"/>
  <c r="N39" i="1" s="1"/>
  <c r="P39" i="1" s="1"/>
  <c r="M38" i="1"/>
  <c r="E38" i="1"/>
  <c r="L38" i="1" s="1"/>
  <c r="D38" i="1"/>
  <c r="C38" i="1"/>
  <c r="N38" i="1" s="1"/>
  <c r="P38" i="1" s="1"/>
  <c r="M37" i="1"/>
  <c r="E37" i="1"/>
  <c r="L37" i="1" s="1"/>
  <c r="D37" i="1"/>
  <c r="C37" i="1"/>
  <c r="N37" i="1" s="1"/>
  <c r="P37" i="1" s="1"/>
  <c r="M36" i="1"/>
  <c r="E36" i="1"/>
  <c r="L36" i="1" s="1"/>
  <c r="D36" i="1"/>
  <c r="C36" i="1"/>
  <c r="O36" i="1" s="1"/>
  <c r="M35" i="1"/>
  <c r="L35" i="1"/>
  <c r="E35" i="1"/>
  <c r="D35" i="1"/>
  <c r="C35" i="1"/>
  <c r="N35" i="1" s="1"/>
  <c r="P35" i="1" s="1"/>
  <c r="M34" i="1"/>
  <c r="E34" i="1"/>
  <c r="L34" i="1" s="1"/>
  <c r="D34" i="1"/>
  <c r="C34" i="1"/>
  <c r="N34" i="1" s="1"/>
  <c r="P34" i="1" s="1"/>
  <c r="M33" i="1"/>
  <c r="E33" i="1"/>
  <c r="L33" i="1" s="1"/>
  <c r="D33" i="1"/>
  <c r="C33" i="1"/>
  <c r="O33" i="1" s="1"/>
  <c r="M32" i="1"/>
  <c r="E32" i="1"/>
  <c r="L32" i="1" s="1"/>
  <c r="D32" i="1"/>
  <c r="C32" i="1"/>
  <c r="O32" i="1" s="1"/>
  <c r="M31" i="1"/>
  <c r="E31" i="1"/>
  <c r="L31" i="1" s="1"/>
  <c r="D31" i="1"/>
  <c r="C31" i="1"/>
  <c r="N31" i="1" s="1"/>
  <c r="P31" i="1" s="1"/>
  <c r="M30" i="1"/>
  <c r="E30" i="1"/>
  <c r="L30" i="1" s="1"/>
  <c r="D30" i="1"/>
  <c r="C30" i="1"/>
  <c r="N30" i="1" s="1"/>
  <c r="P30" i="1" s="1"/>
  <c r="M29" i="1"/>
  <c r="E29" i="1"/>
  <c r="L29" i="1" s="1"/>
  <c r="D29" i="1"/>
  <c r="C29" i="1"/>
  <c r="N29" i="1" s="1"/>
  <c r="P29" i="1" s="1"/>
  <c r="M28" i="1"/>
  <c r="E28" i="1"/>
  <c r="L28" i="1" s="1"/>
  <c r="D28" i="1"/>
  <c r="C28" i="1"/>
  <c r="O28" i="1" s="1"/>
  <c r="M27" i="1"/>
  <c r="E27" i="1"/>
  <c r="L27" i="1" s="1"/>
  <c r="D27" i="1"/>
  <c r="C27" i="1"/>
  <c r="N27" i="1" s="1"/>
  <c r="P27" i="1" s="1"/>
  <c r="M26" i="1"/>
  <c r="E26" i="1"/>
  <c r="L26" i="1" s="1"/>
  <c r="D26" i="1"/>
  <c r="C26" i="1"/>
  <c r="N26" i="1" s="1"/>
  <c r="P26" i="1" s="1"/>
  <c r="M25" i="1"/>
  <c r="E25" i="1"/>
  <c r="L25" i="1" s="1"/>
  <c r="D25" i="1"/>
  <c r="C25" i="1"/>
  <c r="O25" i="1" s="1"/>
  <c r="M24" i="1"/>
  <c r="E24" i="1"/>
  <c r="L24" i="1" s="1"/>
  <c r="D24" i="1"/>
  <c r="C24" i="1"/>
  <c r="O24" i="1" s="1"/>
  <c r="M23" i="1"/>
  <c r="E23" i="1"/>
  <c r="L23" i="1" s="1"/>
  <c r="D23" i="1"/>
  <c r="C23" i="1"/>
  <c r="N23" i="1" s="1"/>
  <c r="P23" i="1" s="1"/>
  <c r="M22" i="1"/>
  <c r="E22" i="1"/>
  <c r="L22" i="1" s="1"/>
  <c r="D22" i="1"/>
  <c r="C22" i="1"/>
  <c r="N22" i="1" s="1"/>
  <c r="P22" i="1" s="1"/>
  <c r="M21" i="1"/>
  <c r="E21" i="1"/>
  <c r="L21" i="1" s="1"/>
  <c r="D21" i="1"/>
  <c r="C21" i="1"/>
  <c r="N21" i="1" s="1"/>
  <c r="P21" i="1" s="1"/>
  <c r="M20" i="1"/>
  <c r="E20" i="1"/>
  <c r="L20" i="1" s="1"/>
  <c r="D20" i="1"/>
  <c r="C20" i="1"/>
  <c r="O20" i="1" s="1"/>
  <c r="M19" i="1"/>
  <c r="L19" i="1"/>
  <c r="E19" i="1"/>
  <c r="D19" i="1"/>
  <c r="C19" i="1"/>
  <c r="N19" i="1" s="1"/>
  <c r="P19" i="1" s="1"/>
  <c r="M18" i="1"/>
  <c r="E18" i="1"/>
  <c r="L18" i="1" s="1"/>
  <c r="D18" i="1"/>
  <c r="C18" i="1"/>
  <c r="O18" i="1" s="1"/>
  <c r="M17" i="1"/>
  <c r="E17" i="1"/>
  <c r="L17" i="1" s="1"/>
  <c r="D17" i="1"/>
  <c r="C17" i="1"/>
  <c r="O17" i="1" s="1"/>
  <c r="M16" i="1"/>
  <c r="E16" i="1"/>
  <c r="L16" i="1" s="1"/>
  <c r="D16" i="1"/>
  <c r="C16" i="1"/>
  <c r="O16" i="1" s="1"/>
  <c r="M15" i="1"/>
  <c r="E15" i="1"/>
  <c r="L15" i="1" s="1"/>
  <c r="D15" i="1"/>
  <c r="C15" i="1"/>
  <c r="N15" i="1" s="1"/>
  <c r="P15" i="1" s="1"/>
  <c r="M14" i="1"/>
  <c r="E14" i="1"/>
  <c r="L14" i="1" s="1"/>
  <c r="D14" i="1"/>
  <c r="C14" i="1"/>
  <c r="N14" i="1" s="1"/>
  <c r="P14" i="1" s="1"/>
  <c r="M13" i="1"/>
  <c r="E13" i="1"/>
  <c r="L13" i="1" s="1"/>
  <c r="D13" i="1"/>
  <c r="C13" i="1"/>
  <c r="N13" i="1" s="1"/>
  <c r="P13" i="1" s="1"/>
  <c r="M12" i="1"/>
  <c r="E12" i="1"/>
  <c r="L12" i="1" s="1"/>
  <c r="D12" i="1"/>
  <c r="C12" i="1"/>
  <c r="N12" i="1" s="1"/>
  <c r="P12" i="1" s="1"/>
  <c r="M11" i="1"/>
  <c r="L11" i="1"/>
  <c r="E11" i="1"/>
  <c r="D11" i="1"/>
  <c r="C11" i="1"/>
  <c r="N11" i="1" s="1"/>
  <c r="P11" i="1" s="1"/>
  <c r="M10" i="1"/>
  <c r="E10" i="1"/>
  <c r="L10" i="1" s="1"/>
  <c r="D10" i="1"/>
  <c r="C10" i="1"/>
  <c r="O10" i="1" s="1"/>
  <c r="M9" i="1"/>
  <c r="E9" i="1"/>
  <c r="L9" i="1" s="1"/>
  <c r="D9" i="1"/>
  <c r="C9" i="1"/>
  <c r="O9" i="1" s="1"/>
  <c r="M8" i="1"/>
  <c r="E8" i="1"/>
  <c r="L8" i="1" s="1"/>
  <c r="D8" i="1"/>
  <c r="C8" i="1"/>
  <c r="O8" i="1" s="1"/>
  <c r="M7" i="1"/>
  <c r="E7" i="1"/>
  <c r="L7" i="1" s="1"/>
  <c r="D7" i="1"/>
  <c r="C7" i="1"/>
  <c r="N7" i="1" s="1"/>
  <c r="P7" i="1" s="1"/>
  <c r="M6" i="1"/>
  <c r="E6" i="1"/>
  <c r="L6" i="1" s="1"/>
  <c r="D6" i="1"/>
  <c r="C6" i="1"/>
  <c r="N6" i="1" s="1"/>
  <c r="P6" i="1" s="1"/>
  <c r="M5" i="1"/>
  <c r="E5" i="1"/>
  <c r="L5" i="1" s="1"/>
  <c r="D5" i="1"/>
  <c r="C5" i="1"/>
  <c r="N5" i="1" s="1"/>
  <c r="P5" i="1" s="1"/>
  <c r="M4" i="1"/>
  <c r="E4" i="1"/>
  <c r="L4" i="1" s="1"/>
  <c r="D4" i="1"/>
  <c r="C4" i="1"/>
  <c r="O4" i="1" s="1"/>
  <c r="M3" i="1"/>
  <c r="E3" i="1"/>
  <c r="L3" i="1" s="1"/>
  <c r="D3" i="1"/>
  <c r="C3" i="1"/>
  <c r="N3" i="1" s="1"/>
  <c r="P3" i="1" s="1"/>
  <c r="B3" i="1"/>
  <c r="K3" i="1" s="1"/>
  <c r="A3" i="1"/>
  <c r="H3" i="1" s="1"/>
  <c r="O136" i="1" l="1"/>
  <c r="O450" i="1"/>
  <c r="O95" i="1"/>
  <c r="O127" i="1"/>
  <c r="O261" i="1"/>
  <c r="O53" i="1"/>
  <c r="N188" i="1"/>
  <c r="P188" i="1" s="1"/>
  <c r="O267" i="1"/>
  <c r="O466" i="1"/>
  <c r="O124" i="1"/>
  <c r="O144" i="1"/>
  <c r="O235" i="1"/>
  <c r="O275" i="1"/>
  <c r="O401" i="1"/>
  <c r="N468" i="1"/>
  <c r="P468" i="1" s="1"/>
  <c r="O490" i="1"/>
  <c r="O61" i="1"/>
  <c r="O177" i="1"/>
  <c r="O245" i="1"/>
  <c r="O340" i="1"/>
  <c r="O137" i="1"/>
  <c r="O247" i="1"/>
  <c r="O432" i="1"/>
  <c r="O5" i="1"/>
  <c r="O21" i="1"/>
  <c r="O37" i="1"/>
  <c r="O77" i="1"/>
  <c r="O152" i="1"/>
  <c r="O229" i="1"/>
  <c r="O279" i="1"/>
  <c r="O294" i="1"/>
  <c r="O311" i="1"/>
  <c r="N416" i="1"/>
  <c r="P416" i="1" s="1"/>
  <c r="N447" i="1"/>
  <c r="P447" i="1" s="1"/>
  <c r="O456" i="1"/>
  <c r="N465" i="1"/>
  <c r="P465" i="1" s="1"/>
  <c r="N224" i="1"/>
  <c r="P224" i="1" s="1"/>
  <c r="N315" i="1"/>
  <c r="P315" i="1" s="1"/>
  <c r="O356" i="1"/>
  <c r="O365" i="1"/>
  <c r="O380" i="1"/>
  <c r="N408" i="1"/>
  <c r="P408" i="1" s="1"/>
  <c r="O419" i="1"/>
  <c r="N436" i="1"/>
  <c r="P436" i="1" s="1"/>
  <c r="O63" i="1"/>
  <c r="O94" i="1"/>
  <c r="O178" i="1"/>
  <c r="N226" i="1"/>
  <c r="P226" i="1" s="1"/>
  <c r="O253" i="1"/>
  <c r="O326" i="1"/>
  <c r="N351" i="1"/>
  <c r="P351" i="1" s="1"/>
  <c r="O360" i="1"/>
  <c r="O403" i="1"/>
  <c r="O411" i="1"/>
  <c r="O442" i="1"/>
  <c r="O464" i="1"/>
  <c r="O488" i="1"/>
  <c r="O498" i="1"/>
  <c r="O85" i="1"/>
  <c r="O103" i="1"/>
  <c r="O119" i="1"/>
  <c r="O135" i="1"/>
  <c r="O162" i="1"/>
  <c r="N180" i="1"/>
  <c r="P180" i="1" s="1"/>
  <c r="O237" i="1"/>
  <c r="O269" i="1"/>
  <c r="O285" i="1"/>
  <c r="N288" i="1"/>
  <c r="P288" i="1" s="1"/>
  <c r="O293" i="1"/>
  <c r="O328" i="1"/>
  <c r="O341" i="1"/>
  <c r="N387" i="1"/>
  <c r="P387" i="1" s="1"/>
  <c r="N407" i="1"/>
  <c r="P407" i="1" s="1"/>
  <c r="N455" i="1"/>
  <c r="P455" i="1" s="1"/>
  <c r="O485" i="1"/>
  <c r="O493" i="1"/>
  <c r="O13" i="1"/>
  <c r="O29" i="1"/>
  <c r="O45" i="1"/>
  <c r="N100" i="1"/>
  <c r="P100" i="1" s="1"/>
  <c r="N110" i="1"/>
  <c r="P110" i="1" s="1"/>
  <c r="O223" i="1"/>
  <c r="N246" i="1"/>
  <c r="P246" i="1" s="1"/>
  <c r="O319" i="1"/>
  <c r="O364" i="1"/>
  <c r="O418" i="1"/>
  <c r="N102" i="1"/>
  <c r="P102" i="1" s="1"/>
  <c r="O116" i="1"/>
  <c r="O128" i="1"/>
  <c r="O243" i="1"/>
  <c r="O348" i="1"/>
  <c r="O402" i="1"/>
  <c r="O410" i="1"/>
  <c r="N309" i="1"/>
  <c r="P309" i="1" s="1"/>
  <c r="O312" i="1"/>
  <c r="O320" i="1"/>
  <c r="N338" i="1"/>
  <c r="P338" i="1" s="1"/>
  <c r="N346" i="1"/>
  <c r="P346" i="1" s="1"/>
  <c r="O349" i="1"/>
  <c r="N369" i="1"/>
  <c r="P369" i="1" s="1"/>
  <c r="O372" i="1"/>
  <c r="O378" i="1"/>
  <c r="O381" i="1"/>
  <c r="O384" i="1"/>
  <c r="O425" i="1"/>
  <c r="N434" i="1"/>
  <c r="P434" i="1" s="1"/>
  <c r="N437" i="1"/>
  <c r="P437" i="1" s="1"/>
  <c r="O440" i="1"/>
  <c r="O446" i="1"/>
  <c r="O461" i="1"/>
  <c r="O501" i="1"/>
  <c r="O7" i="1"/>
  <c r="O15" i="1"/>
  <c r="O23" i="1"/>
  <c r="O31" i="1"/>
  <c r="O39" i="1"/>
  <c r="O47" i="1"/>
  <c r="O55" i="1"/>
  <c r="O394" i="1"/>
  <c r="N414" i="1"/>
  <c r="P414" i="1" s="1"/>
  <c r="O445" i="1"/>
  <c r="N458" i="1"/>
  <c r="P458" i="1" s="1"/>
  <c r="O480" i="1"/>
  <c r="O87" i="1"/>
  <c r="N109" i="1"/>
  <c r="P109" i="1" s="1"/>
  <c r="N113" i="1"/>
  <c r="P113" i="1" s="1"/>
  <c r="N118" i="1"/>
  <c r="P118" i="1" s="1"/>
  <c r="N158" i="1"/>
  <c r="P158" i="1" s="1"/>
  <c r="O169" i="1"/>
  <c r="N174" i="1"/>
  <c r="P174" i="1" s="1"/>
  <c r="O199" i="1"/>
  <c r="O202" i="1"/>
  <c r="O207" i="1"/>
  <c r="O210" i="1"/>
  <c r="O215" i="1"/>
  <c r="O218" i="1"/>
  <c r="N228" i="1"/>
  <c r="P228" i="1" s="1"/>
  <c r="O231" i="1"/>
  <c r="O239" i="1"/>
  <c r="N244" i="1"/>
  <c r="P244" i="1" s="1"/>
  <c r="O286" i="1"/>
  <c r="N298" i="1"/>
  <c r="P298" i="1" s="1"/>
  <c r="O354" i="1"/>
  <c r="O357" i="1"/>
  <c r="O368" i="1"/>
  <c r="N377" i="1"/>
  <c r="P377" i="1" s="1"/>
  <c r="N424" i="1"/>
  <c r="P424" i="1" s="1"/>
  <c r="N433" i="1"/>
  <c r="P433" i="1" s="1"/>
  <c r="O448" i="1"/>
  <c r="O454" i="1"/>
  <c r="N492" i="1"/>
  <c r="P492" i="1" s="1"/>
  <c r="O62" i="1"/>
  <c r="O69" i="1"/>
  <c r="O106" i="1"/>
  <c r="O132" i="1"/>
  <c r="N161" i="1"/>
  <c r="P161" i="1" s="1"/>
  <c r="N252" i="1"/>
  <c r="P252" i="1" s="1"/>
  <c r="O255" i="1"/>
  <c r="O263" i="1"/>
  <c r="O271" i="1"/>
  <c r="O332" i="1"/>
  <c r="N362" i="1"/>
  <c r="P362" i="1" s="1"/>
  <c r="O391" i="1"/>
  <c r="O453" i="1"/>
  <c r="O472" i="1"/>
  <c r="O477" i="1"/>
  <c r="N500" i="1"/>
  <c r="P500" i="1" s="1"/>
  <c r="J3" i="1"/>
  <c r="O3" i="1"/>
  <c r="O6" i="1"/>
  <c r="O11" i="1"/>
  <c r="O14" i="1"/>
  <c r="O19" i="1"/>
  <c r="O22" i="1"/>
  <c r="O27" i="1"/>
  <c r="O30" i="1"/>
  <c r="O35" i="1"/>
  <c r="O38" i="1"/>
  <c r="O43" i="1"/>
  <c r="O46" i="1"/>
  <c r="O51" i="1"/>
  <c r="O54" i="1"/>
  <c r="O59" i="1"/>
  <c r="O79" i="1"/>
  <c r="O112" i="1"/>
  <c r="N129" i="1"/>
  <c r="P129" i="1" s="1"/>
  <c r="O153" i="1"/>
  <c r="O191" i="1"/>
  <c r="O194" i="1"/>
  <c r="N204" i="1"/>
  <c r="P204" i="1" s="1"/>
  <c r="N212" i="1"/>
  <c r="P212" i="1" s="1"/>
  <c r="N230" i="1"/>
  <c r="P230" i="1" s="1"/>
  <c r="N233" i="1"/>
  <c r="P233" i="1" s="1"/>
  <c r="O249" i="1"/>
  <c r="O295" i="1"/>
  <c r="O303" i="1"/>
  <c r="O327" i="1"/>
  <c r="N457" i="1"/>
  <c r="P457" i="1" s="1"/>
  <c r="O86" i="1"/>
  <c r="O93" i="1"/>
  <c r="N101" i="1"/>
  <c r="P101" i="1" s="1"/>
  <c r="N105" i="1"/>
  <c r="P105" i="1" s="1"/>
  <c r="N108" i="1"/>
  <c r="P108" i="1" s="1"/>
  <c r="O120" i="1"/>
  <c r="N134" i="1"/>
  <c r="P134" i="1" s="1"/>
  <c r="N142" i="1"/>
  <c r="P142" i="1" s="1"/>
  <c r="O160" i="1"/>
  <c r="N183" i="1"/>
  <c r="P183" i="1" s="1"/>
  <c r="O186" i="1"/>
  <c r="O201" i="1"/>
  <c r="O209" i="1"/>
  <c r="O217" i="1"/>
  <c r="O227" i="1"/>
  <c r="O257" i="1"/>
  <c r="O265" i="1"/>
  <c r="O273" i="1"/>
  <c r="N291" i="1"/>
  <c r="P291" i="1" s="1"/>
  <c r="O302" i="1"/>
  <c r="O310" i="1"/>
  <c r="O318" i="1"/>
  <c r="N367" i="1"/>
  <c r="P367" i="1" s="1"/>
  <c r="O370" i="1"/>
  <c r="O373" i="1"/>
  <c r="O469" i="1"/>
  <c r="O496" i="1"/>
  <c r="O111" i="1"/>
  <c r="O145" i="1"/>
  <c r="O251" i="1"/>
  <c r="N262" i="1"/>
  <c r="P262" i="1" s="1"/>
  <c r="N270" i="1"/>
  <c r="P270" i="1" s="1"/>
  <c r="N323" i="1"/>
  <c r="P323" i="1" s="1"/>
  <c r="O336" i="1"/>
  <c r="N361" i="1"/>
  <c r="P361" i="1" s="1"/>
  <c r="N375" i="1"/>
  <c r="P375" i="1" s="1"/>
  <c r="O395" i="1"/>
  <c r="O426" i="1"/>
  <c r="N431" i="1"/>
  <c r="P431" i="1" s="1"/>
  <c r="O438" i="1"/>
  <c r="O462" i="1"/>
  <c r="N10" i="1"/>
  <c r="P10" i="1" s="1"/>
  <c r="N18" i="1"/>
  <c r="P18" i="1" s="1"/>
  <c r="N50" i="1"/>
  <c r="P50" i="1" s="1"/>
  <c r="N58" i="1"/>
  <c r="P58" i="1" s="1"/>
  <c r="B4" i="1"/>
  <c r="O26" i="1"/>
  <c r="O34" i="1"/>
  <c r="O42" i="1"/>
  <c r="O66" i="1"/>
  <c r="O74" i="1"/>
  <c r="O82" i="1"/>
  <c r="O90" i="1"/>
  <c r="O260" i="1"/>
  <c r="N260" i="1"/>
  <c r="P260" i="1" s="1"/>
  <c r="N20" i="1"/>
  <c r="P20" i="1" s="1"/>
  <c r="N28" i="1"/>
  <c r="P28" i="1" s="1"/>
  <c r="N36" i="1"/>
  <c r="P36" i="1" s="1"/>
  <c r="N44" i="1"/>
  <c r="P44" i="1" s="1"/>
  <c r="N52" i="1"/>
  <c r="P52" i="1" s="1"/>
  <c r="N60" i="1"/>
  <c r="P60" i="1" s="1"/>
  <c r="N68" i="1"/>
  <c r="P68" i="1" s="1"/>
  <c r="N76" i="1"/>
  <c r="P76" i="1" s="1"/>
  <c r="N84" i="1"/>
  <c r="P84" i="1" s="1"/>
  <c r="N92" i="1"/>
  <c r="P92" i="1" s="1"/>
  <c r="O12" i="1"/>
  <c r="N17" i="1"/>
  <c r="P17" i="1" s="1"/>
  <c r="N25" i="1"/>
  <c r="P25" i="1" s="1"/>
  <c r="N33" i="1"/>
  <c r="P33" i="1" s="1"/>
  <c r="N41" i="1"/>
  <c r="P41" i="1" s="1"/>
  <c r="N49" i="1"/>
  <c r="P49" i="1" s="1"/>
  <c r="N57" i="1"/>
  <c r="P57" i="1" s="1"/>
  <c r="N65" i="1"/>
  <c r="P65" i="1" s="1"/>
  <c r="N73" i="1"/>
  <c r="P73" i="1" s="1"/>
  <c r="N81" i="1"/>
  <c r="P81" i="1" s="1"/>
  <c r="N89" i="1"/>
  <c r="P89" i="1" s="1"/>
  <c r="N97" i="1"/>
  <c r="P97" i="1" s="1"/>
  <c r="O98" i="1"/>
  <c r="N4" i="1"/>
  <c r="P4" i="1" s="1"/>
  <c r="N9" i="1"/>
  <c r="P9" i="1" s="1"/>
  <c r="N67" i="1"/>
  <c r="P67" i="1" s="1"/>
  <c r="N75" i="1"/>
  <c r="P75" i="1" s="1"/>
  <c r="N83" i="1"/>
  <c r="P83" i="1" s="1"/>
  <c r="N91" i="1"/>
  <c r="P91" i="1" s="1"/>
  <c r="N121" i="1"/>
  <c r="P121" i="1" s="1"/>
  <c r="N150" i="1"/>
  <c r="P150" i="1" s="1"/>
  <c r="O198" i="1"/>
  <c r="N198" i="1"/>
  <c r="P198" i="1" s="1"/>
  <c r="N8" i="1"/>
  <c r="P8" i="1" s="1"/>
  <c r="N16" i="1"/>
  <c r="P16" i="1" s="1"/>
  <c r="N32" i="1"/>
  <c r="P32" i="1" s="1"/>
  <c r="N40" i="1"/>
  <c r="P40" i="1" s="1"/>
  <c r="N48" i="1"/>
  <c r="P48" i="1" s="1"/>
  <c r="N56" i="1"/>
  <c r="P56" i="1" s="1"/>
  <c r="N64" i="1"/>
  <c r="P64" i="1" s="1"/>
  <c r="N72" i="1"/>
  <c r="P72" i="1" s="1"/>
  <c r="N80" i="1"/>
  <c r="P80" i="1" s="1"/>
  <c r="N88" i="1"/>
  <c r="P88" i="1" s="1"/>
  <c r="N96" i="1"/>
  <c r="P96" i="1" s="1"/>
  <c r="N126" i="1"/>
  <c r="P126" i="1" s="1"/>
  <c r="O182" i="1"/>
  <c r="N182" i="1"/>
  <c r="P182" i="1" s="1"/>
  <c r="N24" i="1"/>
  <c r="P24" i="1" s="1"/>
  <c r="K4" i="1"/>
  <c r="N99" i="1"/>
  <c r="P99" i="1" s="1"/>
  <c r="N107" i="1"/>
  <c r="P107" i="1" s="1"/>
  <c r="N115" i="1"/>
  <c r="P115" i="1" s="1"/>
  <c r="N123" i="1"/>
  <c r="P123" i="1" s="1"/>
  <c r="N131" i="1"/>
  <c r="P131" i="1" s="1"/>
  <c r="N139" i="1"/>
  <c r="P139" i="1" s="1"/>
  <c r="N147" i="1"/>
  <c r="P147" i="1" s="1"/>
  <c r="N155" i="1"/>
  <c r="P155" i="1" s="1"/>
  <c r="N175" i="1"/>
  <c r="P175" i="1" s="1"/>
  <c r="N190" i="1"/>
  <c r="P190" i="1" s="1"/>
  <c r="N163" i="1"/>
  <c r="P163" i="1" s="1"/>
  <c r="N164" i="1"/>
  <c r="P164" i="1" s="1"/>
  <c r="O280" i="1"/>
  <c r="N280" i="1"/>
  <c r="P280" i="1" s="1"/>
  <c r="N117" i="1"/>
  <c r="P117" i="1" s="1"/>
  <c r="N125" i="1"/>
  <c r="P125" i="1" s="1"/>
  <c r="N133" i="1"/>
  <c r="P133" i="1" s="1"/>
  <c r="N141" i="1"/>
  <c r="P141" i="1" s="1"/>
  <c r="N149" i="1"/>
  <c r="P149" i="1" s="1"/>
  <c r="N157" i="1"/>
  <c r="P157" i="1" s="1"/>
  <c r="O241" i="1"/>
  <c r="N241" i="1"/>
  <c r="P241" i="1" s="1"/>
  <c r="N114" i="1"/>
  <c r="P114" i="1" s="1"/>
  <c r="N122" i="1"/>
  <c r="P122" i="1" s="1"/>
  <c r="N130" i="1"/>
  <c r="P130" i="1" s="1"/>
  <c r="N138" i="1"/>
  <c r="P138" i="1" s="1"/>
  <c r="N146" i="1"/>
  <c r="P146" i="1" s="1"/>
  <c r="N154" i="1"/>
  <c r="P154" i="1" s="1"/>
  <c r="N166" i="1"/>
  <c r="P166" i="1" s="1"/>
  <c r="O225" i="1"/>
  <c r="N225" i="1"/>
  <c r="P225" i="1" s="1"/>
  <c r="N143" i="1"/>
  <c r="P143" i="1" s="1"/>
  <c r="N151" i="1"/>
  <c r="P151" i="1" s="1"/>
  <c r="N159" i="1"/>
  <c r="P159" i="1" s="1"/>
  <c r="N167" i="1"/>
  <c r="P167" i="1" s="1"/>
  <c r="N220" i="1"/>
  <c r="P220" i="1" s="1"/>
  <c r="N140" i="1"/>
  <c r="P140" i="1" s="1"/>
  <c r="N148" i="1"/>
  <c r="P148" i="1" s="1"/>
  <c r="N156" i="1"/>
  <c r="P156" i="1" s="1"/>
  <c r="N196" i="1"/>
  <c r="P196" i="1" s="1"/>
  <c r="N222" i="1"/>
  <c r="P222" i="1" s="1"/>
  <c r="N268" i="1"/>
  <c r="P268" i="1" s="1"/>
  <c r="N206" i="1"/>
  <c r="P206" i="1" s="1"/>
  <c r="N214" i="1"/>
  <c r="P214" i="1" s="1"/>
  <c r="N171" i="1"/>
  <c r="P171" i="1" s="1"/>
  <c r="N179" i="1"/>
  <c r="P179" i="1" s="1"/>
  <c r="N187" i="1"/>
  <c r="P187" i="1" s="1"/>
  <c r="N195" i="1"/>
  <c r="P195" i="1" s="1"/>
  <c r="N203" i="1"/>
  <c r="P203" i="1" s="1"/>
  <c r="N211" i="1"/>
  <c r="P211" i="1" s="1"/>
  <c r="N219" i="1"/>
  <c r="P219" i="1" s="1"/>
  <c r="N168" i="1"/>
  <c r="P168" i="1" s="1"/>
  <c r="N176" i="1"/>
  <c r="P176" i="1" s="1"/>
  <c r="N184" i="1"/>
  <c r="P184" i="1" s="1"/>
  <c r="N192" i="1"/>
  <c r="P192" i="1" s="1"/>
  <c r="N200" i="1"/>
  <c r="P200" i="1" s="1"/>
  <c r="N208" i="1"/>
  <c r="P208" i="1" s="1"/>
  <c r="N216" i="1"/>
  <c r="P216" i="1" s="1"/>
  <c r="N165" i="1"/>
  <c r="P165" i="1" s="1"/>
  <c r="N173" i="1"/>
  <c r="P173" i="1" s="1"/>
  <c r="N181" i="1"/>
  <c r="P181" i="1" s="1"/>
  <c r="N189" i="1"/>
  <c r="P189" i="1" s="1"/>
  <c r="N197" i="1"/>
  <c r="P197" i="1" s="1"/>
  <c r="N205" i="1"/>
  <c r="P205" i="1" s="1"/>
  <c r="N213" i="1"/>
  <c r="P213" i="1" s="1"/>
  <c r="N221" i="1"/>
  <c r="P221" i="1" s="1"/>
  <c r="N236" i="1"/>
  <c r="P236" i="1" s="1"/>
  <c r="N254" i="1"/>
  <c r="P254" i="1" s="1"/>
  <c r="N276" i="1"/>
  <c r="P276" i="1" s="1"/>
  <c r="O317" i="1"/>
  <c r="N317" i="1"/>
  <c r="P317" i="1" s="1"/>
  <c r="N238" i="1"/>
  <c r="P238" i="1" s="1"/>
  <c r="N301" i="1"/>
  <c r="P301" i="1" s="1"/>
  <c r="N307" i="1"/>
  <c r="P307" i="1" s="1"/>
  <c r="O330" i="1"/>
  <c r="O278" i="1"/>
  <c r="N282" i="1"/>
  <c r="P282" i="1" s="1"/>
  <c r="N283" i="1"/>
  <c r="P283" i="1" s="1"/>
  <c r="N304" i="1"/>
  <c r="P304" i="1" s="1"/>
  <c r="N325" i="1"/>
  <c r="P325" i="1" s="1"/>
  <c r="O335" i="1"/>
  <c r="N335" i="1"/>
  <c r="P335" i="1" s="1"/>
  <c r="N290" i="1"/>
  <c r="P290" i="1" s="1"/>
  <c r="O333" i="1"/>
  <c r="N232" i="1"/>
  <c r="P232" i="1" s="1"/>
  <c r="N240" i="1"/>
  <c r="P240" i="1" s="1"/>
  <c r="N248" i="1"/>
  <c r="P248" i="1" s="1"/>
  <c r="N256" i="1"/>
  <c r="P256" i="1" s="1"/>
  <c r="N264" i="1"/>
  <c r="P264" i="1" s="1"/>
  <c r="N272" i="1"/>
  <c r="P272" i="1" s="1"/>
  <c r="O389" i="1"/>
  <c r="N389" i="1"/>
  <c r="P389" i="1" s="1"/>
  <c r="N277" i="1"/>
  <c r="P277" i="1" s="1"/>
  <c r="N296" i="1"/>
  <c r="P296" i="1" s="1"/>
  <c r="O353" i="1"/>
  <c r="N353" i="1"/>
  <c r="P353" i="1" s="1"/>
  <c r="N234" i="1"/>
  <c r="P234" i="1" s="1"/>
  <c r="N242" i="1"/>
  <c r="P242" i="1" s="1"/>
  <c r="N250" i="1"/>
  <c r="P250" i="1" s="1"/>
  <c r="N258" i="1"/>
  <c r="P258" i="1" s="1"/>
  <c r="N266" i="1"/>
  <c r="P266" i="1" s="1"/>
  <c r="N274" i="1"/>
  <c r="P274" i="1" s="1"/>
  <c r="N284" i="1"/>
  <c r="P284" i="1" s="1"/>
  <c r="N299" i="1"/>
  <c r="P299" i="1" s="1"/>
  <c r="N393" i="1"/>
  <c r="P393" i="1" s="1"/>
  <c r="O393" i="1"/>
  <c r="O406" i="1"/>
  <c r="N406" i="1"/>
  <c r="P406" i="1" s="1"/>
  <c r="N343" i="1"/>
  <c r="P343" i="1" s="1"/>
  <c r="N359" i="1"/>
  <c r="P359" i="1" s="1"/>
  <c r="O399" i="1"/>
  <c r="N399" i="1"/>
  <c r="P399" i="1" s="1"/>
  <c r="N306" i="1"/>
  <c r="P306" i="1" s="1"/>
  <c r="N314" i="1"/>
  <c r="P314" i="1" s="1"/>
  <c r="N322" i="1"/>
  <c r="P322" i="1" s="1"/>
  <c r="N400" i="1"/>
  <c r="P400" i="1" s="1"/>
  <c r="N331" i="1"/>
  <c r="P331" i="1" s="1"/>
  <c r="N334" i="1"/>
  <c r="P334" i="1" s="1"/>
  <c r="N337" i="1"/>
  <c r="P337" i="1" s="1"/>
  <c r="N292" i="1"/>
  <c r="P292" i="1" s="1"/>
  <c r="N300" i="1"/>
  <c r="P300" i="1" s="1"/>
  <c r="N308" i="1"/>
  <c r="P308" i="1" s="1"/>
  <c r="N316" i="1"/>
  <c r="P316" i="1" s="1"/>
  <c r="N324" i="1"/>
  <c r="P324" i="1" s="1"/>
  <c r="N385" i="1"/>
  <c r="P385" i="1" s="1"/>
  <c r="O398" i="1"/>
  <c r="N398" i="1"/>
  <c r="P398" i="1" s="1"/>
  <c r="N281" i="1"/>
  <c r="P281" i="1" s="1"/>
  <c r="N289" i="1"/>
  <c r="P289" i="1" s="1"/>
  <c r="N297" i="1"/>
  <c r="P297" i="1" s="1"/>
  <c r="N305" i="1"/>
  <c r="P305" i="1" s="1"/>
  <c r="N313" i="1"/>
  <c r="P313" i="1" s="1"/>
  <c r="N321" i="1"/>
  <c r="P321" i="1" s="1"/>
  <c r="N329" i="1"/>
  <c r="P329" i="1" s="1"/>
  <c r="O444" i="1"/>
  <c r="N452" i="1"/>
  <c r="P452" i="1" s="1"/>
  <c r="O452" i="1"/>
  <c r="O463" i="1"/>
  <c r="N463" i="1"/>
  <c r="P463" i="1" s="1"/>
  <c r="N342" i="1"/>
  <c r="P342" i="1" s="1"/>
  <c r="N350" i="1"/>
  <c r="P350" i="1" s="1"/>
  <c r="N358" i="1"/>
  <c r="P358" i="1" s="1"/>
  <c r="N366" i="1"/>
  <c r="P366" i="1" s="1"/>
  <c r="N374" i="1"/>
  <c r="P374" i="1" s="1"/>
  <c r="N382" i="1"/>
  <c r="P382" i="1" s="1"/>
  <c r="O441" i="1"/>
  <c r="N441" i="1"/>
  <c r="P441" i="1" s="1"/>
  <c r="N339" i="1"/>
  <c r="P339" i="1" s="1"/>
  <c r="N347" i="1"/>
  <c r="P347" i="1" s="1"/>
  <c r="N355" i="1"/>
  <c r="P355" i="1" s="1"/>
  <c r="N363" i="1"/>
  <c r="P363" i="1" s="1"/>
  <c r="N371" i="1"/>
  <c r="P371" i="1" s="1"/>
  <c r="N379" i="1"/>
  <c r="P379" i="1" s="1"/>
  <c r="N396" i="1"/>
  <c r="P396" i="1" s="1"/>
  <c r="N388" i="1"/>
  <c r="P388" i="1" s="1"/>
  <c r="N390" i="1"/>
  <c r="P390" i="1" s="1"/>
  <c r="N392" i="1"/>
  <c r="P392" i="1" s="1"/>
  <c r="O386" i="1"/>
  <c r="O476" i="1"/>
  <c r="N476" i="1"/>
  <c r="P476" i="1" s="1"/>
  <c r="N422" i="1"/>
  <c r="P422" i="1" s="1"/>
  <c r="N429" i="1"/>
  <c r="P429" i="1" s="1"/>
  <c r="N435" i="1"/>
  <c r="P435" i="1" s="1"/>
  <c r="N427" i="1"/>
  <c r="P427" i="1" s="1"/>
  <c r="N397" i="1"/>
  <c r="P397" i="1" s="1"/>
  <c r="N405" i="1"/>
  <c r="P405" i="1" s="1"/>
  <c r="N413" i="1"/>
  <c r="P413" i="1" s="1"/>
  <c r="N421" i="1"/>
  <c r="P421" i="1" s="1"/>
  <c r="N439" i="1"/>
  <c r="P439" i="1" s="1"/>
  <c r="N471" i="1"/>
  <c r="P471" i="1" s="1"/>
  <c r="N428" i="1"/>
  <c r="P428" i="1" s="1"/>
  <c r="N479" i="1"/>
  <c r="P479" i="1" s="1"/>
  <c r="N484" i="1"/>
  <c r="P484" i="1" s="1"/>
  <c r="N415" i="1"/>
  <c r="P415" i="1" s="1"/>
  <c r="N423" i="1"/>
  <c r="P423" i="1" s="1"/>
  <c r="N430" i="1"/>
  <c r="P430" i="1" s="1"/>
  <c r="N460" i="1"/>
  <c r="P460" i="1" s="1"/>
  <c r="N474" i="1"/>
  <c r="P474" i="1" s="1"/>
  <c r="N495" i="1"/>
  <c r="P495" i="1" s="1"/>
  <c r="N404" i="1"/>
  <c r="P404" i="1" s="1"/>
  <c r="N412" i="1"/>
  <c r="P412" i="1" s="1"/>
  <c r="N420" i="1"/>
  <c r="P420" i="1" s="1"/>
  <c r="N443" i="1"/>
  <c r="P443" i="1" s="1"/>
  <c r="N449" i="1"/>
  <c r="P449" i="1" s="1"/>
  <c r="N473" i="1"/>
  <c r="P473" i="1" s="1"/>
  <c r="N481" i="1"/>
  <c r="P481" i="1" s="1"/>
  <c r="N489" i="1"/>
  <c r="P489" i="1" s="1"/>
  <c r="N497" i="1"/>
  <c r="P497" i="1" s="1"/>
  <c r="N470" i="1"/>
  <c r="P470" i="1" s="1"/>
  <c r="N478" i="1"/>
  <c r="P478" i="1" s="1"/>
  <c r="N486" i="1"/>
  <c r="P486" i="1" s="1"/>
  <c r="N494" i="1"/>
  <c r="P494" i="1" s="1"/>
  <c r="N502" i="1"/>
  <c r="P502" i="1" s="1"/>
  <c r="N451" i="1"/>
  <c r="P451" i="1" s="1"/>
  <c r="N459" i="1"/>
  <c r="P459" i="1" s="1"/>
  <c r="N467" i="1"/>
  <c r="P467" i="1" s="1"/>
  <c r="N475" i="1"/>
  <c r="P475" i="1" s="1"/>
  <c r="N483" i="1"/>
  <c r="P483" i="1" s="1"/>
  <c r="N491" i="1"/>
  <c r="P491" i="1" s="1"/>
  <c r="N499" i="1"/>
  <c r="P499" i="1" s="1"/>
  <c r="C503" i="1" l="1"/>
  <c r="B5" i="1"/>
  <c r="A4" i="1"/>
  <c r="J4" i="1" l="1"/>
  <c r="H4" i="1"/>
  <c r="A5" i="1"/>
  <c r="B6" i="1"/>
  <c r="K6" i="1" s="1"/>
  <c r="K5" i="1"/>
  <c r="A6" i="1"/>
  <c r="H5" i="1" l="1"/>
  <c r="J5" i="1"/>
  <c r="H6" i="1"/>
  <c r="J6" i="1"/>
  <c r="B7" i="1"/>
  <c r="B8" i="1" l="1"/>
  <c r="A8" i="1" s="1"/>
  <c r="A7" i="1"/>
  <c r="K7" i="1"/>
  <c r="K8" i="1" l="1"/>
  <c r="J8" i="1"/>
  <c r="H8" i="1"/>
  <c r="B9" i="1"/>
  <c r="K9" i="1" s="1"/>
  <c r="J7" i="1"/>
  <c r="H7" i="1"/>
  <c r="B10" i="1" l="1"/>
  <c r="K10" i="1" s="1"/>
  <c r="A9" i="1"/>
  <c r="J9" i="1" l="1"/>
  <c r="H9" i="1"/>
  <c r="B11" i="1"/>
  <c r="A10" i="1"/>
  <c r="B12" i="1" l="1"/>
  <c r="A12" i="1" s="1"/>
  <c r="K11" i="1"/>
  <c r="A11" i="1"/>
  <c r="J10" i="1"/>
  <c r="H10" i="1"/>
  <c r="K12" i="1" l="1"/>
  <c r="H11" i="1"/>
  <c r="J11" i="1"/>
  <c r="J12" i="1"/>
  <c r="H12" i="1"/>
  <c r="B13" i="1"/>
  <c r="B14" i="1" l="1"/>
  <c r="A13" i="1"/>
  <c r="K13" i="1"/>
  <c r="H13" i="1" l="1"/>
  <c r="J13" i="1"/>
  <c r="B15" i="1"/>
  <c r="K14" i="1"/>
  <c r="A14" i="1"/>
  <c r="B16" i="1" l="1"/>
  <c r="A15" i="1"/>
  <c r="K15" i="1"/>
  <c r="H14" i="1"/>
  <c r="J14" i="1"/>
  <c r="J15" i="1" l="1"/>
  <c r="H15" i="1"/>
  <c r="B17" i="1"/>
  <c r="K16" i="1"/>
  <c r="A16" i="1"/>
  <c r="J16" i="1" l="1"/>
  <c r="H16" i="1"/>
  <c r="B18" i="1"/>
  <c r="A17" i="1"/>
  <c r="K17" i="1"/>
  <c r="J17" i="1" l="1"/>
  <c r="H17" i="1"/>
  <c r="B19" i="1"/>
  <c r="K18" i="1"/>
  <c r="A18" i="1"/>
  <c r="J18" i="1" l="1"/>
  <c r="H18" i="1"/>
  <c r="B20" i="1"/>
  <c r="K19" i="1"/>
  <c r="A19" i="1"/>
  <c r="J19" i="1" l="1"/>
  <c r="H19" i="1"/>
  <c r="B21" i="1"/>
  <c r="A20" i="1"/>
  <c r="K20" i="1"/>
  <c r="J20" i="1" l="1"/>
  <c r="H20" i="1"/>
  <c r="B22" i="1"/>
  <c r="A21" i="1"/>
  <c r="K21" i="1"/>
  <c r="J21" i="1" l="1"/>
  <c r="H21" i="1"/>
  <c r="B23" i="1"/>
  <c r="A22" i="1"/>
  <c r="K22" i="1"/>
  <c r="H22" i="1" l="1"/>
  <c r="J22" i="1"/>
  <c r="B24" i="1"/>
  <c r="K23" i="1"/>
  <c r="A23" i="1"/>
  <c r="J23" i="1" l="1"/>
  <c r="H23" i="1"/>
  <c r="B25" i="1"/>
  <c r="K24" i="1"/>
  <c r="A24" i="1"/>
  <c r="J24" i="1" l="1"/>
  <c r="H24" i="1"/>
  <c r="B26" i="1"/>
  <c r="A25" i="1"/>
  <c r="K25" i="1"/>
  <c r="J25" i="1" l="1"/>
  <c r="H25" i="1"/>
  <c r="B27" i="1"/>
  <c r="K26" i="1"/>
  <c r="A26" i="1"/>
  <c r="J26" i="1" l="1"/>
  <c r="H26" i="1"/>
  <c r="B28" i="1"/>
  <c r="K27" i="1"/>
  <c r="A27" i="1"/>
  <c r="H27" i="1" l="1"/>
  <c r="J27" i="1"/>
  <c r="B29" i="1"/>
  <c r="A28" i="1"/>
  <c r="K28" i="1"/>
  <c r="J28" i="1" l="1"/>
  <c r="H28" i="1"/>
  <c r="B30" i="1"/>
  <c r="A29" i="1"/>
  <c r="K29" i="1"/>
  <c r="B31" i="1" l="1"/>
  <c r="A30" i="1"/>
  <c r="K30" i="1"/>
  <c r="J29" i="1"/>
  <c r="H29" i="1"/>
  <c r="B32" i="1" l="1"/>
  <c r="K31" i="1"/>
  <c r="A31" i="1"/>
  <c r="H30" i="1"/>
  <c r="J30" i="1"/>
  <c r="J31" i="1" l="1"/>
  <c r="H31" i="1"/>
  <c r="B33" i="1"/>
  <c r="K32" i="1"/>
  <c r="A32" i="1"/>
  <c r="J32" i="1" l="1"/>
  <c r="H32" i="1"/>
  <c r="B34" i="1"/>
  <c r="A33" i="1"/>
  <c r="K33" i="1"/>
  <c r="J33" i="1" l="1"/>
  <c r="H33" i="1"/>
  <c r="B35" i="1"/>
  <c r="A34" i="1"/>
  <c r="K34" i="1"/>
  <c r="J34" i="1" l="1"/>
  <c r="H34" i="1"/>
  <c r="B36" i="1"/>
  <c r="A35" i="1"/>
  <c r="K35" i="1"/>
  <c r="H35" i="1" l="1"/>
  <c r="J35" i="1"/>
  <c r="B37" i="1"/>
  <c r="K36" i="1"/>
  <c r="A36" i="1"/>
  <c r="J36" i="1" l="1"/>
  <c r="H36" i="1"/>
  <c r="B38" i="1"/>
  <c r="K37" i="1"/>
  <c r="A37" i="1"/>
  <c r="J37" i="1" l="1"/>
  <c r="H37" i="1"/>
  <c r="B39" i="1"/>
  <c r="K38" i="1"/>
  <c r="A38" i="1"/>
  <c r="H38" i="1" l="1"/>
  <c r="J38" i="1"/>
  <c r="B40" i="1"/>
  <c r="A39" i="1"/>
  <c r="K39" i="1"/>
  <c r="J39" i="1" l="1"/>
  <c r="H39" i="1"/>
  <c r="B41" i="1"/>
  <c r="K40" i="1"/>
  <c r="A40" i="1"/>
  <c r="B42" i="1" l="1"/>
  <c r="A41" i="1"/>
  <c r="K41" i="1"/>
  <c r="J40" i="1"/>
  <c r="H40" i="1"/>
  <c r="J41" i="1" l="1"/>
  <c r="H41" i="1"/>
  <c r="B43" i="1"/>
  <c r="A42" i="1"/>
  <c r="K42" i="1"/>
  <c r="J42" i="1" l="1"/>
  <c r="H42" i="1"/>
  <c r="B44" i="1"/>
  <c r="K43" i="1"/>
  <c r="A43" i="1"/>
  <c r="H43" i="1" l="1"/>
  <c r="J43" i="1"/>
  <c r="B45" i="1"/>
  <c r="K44" i="1"/>
  <c r="A44" i="1"/>
  <c r="J44" i="1" l="1"/>
  <c r="H44" i="1"/>
  <c r="B46" i="1"/>
  <c r="K45" i="1"/>
  <c r="A45" i="1"/>
  <c r="J45" i="1" l="1"/>
  <c r="H45" i="1"/>
  <c r="B47" i="1"/>
  <c r="K46" i="1"/>
  <c r="A46" i="1"/>
  <c r="H46" i="1" l="1"/>
  <c r="J46" i="1"/>
  <c r="B48" i="1"/>
  <c r="A47" i="1"/>
  <c r="K47" i="1"/>
  <c r="B49" i="1" l="1"/>
  <c r="A48" i="1"/>
  <c r="K48" i="1"/>
  <c r="J47" i="1"/>
  <c r="H47" i="1"/>
  <c r="B50" i="1" l="1"/>
  <c r="A49" i="1"/>
  <c r="K49" i="1"/>
  <c r="J48" i="1"/>
  <c r="H48" i="1"/>
  <c r="B51" i="1" l="1"/>
  <c r="K50" i="1"/>
  <c r="A50" i="1"/>
  <c r="J49" i="1"/>
  <c r="H49" i="1"/>
  <c r="B52" i="1" l="1"/>
  <c r="K51" i="1"/>
  <c r="A51" i="1"/>
  <c r="J50" i="1"/>
  <c r="H50" i="1"/>
  <c r="H51" i="1" l="1"/>
  <c r="J51" i="1"/>
  <c r="B53" i="1"/>
  <c r="A52" i="1"/>
  <c r="K52" i="1"/>
  <c r="J52" i="1" l="1"/>
  <c r="H52" i="1"/>
  <c r="B54" i="1"/>
  <c r="K53" i="1"/>
  <c r="A53" i="1"/>
  <c r="J53" i="1" l="1"/>
  <c r="H53" i="1"/>
  <c r="B55" i="1"/>
  <c r="A54" i="1"/>
  <c r="K54" i="1"/>
  <c r="H54" i="1" l="1"/>
  <c r="J54" i="1"/>
  <c r="B56" i="1"/>
  <c r="A55" i="1"/>
  <c r="K55" i="1"/>
  <c r="J55" i="1" l="1"/>
  <c r="H55" i="1"/>
  <c r="B57" i="1"/>
  <c r="K56" i="1"/>
  <c r="A56" i="1"/>
  <c r="J56" i="1" l="1"/>
  <c r="H56" i="1"/>
  <c r="B58" i="1"/>
  <c r="A57" i="1"/>
  <c r="K57" i="1"/>
  <c r="J57" i="1" l="1"/>
  <c r="H57" i="1"/>
  <c r="B59" i="1"/>
  <c r="A58" i="1"/>
  <c r="K58" i="1"/>
  <c r="J58" i="1" l="1"/>
  <c r="H58" i="1"/>
  <c r="B60" i="1"/>
  <c r="K59" i="1"/>
  <c r="A59" i="1"/>
  <c r="H59" i="1" l="1"/>
  <c r="J59" i="1"/>
  <c r="B61" i="1"/>
  <c r="A60" i="1"/>
  <c r="K60" i="1"/>
  <c r="J60" i="1" l="1"/>
  <c r="H60" i="1"/>
  <c r="B62" i="1"/>
  <c r="K61" i="1"/>
  <c r="A61" i="1"/>
  <c r="J61" i="1" l="1"/>
  <c r="H61" i="1"/>
  <c r="B63" i="1"/>
  <c r="A62" i="1"/>
  <c r="K62" i="1"/>
  <c r="H62" i="1" l="1"/>
  <c r="J62" i="1"/>
  <c r="B64" i="1"/>
  <c r="A63" i="1"/>
  <c r="K63" i="1"/>
  <c r="J63" i="1" l="1"/>
  <c r="H63" i="1"/>
  <c r="B65" i="1"/>
  <c r="A64" i="1"/>
  <c r="K64" i="1"/>
  <c r="J64" i="1" l="1"/>
  <c r="H64" i="1"/>
  <c r="B66" i="1"/>
  <c r="K65" i="1"/>
  <c r="A65" i="1"/>
  <c r="J65" i="1" l="1"/>
  <c r="H65" i="1"/>
  <c r="B67" i="1"/>
  <c r="K66" i="1"/>
  <c r="A66" i="1"/>
  <c r="J66" i="1" l="1"/>
  <c r="H66" i="1"/>
  <c r="B68" i="1"/>
  <c r="A67" i="1"/>
  <c r="K67" i="1"/>
  <c r="H67" i="1" l="1"/>
  <c r="J67" i="1"/>
  <c r="B69" i="1"/>
  <c r="K68" i="1"/>
  <c r="A68" i="1"/>
  <c r="J68" i="1" l="1"/>
  <c r="H68" i="1"/>
  <c r="B70" i="1"/>
  <c r="K69" i="1"/>
  <c r="A69" i="1"/>
  <c r="J69" i="1" l="1"/>
  <c r="H69" i="1"/>
  <c r="B71" i="1"/>
  <c r="K70" i="1"/>
  <c r="A70" i="1"/>
  <c r="H70" i="1" l="1"/>
  <c r="J70" i="1"/>
  <c r="B72" i="1"/>
  <c r="K71" i="1"/>
  <c r="A71" i="1"/>
  <c r="J71" i="1" l="1"/>
  <c r="H71" i="1"/>
  <c r="B73" i="1"/>
  <c r="K72" i="1"/>
  <c r="A72" i="1"/>
  <c r="J72" i="1" l="1"/>
  <c r="H72" i="1"/>
  <c r="B74" i="1"/>
  <c r="A73" i="1"/>
  <c r="K73" i="1"/>
  <c r="J73" i="1" l="1"/>
  <c r="H73" i="1"/>
  <c r="B75" i="1"/>
  <c r="K74" i="1"/>
  <c r="A74" i="1"/>
  <c r="J74" i="1" l="1"/>
  <c r="H74" i="1"/>
  <c r="B76" i="1"/>
  <c r="K75" i="1"/>
  <c r="A75" i="1"/>
  <c r="H75" i="1" l="1"/>
  <c r="J75" i="1"/>
  <c r="B77" i="1"/>
  <c r="K76" i="1"/>
  <c r="A76" i="1"/>
  <c r="J76" i="1" l="1"/>
  <c r="H76" i="1"/>
  <c r="B78" i="1"/>
  <c r="K77" i="1"/>
  <c r="A77" i="1"/>
  <c r="J77" i="1" l="1"/>
  <c r="H77" i="1"/>
  <c r="B79" i="1"/>
  <c r="A78" i="1"/>
  <c r="K78" i="1"/>
  <c r="H78" i="1" l="1"/>
  <c r="J78" i="1"/>
  <c r="B80" i="1"/>
  <c r="A79" i="1"/>
  <c r="K79" i="1"/>
  <c r="J79" i="1" l="1"/>
  <c r="H79" i="1"/>
  <c r="B81" i="1"/>
  <c r="K80" i="1"/>
  <c r="A80" i="1"/>
  <c r="J80" i="1" l="1"/>
  <c r="H80" i="1"/>
  <c r="B82" i="1"/>
  <c r="A81" i="1"/>
  <c r="K81" i="1"/>
  <c r="J81" i="1" l="1"/>
  <c r="H81" i="1"/>
  <c r="B83" i="1"/>
  <c r="K82" i="1"/>
  <c r="A82" i="1"/>
  <c r="J82" i="1" l="1"/>
  <c r="H82" i="1"/>
  <c r="B84" i="1"/>
  <c r="K83" i="1"/>
  <c r="A83" i="1"/>
  <c r="H83" i="1" l="1"/>
  <c r="J83" i="1"/>
  <c r="B85" i="1"/>
  <c r="A84" i="1"/>
  <c r="K84" i="1"/>
  <c r="J84" i="1" l="1"/>
  <c r="H84" i="1"/>
  <c r="B86" i="1"/>
  <c r="A85" i="1"/>
  <c r="K85" i="1"/>
  <c r="J85" i="1" l="1"/>
  <c r="H85" i="1"/>
  <c r="B87" i="1"/>
  <c r="K86" i="1"/>
  <c r="A86" i="1"/>
  <c r="H86" i="1" l="1"/>
  <c r="J86" i="1"/>
  <c r="B88" i="1"/>
  <c r="K87" i="1"/>
  <c r="A87" i="1"/>
  <c r="J87" i="1" l="1"/>
  <c r="H87" i="1"/>
  <c r="B89" i="1"/>
  <c r="K88" i="1"/>
  <c r="A88" i="1"/>
  <c r="J88" i="1" l="1"/>
  <c r="H88" i="1"/>
  <c r="B90" i="1"/>
  <c r="A89" i="1"/>
  <c r="K89" i="1"/>
  <c r="J89" i="1" l="1"/>
  <c r="H89" i="1"/>
  <c r="B91" i="1"/>
  <c r="K90" i="1"/>
  <c r="A90" i="1"/>
  <c r="J90" i="1" l="1"/>
  <c r="H90" i="1"/>
  <c r="B92" i="1"/>
  <c r="K91" i="1"/>
  <c r="A91" i="1"/>
  <c r="J91" i="1" l="1"/>
  <c r="H91" i="1"/>
  <c r="B93" i="1"/>
  <c r="A92" i="1"/>
  <c r="K92" i="1"/>
  <c r="J92" i="1" l="1"/>
  <c r="H92" i="1"/>
  <c r="B94" i="1"/>
  <c r="A93" i="1"/>
  <c r="K93" i="1"/>
  <c r="J93" i="1" l="1"/>
  <c r="H93" i="1"/>
  <c r="B95" i="1"/>
  <c r="A94" i="1"/>
  <c r="K94" i="1"/>
  <c r="H94" i="1" l="1"/>
  <c r="J94" i="1"/>
  <c r="B96" i="1"/>
  <c r="K95" i="1"/>
  <c r="A95" i="1"/>
  <c r="J95" i="1" l="1"/>
  <c r="H95" i="1"/>
  <c r="B97" i="1"/>
  <c r="K96" i="1"/>
  <c r="A96" i="1"/>
  <c r="J96" i="1" l="1"/>
  <c r="H96" i="1"/>
  <c r="B98" i="1"/>
  <c r="A97" i="1"/>
  <c r="K97" i="1"/>
  <c r="J97" i="1" l="1"/>
  <c r="H97" i="1"/>
  <c r="B99" i="1"/>
  <c r="A98" i="1"/>
  <c r="K98" i="1"/>
  <c r="J98" i="1" l="1"/>
  <c r="H98" i="1"/>
  <c r="B100" i="1"/>
  <c r="K99" i="1"/>
  <c r="A99" i="1"/>
  <c r="H99" i="1" l="1"/>
  <c r="J99" i="1"/>
  <c r="B101" i="1"/>
  <c r="K100" i="1"/>
  <c r="A100" i="1"/>
  <c r="B102" i="1" l="1"/>
  <c r="K101" i="1"/>
  <c r="A101" i="1"/>
  <c r="J100" i="1"/>
  <c r="H100" i="1"/>
  <c r="J101" i="1" l="1"/>
  <c r="H101" i="1"/>
  <c r="B103" i="1"/>
  <c r="K102" i="1"/>
  <c r="A102" i="1"/>
  <c r="J102" i="1" l="1"/>
  <c r="H102" i="1"/>
  <c r="B104" i="1"/>
  <c r="A103" i="1"/>
  <c r="K103" i="1"/>
  <c r="J103" i="1" l="1"/>
  <c r="H103" i="1"/>
  <c r="B105" i="1"/>
  <c r="A104" i="1"/>
  <c r="K104" i="1"/>
  <c r="H104" i="1" l="1"/>
  <c r="J104" i="1"/>
  <c r="B106" i="1"/>
  <c r="K105" i="1"/>
  <c r="A105" i="1"/>
  <c r="H105" i="1" l="1"/>
  <c r="J105" i="1"/>
  <c r="B107" i="1"/>
  <c r="K106" i="1"/>
  <c r="A106" i="1"/>
  <c r="H106" i="1" l="1"/>
  <c r="J106" i="1"/>
  <c r="B108" i="1"/>
  <c r="A107" i="1"/>
  <c r="K107" i="1"/>
  <c r="J107" i="1" l="1"/>
  <c r="H107" i="1"/>
  <c r="B109" i="1"/>
  <c r="K108" i="1"/>
  <c r="A108" i="1"/>
  <c r="B110" i="1" l="1"/>
  <c r="A109" i="1"/>
  <c r="K109" i="1"/>
  <c r="J108" i="1"/>
  <c r="H108" i="1"/>
  <c r="J109" i="1" l="1"/>
  <c r="H109" i="1"/>
  <c r="B111" i="1"/>
  <c r="K110" i="1"/>
  <c r="A110" i="1"/>
  <c r="J110" i="1" l="1"/>
  <c r="H110" i="1"/>
  <c r="B112" i="1"/>
  <c r="A111" i="1"/>
  <c r="K111" i="1"/>
  <c r="J111" i="1" l="1"/>
  <c r="H111" i="1"/>
  <c r="B113" i="1"/>
  <c r="A112" i="1"/>
  <c r="K112" i="1"/>
  <c r="J112" i="1" l="1"/>
  <c r="H112" i="1"/>
  <c r="B114" i="1"/>
  <c r="K113" i="1"/>
  <c r="A113" i="1"/>
  <c r="H113" i="1" l="1"/>
  <c r="J113" i="1"/>
  <c r="B115" i="1"/>
  <c r="K114" i="1"/>
  <c r="A114" i="1"/>
  <c r="J114" i="1" l="1"/>
  <c r="H114" i="1"/>
  <c r="B116" i="1"/>
  <c r="A115" i="1"/>
  <c r="K115" i="1"/>
  <c r="J115" i="1" l="1"/>
  <c r="H115" i="1"/>
  <c r="B117" i="1"/>
  <c r="A116" i="1"/>
  <c r="K116" i="1"/>
  <c r="J116" i="1" l="1"/>
  <c r="H116" i="1"/>
  <c r="B118" i="1"/>
  <c r="K117" i="1"/>
  <c r="A117" i="1"/>
  <c r="H117" i="1" l="1"/>
  <c r="J117" i="1"/>
  <c r="B119" i="1"/>
  <c r="A118" i="1"/>
  <c r="K118" i="1"/>
  <c r="J118" i="1" l="1"/>
  <c r="H118" i="1"/>
  <c r="B120" i="1"/>
  <c r="K119" i="1"/>
  <c r="A119" i="1"/>
  <c r="J119" i="1" l="1"/>
  <c r="H119" i="1"/>
  <c r="B121" i="1"/>
  <c r="K120" i="1"/>
  <c r="A120" i="1"/>
  <c r="J120" i="1" l="1"/>
  <c r="H120" i="1"/>
  <c r="B122" i="1"/>
  <c r="A121" i="1"/>
  <c r="K121" i="1"/>
  <c r="J121" i="1" l="1"/>
  <c r="H121" i="1"/>
  <c r="B123" i="1"/>
  <c r="A122" i="1"/>
  <c r="K122" i="1"/>
  <c r="J122" i="1" l="1"/>
  <c r="H122" i="1"/>
  <c r="B124" i="1"/>
  <c r="K123" i="1"/>
  <c r="A123" i="1"/>
  <c r="J123" i="1" l="1"/>
  <c r="H123" i="1"/>
  <c r="B125" i="1"/>
  <c r="K124" i="1"/>
  <c r="A124" i="1"/>
  <c r="J124" i="1" l="1"/>
  <c r="H124" i="1"/>
  <c r="B126" i="1"/>
  <c r="K125" i="1"/>
  <c r="A125" i="1"/>
  <c r="H125" i="1" l="1"/>
  <c r="J125" i="1"/>
  <c r="B127" i="1"/>
  <c r="K126" i="1"/>
  <c r="A126" i="1"/>
  <c r="J126" i="1" l="1"/>
  <c r="H126" i="1"/>
  <c r="B128" i="1"/>
  <c r="A127" i="1"/>
  <c r="K127" i="1"/>
  <c r="J127" i="1" l="1"/>
  <c r="H127" i="1"/>
  <c r="B129" i="1"/>
  <c r="K128" i="1"/>
  <c r="A128" i="1"/>
  <c r="J128" i="1" l="1"/>
  <c r="H128" i="1"/>
  <c r="B130" i="1"/>
  <c r="K129" i="1"/>
  <c r="A129" i="1"/>
  <c r="J129" i="1" l="1"/>
  <c r="H129" i="1"/>
  <c r="B131" i="1"/>
  <c r="A130" i="1"/>
  <c r="K130" i="1"/>
  <c r="H130" i="1" l="1"/>
  <c r="J130" i="1"/>
  <c r="B132" i="1"/>
  <c r="A131" i="1"/>
  <c r="K131" i="1"/>
  <c r="J131" i="1" l="1"/>
  <c r="H131" i="1"/>
  <c r="B133" i="1"/>
  <c r="K132" i="1"/>
  <c r="A132" i="1"/>
  <c r="J132" i="1" l="1"/>
  <c r="H132" i="1"/>
  <c r="B134" i="1"/>
  <c r="A133" i="1"/>
  <c r="K133" i="1"/>
  <c r="J133" i="1" l="1"/>
  <c r="H133" i="1"/>
  <c r="B135" i="1"/>
  <c r="K134" i="1"/>
  <c r="A134" i="1"/>
  <c r="J134" i="1" l="1"/>
  <c r="H134" i="1"/>
  <c r="B136" i="1"/>
  <c r="K135" i="1"/>
  <c r="A135" i="1"/>
  <c r="J135" i="1" l="1"/>
  <c r="H135" i="1"/>
  <c r="B137" i="1"/>
  <c r="K136" i="1"/>
  <c r="A136" i="1"/>
  <c r="J136" i="1" l="1"/>
  <c r="H136" i="1"/>
  <c r="B138" i="1"/>
  <c r="K137" i="1"/>
  <c r="A137" i="1"/>
  <c r="J137" i="1" l="1"/>
  <c r="H137" i="1"/>
  <c r="B139" i="1"/>
  <c r="K138" i="1"/>
  <c r="A138" i="1"/>
  <c r="H138" i="1" l="1"/>
  <c r="J138" i="1"/>
  <c r="B140" i="1"/>
  <c r="K139" i="1"/>
  <c r="A139" i="1"/>
  <c r="J139" i="1" l="1"/>
  <c r="H139" i="1"/>
  <c r="B141" i="1"/>
  <c r="K140" i="1"/>
  <c r="A140" i="1"/>
  <c r="J140" i="1" l="1"/>
  <c r="H140" i="1"/>
  <c r="B142" i="1"/>
  <c r="K141" i="1"/>
  <c r="A141" i="1"/>
  <c r="J141" i="1" l="1"/>
  <c r="H141" i="1"/>
  <c r="B143" i="1"/>
  <c r="K142" i="1"/>
  <c r="A142" i="1"/>
  <c r="J142" i="1" l="1"/>
  <c r="H142" i="1"/>
  <c r="B144" i="1"/>
  <c r="A143" i="1"/>
  <c r="K143" i="1"/>
  <c r="J143" i="1" l="1"/>
  <c r="H143" i="1"/>
  <c r="B145" i="1"/>
  <c r="A144" i="1"/>
  <c r="K144" i="1"/>
  <c r="J144" i="1" l="1"/>
  <c r="H144" i="1"/>
  <c r="B146" i="1"/>
  <c r="A145" i="1"/>
  <c r="K145" i="1"/>
  <c r="J145" i="1" l="1"/>
  <c r="H145" i="1"/>
  <c r="B147" i="1"/>
  <c r="A146" i="1"/>
  <c r="K146" i="1"/>
  <c r="H146" i="1" l="1"/>
  <c r="J146" i="1"/>
  <c r="B148" i="1"/>
  <c r="K147" i="1"/>
  <c r="A147" i="1"/>
  <c r="J147" i="1" l="1"/>
  <c r="H147" i="1"/>
  <c r="B149" i="1"/>
  <c r="K148" i="1"/>
  <c r="A148" i="1"/>
  <c r="J148" i="1" l="1"/>
  <c r="H148" i="1"/>
  <c r="B150" i="1"/>
  <c r="K149" i="1"/>
  <c r="A149" i="1"/>
  <c r="J149" i="1" l="1"/>
  <c r="H149" i="1"/>
  <c r="B151" i="1"/>
  <c r="K150" i="1"/>
  <c r="A150" i="1"/>
  <c r="B152" i="1" l="1"/>
  <c r="K151" i="1"/>
  <c r="A151" i="1"/>
  <c r="J150" i="1"/>
  <c r="H150" i="1"/>
  <c r="J151" i="1" l="1"/>
  <c r="H151" i="1"/>
  <c r="B153" i="1"/>
  <c r="K152" i="1"/>
  <c r="A152" i="1"/>
  <c r="J152" i="1" l="1"/>
  <c r="H152" i="1"/>
  <c r="B154" i="1"/>
  <c r="K153" i="1"/>
  <c r="A153" i="1"/>
  <c r="J153" i="1" l="1"/>
  <c r="H153" i="1"/>
  <c r="B155" i="1"/>
  <c r="K154" i="1"/>
  <c r="A154" i="1"/>
  <c r="H154" i="1" l="1"/>
  <c r="J154" i="1"/>
  <c r="B156" i="1"/>
  <c r="K155" i="1"/>
  <c r="A155" i="1"/>
  <c r="J155" i="1" l="1"/>
  <c r="H155" i="1"/>
  <c r="B157" i="1"/>
  <c r="K156" i="1"/>
  <c r="A156" i="1"/>
  <c r="J156" i="1" l="1"/>
  <c r="H156" i="1"/>
  <c r="B158" i="1"/>
  <c r="A157" i="1"/>
  <c r="K157" i="1"/>
  <c r="J157" i="1" l="1"/>
  <c r="H157" i="1"/>
  <c r="B159" i="1"/>
  <c r="A158" i="1"/>
  <c r="K158" i="1"/>
  <c r="J158" i="1" l="1"/>
  <c r="H158" i="1"/>
  <c r="B160" i="1"/>
  <c r="K159" i="1"/>
  <c r="A159" i="1"/>
  <c r="B161" i="1" l="1"/>
  <c r="A160" i="1"/>
  <c r="K160" i="1"/>
  <c r="J159" i="1"/>
  <c r="H159" i="1"/>
  <c r="J160" i="1" l="1"/>
  <c r="H160" i="1"/>
  <c r="B162" i="1"/>
  <c r="K161" i="1"/>
  <c r="A161" i="1"/>
  <c r="J161" i="1" l="1"/>
  <c r="H161" i="1"/>
  <c r="B163" i="1"/>
  <c r="K162" i="1"/>
  <c r="A162" i="1"/>
  <c r="J162" i="1" l="1"/>
  <c r="H162" i="1"/>
  <c r="B164" i="1"/>
  <c r="A163" i="1"/>
  <c r="K163" i="1"/>
  <c r="H163" i="1" l="1"/>
  <c r="J163" i="1"/>
  <c r="B165" i="1"/>
  <c r="A164" i="1"/>
  <c r="K164" i="1"/>
  <c r="J164" i="1" l="1"/>
  <c r="H164" i="1"/>
  <c r="B166" i="1"/>
  <c r="K165" i="1"/>
  <c r="A165" i="1"/>
  <c r="J165" i="1" l="1"/>
  <c r="H165" i="1"/>
  <c r="B167" i="1"/>
  <c r="K166" i="1"/>
  <c r="A166" i="1"/>
  <c r="J166" i="1" l="1"/>
  <c r="H166" i="1"/>
  <c r="B168" i="1"/>
  <c r="A167" i="1"/>
  <c r="K167" i="1"/>
  <c r="J167" i="1" l="1"/>
  <c r="H167" i="1"/>
  <c r="B169" i="1"/>
  <c r="A168" i="1"/>
  <c r="K168" i="1"/>
  <c r="J168" i="1" l="1"/>
  <c r="H168" i="1"/>
  <c r="B170" i="1"/>
  <c r="A169" i="1"/>
  <c r="K169" i="1"/>
  <c r="J169" i="1" l="1"/>
  <c r="H169" i="1"/>
  <c r="B171" i="1"/>
  <c r="A170" i="1"/>
  <c r="K170" i="1"/>
  <c r="H170" i="1" l="1"/>
  <c r="J170" i="1"/>
  <c r="B172" i="1"/>
  <c r="A171" i="1"/>
  <c r="K171" i="1"/>
  <c r="H171" i="1" l="1"/>
  <c r="J171" i="1"/>
  <c r="B173" i="1"/>
  <c r="K172" i="1"/>
  <c r="A172" i="1"/>
  <c r="J172" i="1" l="1"/>
  <c r="H172" i="1"/>
  <c r="B174" i="1"/>
  <c r="A173" i="1"/>
  <c r="K173" i="1"/>
  <c r="J173" i="1" l="1"/>
  <c r="H173" i="1"/>
  <c r="B175" i="1"/>
  <c r="K174" i="1"/>
  <c r="A174" i="1"/>
  <c r="J174" i="1" l="1"/>
  <c r="H174" i="1"/>
  <c r="B176" i="1"/>
  <c r="A175" i="1"/>
  <c r="K175" i="1"/>
  <c r="J175" i="1" l="1"/>
  <c r="H175" i="1"/>
  <c r="B177" i="1"/>
  <c r="K176" i="1"/>
  <c r="A176" i="1"/>
  <c r="H176" i="1" l="1"/>
  <c r="J176" i="1"/>
  <c r="B178" i="1"/>
  <c r="K177" i="1"/>
  <c r="A177" i="1"/>
  <c r="J177" i="1" l="1"/>
  <c r="H177" i="1"/>
  <c r="B179" i="1"/>
  <c r="K178" i="1"/>
  <c r="A178" i="1"/>
  <c r="H178" i="1" l="1"/>
  <c r="J178" i="1"/>
  <c r="B180" i="1"/>
  <c r="A179" i="1"/>
  <c r="K179" i="1"/>
  <c r="H179" i="1" l="1"/>
  <c r="J179" i="1"/>
  <c r="B181" i="1"/>
  <c r="A180" i="1"/>
  <c r="K180" i="1"/>
  <c r="J180" i="1" l="1"/>
  <c r="H180" i="1"/>
  <c r="B182" i="1"/>
  <c r="A181" i="1"/>
  <c r="K181" i="1"/>
  <c r="J181" i="1" l="1"/>
  <c r="H181" i="1"/>
  <c r="B183" i="1"/>
  <c r="K182" i="1"/>
  <c r="A182" i="1"/>
  <c r="J182" i="1" l="1"/>
  <c r="H182" i="1"/>
  <c r="B184" i="1"/>
  <c r="A183" i="1"/>
  <c r="K183" i="1"/>
  <c r="J183" i="1" l="1"/>
  <c r="H183" i="1"/>
  <c r="B185" i="1"/>
  <c r="A184" i="1"/>
  <c r="K184" i="1"/>
  <c r="J184" i="1" l="1"/>
  <c r="H184" i="1"/>
  <c r="B186" i="1"/>
  <c r="A185" i="1"/>
  <c r="K185" i="1"/>
  <c r="J185" i="1" l="1"/>
  <c r="H185" i="1"/>
  <c r="B187" i="1"/>
  <c r="A186" i="1"/>
  <c r="K186" i="1"/>
  <c r="H186" i="1" l="1"/>
  <c r="J186" i="1"/>
  <c r="B188" i="1"/>
  <c r="K187" i="1"/>
  <c r="A187" i="1"/>
  <c r="H187" i="1" l="1"/>
  <c r="J187" i="1"/>
  <c r="B189" i="1"/>
  <c r="A188" i="1"/>
  <c r="K188" i="1"/>
  <c r="J188" i="1" l="1"/>
  <c r="H188" i="1"/>
  <c r="B190" i="1"/>
  <c r="K189" i="1"/>
  <c r="A189" i="1"/>
  <c r="J189" i="1" l="1"/>
  <c r="H189" i="1"/>
  <c r="B191" i="1"/>
  <c r="K190" i="1"/>
  <c r="A190" i="1"/>
  <c r="J190" i="1" l="1"/>
  <c r="H190" i="1"/>
  <c r="B192" i="1"/>
  <c r="A191" i="1"/>
  <c r="K191" i="1"/>
  <c r="J191" i="1" l="1"/>
  <c r="H191" i="1"/>
  <c r="B193" i="1"/>
  <c r="A192" i="1"/>
  <c r="K192" i="1"/>
  <c r="H192" i="1" l="1"/>
  <c r="J192" i="1"/>
  <c r="B194" i="1"/>
  <c r="A193" i="1"/>
  <c r="K193" i="1"/>
  <c r="J193" i="1" l="1"/>
  <c r="H193" i="1"/>
  <c r="B195" i="1"/>
  <c r="K194" i="1"/>
  <c r="A194" i="1"/>
  <c r="H194" i="1" l="1"/>
  <c r="J194" i="1"/>
  <c r="B196" i="1"/>
  <c r="K195" i="1"/>
  <c r="A195" i="1"/>
  <c r="J195" i="1" l="1"/>
  <c r="H195" i="1"/>
  <c r="B197" i="1"/>
  <c r="A196" i="1"/>
  <c r="K196" i="1"/>
  <c r="J196" i="1" l="1"/>
  <c r="H196" i="1"/>
  <c r="B198" i="1"/>
  <c r="K197" i="1"/>
  <c r="A197" i="1"/>
  <c r="J197" i="1" l="1"/>
  <c r="H197" i="1"/>
  <c r="B199" i="1"/>
  <c r="A198" i="1"/>
  <c r="K198" i="1"/>
  <c r="J198" i="1" l="1"/>
  <c r="H198" i="1"/>
  <c r="B200" i="1"/>
  <c r="A199" i="1"/>
  <c r="K199" i="1"/>
  <c r="J199" i="1" l="1"/>
  <c r="H199" i="1"/>
  <c r="B201" i="1"/>
  <c r="K200" i="1"/>
  <c r="A200" i="1"/>
  <c r="H200" i="1" l="1"/>
  <c r="J200" i="1"/>
  <c r="B202" i="1"/>
  <c r="K201" i="1"/>
  <c r="A201" i="1"/>
  <c r="J201" i="1" l="1"/>
  <c r="H201" i="1"/>
  <c r="B203" i="1"/>
  <c r="K202" i="1"/>
  <c r="A202" i="1"/>
  <c r="H202" i="1" l="1"/>
  <c r="J202" i="1"/>
  <c r="B204" i="1"/>
  <c r="A203" i="1"/>
  <c r="K203" i="1"/>
  <c r="J203" i="1" l="1"/>
  <c r="H203" i="1"/>
  <c r="B205" i="1"/>
  <c r="K204" i="1"/>
  <c r="A204" i="1"/>
  <c r="J204" i="1" l="1"/>
  <c r="H204" i="1"/>
  <c r="B206" i="1"/>
  <c r="K205" i="1"/>
  <c r="A205" i="1"/>
  <c r="J205" i="1" l="1"/>
  <c r="H205" i="1"/>
  <c r="B207" i="1"/>
  <c r="A206" i="1"/>
  <c r="K206" i="1"/>
  <c r="J206" i="1" l="1"/>
  <c r="H206" i="1"/>
  <c r="B208" i="1"/>
  <c r="K207" i="1"/>
  <c r="A207" i="1"/>
  <c r="J207" i="1" l="1"/>
  <c r="H207" i="1"/>
  <c r="B209" i="1"/>
  <c r="A208" i="1"/>
  <c r="K208" i="1"/>
  <c r="H208" i="1" l="1"/>
  <c r="J208" i="1"/>
  <c r="B210" i="1"/>
  <c r="K209" i="1"/>
  <c r="A209" i="1"/>
  <c r="J209" i="1" l="1"/>
  <c r="H209" i="1"/>
  <c r="B211" i="1"/>
  <c r="A210" i="1"/>
  <c r="K210" i="1"/>
  <c r="J210" i="1" l="1"/>
  <c r="H210" i="1"/>
  <c r="B212" i="1"/>
  <c r="A211" i="1"/>
  <c r="K211" i="1"/>
  <c r="J211" i="1" l="1"/>
  <c r="H211" i="1"/>
  <c r="B213" i="1"/>
  <c r="A212" i="1"/>
  <c r="K212" i="1"/>
  <c r="J212" i="1" l="1"/>
  <c r="H212" i="1"/>
  <c r="B214" i="1"/>
  <c r="A213" i="1"/>
  <c r="K213" i="1"/>
  <c r="J213" i="1" l="1"/>
  <c r="H213" i="1"/>
  <c r="B215" i="1"/>
  <c r="A214" i="1"/>
  <c r="K214" i="1"/>
  <c r="J214" i="1" l="1"/>
  <c r="H214" i="1"/>
  <c r="B216" i="1"/>
  <c r="A215" i="1"/>
  <c r="K215" i="1"/>
  <c r="J215" i="1" l="1"/>
  <c r="H215" i="1"/>
  <c r="B217" i="1"/>
  <c r="A216" i="1"/>
  <c r="K216" i="1"/>
  <c r="H216" i="1" l="1"/>
  <c r="J216" i="1"/>
  <c r="B218" i="1"/>
  <c r="K217" i="1"/>
  <c r="A217" i="1"/>
  <c r="J217" i="1" l="1"/>
  <c r="H217" i="1"/>
  <c r="B219" i="1"/>
  <c r="K218" i="1"/>
  <c r="A218" i="1"/>
  <c r="J218" i="1" l="1"/>
  <c r="H218" i="1"/>
  <c r="B220" i="1"/>
  <c r="A219" i="1"/>
  <c r="K219" i="1"/>
  <c r="J219" i="1" l="1"/>
  <c r="H219" i="1"/>
  <c r="B221" i="1"/>
  <c r="K220" i="1"/>
  <c r="A220" i="1"/>
  <c r="J220" i="1" l="1"/>
  <c r="H220" i="1"/>
  <c r="B222" i="1"/>
  <c r="K221" i="1"/>
  <c r="A221" i="1"/>
  <c r="J221" i="1" l="1"/>
  <c r="H221" i="1"/>
  <c r="B223" i="1"/>
  <c r="A222" i="1"/>
  <c r="K222" i="1"/>
  <c r="J222" i="1" l="1"/>
  <c r="H222" i="1"/>
  <c r="B224" i="1"/>
  <c r="A223" i="1"/>
  <c r="K223" i="1"/>
  <c r="B225" i="1" l="1"/>
  <c r="K224" i="1"/>
  <c r="A224" i="1"/>
  <c r="J223" i="1"/>
  <c r="H223" i="1"/>
  <c r="H224" i="1" l="1"/>
  <c r="J224" i="1"/>
  <c r="B226" i="1"/>
  <c r="K225" i="1"/>
  <c r="A225" i="1"/>
  <c r="J225" i="1" l="1"/>
  <c r="H225" i="1"/>
  <c r="B227" i="1"/>
  <c r="K226" i="1"/>
  <c r="A226" i="1"/>
  <c r="J226" i="1" l="1"/>
  <c r="H226" i="1"/>
  <c r="B228" i="1"/>
  <c r="A227" i="1"/>
  <c r="K227" i="1"/>
  <c r="J227" i="1" l="1"/>
  <c r="H227" i="1"/>
  <c r="B229" i="1"/>
  <c r="A228" i="1"/>
  <c r="K228" i="1"/>
  <c r="H228" i="1" l="1"/>
  <c r="J228" i="1"/>
  <c r="B230" i="1"/>
  <c r="A229" i="1"/>
  <c r="K229" i="1"/>
  <c r="J229" i="1" l="1"/>
  <c r="H229" i="1"/>
  <c r="B231" i="1"/>
  <c r="A230" i="1"/>
  <c r="K230" i="1"/>
  <c r="H230" i="1" l="1"/>
  <c r="J230" i="1"/>
  <c r="B232" i="1"/>
  <c r="A231" i="1"/>
  <c r="K231" i="1"/>
  <c r="J231" i="1" l="1"/>
  <c r="H231" i="1"/>
  <c r="B233" i="1"/>
  <c r="K232" i="1"/>
  <c r="A232" i="1"/>
  <c r="H232" i="1" l="1"/>
  <c r="J232" i="1"/>
  <c r="B234" i="1"/>
  <c r="K233" i="1"/>
  <c r="A233" i="1"/>
  <c r="J233" i="1" l="1"/>
  <c r="H233" i="1"/>
  <c r="B235" i="1"/>
  <c r="A234" i="1"/>
  <c r="K234" i="1"/>
  <c r="J234" i="1" l="1"/>
  <c r="H234" i="1"/>
  <c r="B236" i="1"/>
  <c r="K235" i="1"/>
  <c r="A235" i="1"/>
  <c r="J235" i="1" l="1"/>
  <c r="H235" i="1"/>
  <c r="B237" i="1"/>
  <c r="K236" i="1"/>
  <c r="A236" i="1"/>
  <c r="J236" i="1" l="1"/>
  <c r="H236" i="1"/>
  <c r="B238" i="1"/>
  <c r="A237" i="1"/>
  <c r="K237" i="1"/>
  <c r="J237" i="1" l="1"/>
  <c r="H237" i="1"/>
  <c r="B239" i="1"/>
  <c r="A238" i="1"/>
  <c r="K238" i="1"/>
  <c r="J238" i="1" l="1"/>
  <c r="H238" i="1"/>
  <c r="B240" i="1"/>
  <c r="K239" i="1"/>
  <c r="A239" i="1"/>
  <c r="J239" i="1" l="1"/>
  <c r="H239" i="1"/>
  <c r="B241" i="1"/>
  <c r="K240" i="1"/>
  <c r="A240" i="1"/>
  <c r="H240" i="1" l="1"/>
  <c r="J240" i="1"/>
  <c r="B242" i="1"/>
  <c r="A241" i="1"/>
  <c r="K241" i="1"/>
  <c r="J241" i="1" l="1"/>
  <c r="H241" i="1"/>
  <c r="B243" i="1"/>
  <c r="A242" i="1"/>
  <c r="K242" i="1"/>
  <c r="J242" i="1" l="1"/>
  <c r="H242" i="1"/>
  <c r="B244" i="1"/>
  <c r="A243" i="1"/>
  <c r="K243" i="1"/>
  <c r="J243" i="1" l="1"/>
  <c r="H243" i="1"/>
  <c r="B245" i="1"/>
  <c r="A244" i="1"/>
  <c r="K244" i="1"/>
  <c r="J244" i="1" l="1"/>
  <c r="H244" i="1"/>
  <c r="B246" i="1"/>
  <c r="K245" i="1"/>
  <c r="A245" i="1"/>
  <c r="J245" i="1" l="1"/>
  <c r="H245" i="1"/>
  <c r="B247" i="1"/>
  <c r="A246" i="1"/>
  <c r="K246" i="1"/>
  <c r="J246" i="1" l="1"/>
  <c r="H246" i="1"/>
  <c r="B248" i="1"/>
  <c r="K247" i="1"/>
  <c r="A247" i="1"/>
  <c r="J247" i="1" l="1"/>
  <c r="H247" i="1"/>
  <c r="B249" i="1"/>
  <c r="K248" i="1"/>
  <c r="A248" i="1"/>
  <c r="H248" i="1" l="1"/>
  <c r="J248" i="1"/>
  <c r="B250" i="1"/>
  <c r="A249" i="1"/>
  <c r="K249" i="1"/>
  <c r="J249" i="1" l="1"/>
  <c r="H249" i="1"/>
  <c r="B251" i="1"/>
  <c r="K250" i="1"/>
  <c r="A250" i="1"/>
  <c r="H250" i="1" l="1"/>
  <c r="J250" i="1"/>
  <c r="B252" i="1"/>
  <c r="A251" i="1"/>
  <c r="K251" i="1"/>
  <c r="J251" i="1" l="1"/>
  <c r="H251" i="1"/>
  <c r="B253" i="1"/>
  <c r="K252" i="1"/>
  <c r="A252" i="1"/>
  <c r="J252" i="1" l="1"/>
  <c r="H252" i="1"/>
  <c r="B254" i="1"/>
  <c r="K253" i="1"/>
  <c r="A253" i="1"/>
  <c r="J253" i="1" l="1"/>
  <c r="H253" i="1"/>
  <c r="B255" i="1"/>
  <c r="A254" i="1"/>
  <c r="K254" i="1"/>
  <c r="J254" i="1" l="1"/>
  <c r="H254" i="1"/>
  <c r="B256" i="1"/>
  <c r="A255" i="1"/>
  <c r="K255" i="1"/>
  <c r="J255" i="1" l="1"/>
  <c r="H255" i="1"/>
  <c r="B257" i="1"/>
  <c r="A256" i="1"/>
  <c r="K256" i="1"/>
  <c r="H256" i="1" l="1"/>
  <c r="J256" i="1"/>
  <c r="B258" i="1"/>
  <c r="A257" i="1"/>
  <c r="K257" i="1"/>
  <c r="J257" i="1" l="1"/>
  <c r="H257" i="1"/>
  <c r="B259" i="1"/>
  <c r="K258" i="1"/>
  <c r="A258" i="1"/>
  <c r="H258" i="1" l="1"/>
  <c r="J258" i="1"/>
  <c r="B260" i="1"/>
  <c r="A259" i="1"/>
  <c r="K259" i="1"/>
  <c r="J259" i="1" l="1"/>
  <c r="H259" i="1"/>
  <c r="B261" i="1"/>
  <c r="A260" i="1"/>
  <c r="K260" i="1"/>
  <c r="J260" i="1" l="1"/>
  <c r="H260" i="1"/>
  <c r="B262" i="1"/>
  <c r="A261" i="1"/>
  <c r="K261" i="1"/>
  <c r="J261" i="1" l="1"/>
  <c r="H261" i="1"/>
  <c r="B263" i="1"/>
  <c r="K262" i="1"/>
  <c r="A262" i="1"/>
  <c r="J262" i="1" l="1"/>
  <c r="H262" i="1"/>
  <c r="B264" i="1"/>
  <c r="K263" i="1"/>
  <c r="A263" i="1"/>
  <c r="J263" i="1" l="1"/>
  <c r="H263" i="1"/>
  <c r="B265" i="1"/>
  <c r="K264" i="1"/>
  <c r="A264" i="1"/>
  <c r="H264" i="1" l="1"/>
  <c r="J264" i="1"/>
  <c r="B266" i="1"/>
  <c r="K265" i="1"/>
  <c r="A265" i="1"/>
  <c r="J265" i="1" l="1"/>
  <c r="H265" i="1"/>
  <c r="B267" i="1"/>
  <c r="K266" i="1"/>
  <c r="A266" i="1"/>
  <c r="H266" i="1" l="1"/>
  <c r="J266" i="1"/>
  <c r="B268" i="1"/>
  <c r="K267" i="1"/>
  <c r="A267" i="1"/>
  <c r="J267" i="1" l="1"/>
  <c r="H267" i="1"/>
  <c r="B269" i="1"/>
  <c r="A268" i="1"/>
  <c r="K268" i="1"/>
  <c r="J268" i="1" l="1"/>
  <c r="H268" i="1"/>
  <c r="B270" i="1"/>
  <c r="A269" i="1"/>
  <c r="K269" i="1"/>
  <c r="J269" i="1" l="1"/>
  <c r="H269" i="1"/>
  <c r="B271" i="1"/>
  <c r="K270" i="1"/>
  <c r="A270" i="1"/>
  <c r="J270" i="1" l="1"/>
  <c r="H270" i="1"/>
  <c r="B272" i="1"/>
  <c r="K271" i="1"/>
  <c r="A271" i="1"/>
  <c r="J271" i="1" l="1"/>
  <c r="H271" i="1"/>
  <c r="B273" i="1"/>
  <c r="A272" i="1"/>
  <c r="K272" i="1"/>
  <c r="H272" i="1" l="1"/>
  <c r="J272" i="1"/>
  <c r="B274" i="1"/>
  <c r="A273" i="1"/>
  <c r="K273" i="1"/>
  <c r="J273" i="1" l="1"/>
  <c r="H273" i="1"/>
  <c r="B275" i="1"/>
  <c r="K274" i="1"/>
  <c r="A274" i="1"/>
  <c r="H274" i="1" l="1"/>
  <c r="J274" i="1"/>
  <c r="B276" i="1"/>
  <c r="K275" i="1"/>
  <c r="A275" i="1"/>
  <c r="J275" i="1" l="1"/>
  <c r="H275" i="1"/>
  <c r="B277" i="1"/>
  <c r="K276" i="1"/>
  <c r="A276" i="1"/>
  <c r="J276" i="1" l="1"/>
  <c r="H276" i="1"/>
  <c r="B278" i="1"/>
  <c r="A277" i="1"/>
  <c r="K277" i="1"/>
  <c r="J277" i="1" l="1"/>
  <c r="H277" i="1"/>
  <c r="B279" i="1"/>
  <c r="K278" i="1"/>
  <c r="A278" i="1"/>
  <c r="J278" i="1" l="1"/>
  <c r="H278" i="1"/>
  <c r="B280" i="1"/>
  <c r="A279" i="1"/>
  <c r="K279" i="1"/>
  <c r="H279" i="1" l="1"/>
  <c r="J279" i="1"/>
  <c r="B281" i="1"/>
  <c r="A280" i="1"/>
  <c r="K280" i="1"/>
  <c r="H280" i="1" l="1"/>
  <c r="J280" i="1"/>
  <c r="B282" i="1"/>
  <c r="K281" i="1"/>
  <c r="A281" i="1"/>
  <c r="J281" i="1" l="1"/>
  <c r="H281" i="1"/>
  <c r="B283" i="1"/>
  <c r="K282" i="1"/>
  <c r="A282" i="1"/>
  <c r="J282" i="1" l="1"/>
  <c r="H282" i="1"/>
  <c r="B284" i="1"/>
  <c r="K283" i="1"/>
  <c r="A283" i="1"/>
  <c r="J283" i="1" l="1"/>
  <c r="H283" i="1"/>
  <c r="B285" i="1"/>
  <c r="A284" i="1"/>
  <c r="K284" i="1"/>
  <c r="J284" i="1" l="1"/>
  <c r="H284" i="1"/>
  <c r="B286" i="1"/>
  <c r="K285" i="1"/>
  <c r="A285" i="1"/>
  <c r="J285" i="1" l="1"/>
  <c r="H285" i="1"/>
  <c r="B287" i="1"/>
  <c r="A286" i="1"/>
  <c r="K286" i="1"/>
  <c r="J286" i="1" l="1"/>
  <c r="H286" i="1"/>
  <c r="B288" i="1"/>
  <c r="K287" i="1"/>
  <c r="A287" i="1"/>
  <c r="H287" i="1" l="1"/>
  <c r="J287" i="1"/>
  <c r="B289" i="1"/>
  <c r="A288" i="1"/>
  <c r="K288" i="1"/>
  <c r="J288" i="1" l="1"/>
  <c r="H288" i="1"/>
  <c r="B290" i="1"/>
  <c r="A289" i="1"/>
  <c r="K289" i="1"/>
  <c r="J289" i="1" l="1"/>
  <c r="H289" i="1"/>
  <c r="B291" i="1"/>
  <c r="A290" i="1"/>
  <c r="K290" i="1"/>
  <c r="J290" i="1" l="1"/>
  <c r="H290" i="1"/>
  <c r="B292" i="1"/>
  <c r="K291" i="1"/>
  <c r="A291" i="1"/>
  <c r="J291" i="1" l="1"/>
  <c r="H291" i="1"/>
  <c r="B293" i="1"/>
  <c r="A292" i="1"/>
  <c r="K292" i="1"/>
  <c r="J292" i="1" l="1"/>
  <c r="H292" i="1"/>
  <c r="B294" i="1"/>
  <c r="A293" i="1"/>
  <c r="K293" i="1"/>
  <c r="J293" i="1" l="1"/>
  <c r="H293" i="1"/>
  <c r="B295" i="1"/>
  <c r="A294" i="1"/>
  <c r="K294" i="1"/>
  <c r="J294" i="1" l="1"/>
  <c r="H294" i="1"/>
  <c r="B296" i="1"/>
  <c r="K295" i="1"/>
  <c r="A295" i="1"/>
  <c r="H295" i="1" l="1"/>
  <c r="J295" i="1"/>
  <c r="B297" i="1"/>
  <c r="K296" i="1"/>
  <c r="A296" i="1"/>
  <c r="J296" i="1" l="1"/>
  <c r="H296" i="1"/>
  <c r="B298" i="1"/>
  <c r="K297" i="1"/>
  <c r="A297" i="1"/>
  <c r="J297" i="1" l="1"/>
  <c r="H297" i="1"/>
  <c r="B299" i="1"/>
  <c r="K298" i="1"/>
  <c r="A298" i="1"/>
  <c r="J298" i="1" l="1"/>
  <c r="H298" i="1"/>
  <c r="B300" i="1"/>
  <c r="A299" i="1"/>
  <c r="K299" i="1"/>
  <c r="J299" i="1" l="1"/>
  <c r="H299" i="1"/>
  <c r="B301" i="1"/>
  <c r="K300" i="1"/>
  <c r="A300" i="1"/>
  <c r="J300" i="1" l="1"/>
  <c r="H300" i="1"/>
  <c r="B302" i="1"/>
  <c r="K301" i="1"/>
  <c r="A301" i="1"/>
  <c r="J301" i="1" l="1"/>
  <c r="H301" i="1"/>
  <c r="B303" i="1"/>
  <c r="K302" i="1"/>
  <c r="A302" i="1"/>
  <c r="J302" i="1" l="1"/>
  <c r="H302" i="1"/>
  <c r="B304" i="1"/>
  <c r="A303" i="1"/>
  <c r="K303" i="1"/>
  <c r="H303" i="1" l="1"/>
  <c r="J303" i="1"/>
  <c r="B305" i="1"/>
  <c r="K304" i="1"/>
  <c r="A304" i="1"/>
  <c r="J304" i="1" l="1"/>
  <c r="H304" i="1"/>
  <c r="B306" i="1"/>
  <c r="A305" i="1"/>
  <c r="K305" i="1"/>
  <c r="J305" i="1" l="1"/>
  <c r="H305" i="1"/>
  <c r="B307" i="1"/>
  <c r="K306" i="1"/>
  <c r="A306" i="1"/>
  <c r="J306" i="1" l="1"/>
  <c r="H306" i="1"/>
  <c r="B308" i="1"/>
  <c r="A307" i="1"/>
  <c r="K307" i="1"/>
  <c r="J307" i="1" l="1"/>
  <c r="H307" i="1"/>
  <c r="B309" i="1"/>
  <c r="K308" i="1"/>
  <c r="A308" i="1"/>
  <c r="J308" i="1" l="1"/>
  <c r="H308" i="1"/>
  <c r="B310" i="1"/>
  <c r="A309" i="1"/>
  <c r="K309" i="1"/>
  <c r="J309" i="1" l="1"/>
  <c r="H309" i="1"/>
  <c r="B311" i="1"/>
  <c r="A310" i="1"/>
  <c r="K310" i="1"/>
  <c r="J310" i="1" l="1"/>
  <c r="H310" i="1"/>
  <c r="B312" i="1"/>
  <c r="K311" i="1"/>
  <c r="A311" i="1"/>
  <c r="H311" i="1" l="1"/>
  <c r="J311" i="1"/>
  <c r="B313" i="1"/>
  <c r="K312" i="1"/>
  <c r="A312" i="1"/>
  <c r="J312" i="1" l="1"/>
  <c r="H312" i="1"/>
  <c r="B314" i="1"/>
  <c r="K313" i="1"/>
  <c r="A313" i="1"/>
  <c r="H313" i="1" l="1"/>
  <c r="J313" i="1"/>
  <c r="B315" i="1"/>
  <c r="A314" i="1"/>
  <c r="K314" i="1"/>
  <c r="J314" i="1" l="1"/>
  <c r="H314" i="1"/>
  <c r="B316" i="1"/>
  <c r="A315" i="1"/>
  <c r="K315" i="1"/>
  <c r="J315" i="1" l="1"/>
  <c r="H315" i="1"/>
  <c r="B317" i="1"/>
  <c r="K316" i="1"/>
  <c r="A316" i="1"/>
  <c r="J316" i="1" l="1"/>
  <c r="H316" i="1"/>
  <c r="B318" i="1"/>
  <c r="A317" i="1"/>
  <c r="K317" i="1"/>
  <c r="J317" i="1" l="1"/>
  <c r="H317" i="1"/>
  <c r="B319" i="1"/>
  <c r="K318" i="1"/>
  <c r="A318" i="1"/>
  <c r="J318" i="1" l="1"/>
  <c r="H318" i="1"/>
  <c r="B320" i="1"/>
  <c r="K319" i="1"/>
  <c r="A319" i="1"/>
  <c r="H319" i="1" l="1"/>
  <c r="J319" i="1"/>
  <c r="B321" i="1"/>
  <c r="K320" i="1"/>
  <c r="A320" i="1"/>
  <c r="J320" i="1" l="1"/>
  <c r="H320" i="1"/>
  <c r="B322" i="1"/>
  <c r="K321" i="1"/>
  <c r="A321" i="1"/>
  <c r="H321" i="1" l="1"/>
  <c r="J321" i="1"/>
  <c r="B323" i="1"/>
  <c r="K322" i="1"/>
  <c r="A322" i="1"/>
  <c r="J322" i="1" l="1"/>
  <c r="H322" i="1"/>
  <c r="B324" i="1"/>
  <c r="A323" i="1"/>
  <c r="K323" i="1"/>
  <c r="J323" i="1" l="1"/>
  <c r="H323" i="1"/>
  <c r="B325" i="1"/>
  <c r="K324" i="1"/>
  <c r="A324" i="1"/>
  <c r="J324" i="1" l="1"/>
  <c r="H324" i="1"/>
  <c r="B326" i="1"/>
  <c r="A325" i="1"/>
  <c r="K325" i="1"/>
  <c r="J325" i="1" l="1"/>
  <c r="H325" i="1"/>
  <c r="B327" i="1"/>
  <c r="A326" i="1"/>
  <c r="K326" i="1"/>
  <c r="J326" i="1" l="1"/>
  <c r="H326" i="1"/>
  <c r="B328" i="1"/>
  <c r="K327" i="1"/>
  <c r="A327" i="1"/>
  <c r="H327" i="1" l="1"/>
  <c r="J327" i="1"/>
  <c r="B329" i="1"/>
  <c r="K328" i="1"/>
  <c r="A328" i="1"/>
  <c r="J328" i="1" l="1"/>
  <c r="H328" i="1"/>
  <c r="B330" i="1"/>
  <c r="A329" i="1"/>
  <c r="K329" i="1"/>
  <c r="H329" i="1" l="1"/>
  <c r="J329" i="1"/>
  <c r="B331" i="1"/>
  <c r="K330" i="1"/>
  <c r="A330" i="1"/>
  <c r="J330" i="1" l="1"/>
  <c r="H330" i="1"/>
  <c r="B332" i="1"/>
  <c r="K331" i="1"/>
  <c r="A331" i="1"/>
  <c r="J331" i="1" l="1"/>
  <c r="H331" i="1"/>
  <c r="B333" i="1"/>
  <c r="K332" i="1"/>
  <c r="A332" i="1"/>
  <c r="J332" i="1" l="1"/>
  <c r="H332" i="1"/>
  <c r="B334" i="1"/>
  <c r="A333" i="1"/>
  <c r="K333" i="1"/>
  <c r="H333" i="1" l="1"/>
  <c r="J333" i="1"/>
  <c r="B335" i="1"/>
  <c r="K334" i="1"/>
  <c r="A334" i="1"/>
  <c r="J334" i="1" l="1"/>
  <c r="H334" i="1"/>
  <c r="B336" i="1"/>
  <c r="A335" i="1"/>
  <c r="K335" i="1"/>
  <c r="J335" i="1" l="1"/>
  <c r="H335" i="1"/>
  <c r="B337" i="1"/>
  <c r="A336" i="1"/>
  <c r="K336" i="1"/>
  <c r="J336" i="1" l="1"/>
  <c r="H336" i="1"/>
  <c r="B338" i="1"/>
  <c r="K337" i="1"/>
  <c r="A337" i="1"/>
  <c r="H337" i="1" l="1"/>
  <c r="J337" i="1"/>
  <c r="B339" i="1"/>
  <c r="A338" i="1"/>
  <c r="K338" i="1"/>
  <c r="J338" i="1" l="1"/>
  <c r="H338" i="1"/>
  <c r="B340" i="1"/>
  <c r="K339" i="1"/>
  <c r="A339" i="1"/>
  <c r="J339" i="1" l="1"/>
  <c r="H339" i="1"/>
  <c r="B341" i="1"/>
  <c r="A340" i="1"/>
  <c r="K340" i="1"/>
  <c r="J340" i="1" l="1"/>
  <c r="H340" i="1"/>
  <c r="B342" i="1"/>
  <c r="K341" i="1"/>
  <c r="A341" i="1"/>
  <c r="H341" i="1" l="1"/>
  <c r="J341" i="1"/>
  <c r="B343" i="1"/>
  <c r="K342" i="1"/>
  <c r="A342" i="1"/>
  <c r="J342" i="1" l="1"/>
  <c r="H342" i="1"/>
  <c r="B344" i="1"/>
  <c r="K343" i="1"/>
  <c r="A343" i="1"/>
  <c r="J343" i="1" l="1"/>
  <c r="H343" i="1"/>
  <c r="B345" i="1"/>
  <c r="A344" i="1"/>
  <c r="K344" i="1"/>
  <c r="J344" i="1" l="1"/>
  <c r="H344" i="1"/>
  <c r="B346" i="1"/>
  <c r="A345" i="1"/>
  <c r="K345" i="1"/>
  <c r="J345" i="1" l="1"/>
  <c r="H345" i="1"/>
  <c r="B347" i="1"/>
  <c r="A346" i="1"/>
  <c r="K346" i="1"/>
  <c r="J346" i="1" l="1"/>
  <c r="H346" i="1"/>
  <c r="B348" i="1"/>
  <c r="K347" i="1"/>
  <c r="A347" i="1"/>
  <c r="J347" i="1" l="1"/>
  <c r="H347" i="1"/>
  <c r="B349" i="1"/>
  <c r="A348" i="1"/>
  <c r="K348" i="1"/>
  <c r="J348" i="1" l="1"/>
  <c r="H348" i="1"/>
  <c r="B350" i="1"/>
  <c r="K349" i="1"/>
  <c r="A349" i="1"/>
  <c r="H349" i="1" l="1"/>
  <c r="J349" i="1"/>
  <c r="B351" i="1"/>
  <c r="A350" i="1"/>
  <c r="K350" i="1"/>
  <c r="H350" i="1" l="1"/>
  <c r="J350" i="1"/>
  <c r="B352" i="1"/>
  <c r="K351" i="1"/>
  <c r="A351" i="1"/>
  <c r="J351" i="1" l="1"/>
  <c r="H351" i="1"/>
  <c r="B353" i="1"/>
  <c r="A352" i="1"/>
  <c r="K352" i="1"/>
  <c r="J352" i="1" l="1"/>
  <c r="H352" i="1"/>
  <c r="B354" i="1"/>
  <c r="K353" i="1"/>
  <c r="A353" i="1"/>
  <c r="J353" i="1" l="1"/>
  <c r="H353" i="1"/>
  <c r="B355" i="1"/>
  <c r="K354" i="1"/>
  <c r="A354" i="1"/>
  <c r="J354" i="1" l="1"/>
  <c r="H354" i="1"/>
  <c r="B356" i="1"/>
  <c r="A355" i="1"/>
  <c r="K355" i="1"/>
  <c r="J355" i="1" l="1"/>
  <c r="H355" i="1"/>
  <c r="B357" i="1"/>
  <c r="K356" i="1"/>
  <c r="A356" i="1"/>
  <c r="J356" i="1" l="1"/>
  <c r="H356" i="1"/>
  <c r="B358" i="1"/>
  <c r="A357" i="1"/>
  <c r="K357" i="1"/>
  <c r="H357" i="1" l="1"/>
  <c r="J357" i="1"/>
  <c r="B359" i="1"/>
  <c r="K358" i="1"/>
  <c r="A358" i="1"/>
  <c r="H358" i="1" l="1"/>
  <c r="J358" i="1"/>
  <c r="B360" i="1"/>
  <c r="K359" i="1"/>
  <c r="A359" i="1"/>
  <c r="J359" i="1" l="1"/>
  <c r="H359" i="1"/>
  <c r="B361" i="1"/>
  <c r="A360" i="1"/>
  <c r="K360" i="1"/>
  <c r="J360" i="1" l="1"/>
  <c r="H360" i="1"/>
  <c r="B362" i="1"/>
  <c r="A361" i="1"/>
  <c r="K361" i="1"/>
  <c r="J361" i="1" l="1"/>
  <c r="H361" i="1"/>
  <c r="B363" i="1"/>
  <c r="K362" i="1"/>
  <c r="A362" i="1"/>
  <c r="J362" i="1" l="1"/>
  <c r="H362" i="1"/>
  <c r="B364" i="1"/>
  <c r="K363" i="1"/>
  <c r="A363" i="1"/>
  <c r="J363" i="1" l="1"/>
  <c r="H363" i="1"/>
  <c r="B365" i="1"/>
  <c r="A364" i="1"/>
  <c r="K364" i="1"/>
  <c r="J364" i="1" l="1"/>
  <c r="H364" i="1"/>
  <c r="B366" i="1"/>
  <c r="K365" i="1"/>
  <c r="A365" i="1"/>
  <c r="H365" i="1" l="1"/>
  <c r="J365" i="1"/>
  <c r="B367" i="1"/>
  <c r="K366" i="1"/>
  <c r="A366" i="1"/>
  <c r="J366" i="1" l="1"/>
  <c r="H366" i="1"/>
  <c r="B368" i="1"/>
  <c r="K367" i="1"/>
  <c r="A367" i="1"/>
  <c r="J367" i="1" l="1"/>
  <c r="H367" i="1"/>
  <c r="B369" i="1"/>
  <c r="K368" i="1"/>
  <c r="A368" i="1"/>
  <c r="J368" i="1" l="1"/>
  <c r="H368" i="1"/>
  <c r="B370" i="1"/>
  <c r="A369" i="1"/>
  <c r="K369" i="1"/>
  <c r="J369" i="1" l="1"/>
  <c r="H369" i="1"/>
  <c r="B371" i="1"/>
  <c r="K370" i="1"/>
  <c r="A370" i="1"/>
  <c r="J370" i="1" l="1"/>
  <c r="H370" i="1"/>
  <c r="B372" i="1"/>
  <c r="K371" i="1"/>
  <c r="A371" i="1"/>
  <c r="H371" i="1" l="1"/>
  <c r="J371" i="1"/>
  <c r="B373" i="1"/>
  <c r="K372" i="1"/>
  <c r="A372" i="1"/>
  <c r="J372" i="1" l="1"/>
  <c r="H372" i="1"/>
  <c r="B374" i="1"/>
  <c r="A373" i="1"/>
  <c r="K373" i="1"/>
  <c r="H373" i="1" l="1"/>
  <c r="J373" i="1"/>
  <c r="B375" i="1"/>
  <c r="K374" i="1"/>
  <c r="A374" i="1"/>
  <c r="J374" i="1" l="1"/>
  <c r="H374" i="1"/>
  <c r="B376" i="1"/>
  <c r="A375" i="1"/>
  <c r="K375" i="1"/>
  <c r="J375" i="1" l="1"/>
  <c r="H375" i="1"/>
  <c r="B377" i="1"/>
  <c r="K376" i="1"/>
  <c r="A376" i="1"/>
  <c r="J376" i="1" l="1"/>
  <c r="H376" i="1"/>
  <c r="B378" i="1"/>
  <c r="A377" i="1"/>
  <c r="K377" i="1"/>
  <c r="J377" i="1" l="1"/>
  <c r="H377" i="1"/>
  <c r="B379" i="1"/>
  <c r="K378" i="1"/>
  <c r="A378" i="1"/>
  <c r="J378" i="1" l="1"/>
  <c r="H378" i="1"/>
  <c r="B380" i="1"/>
  <c r="A379" i="1"/>
  <c r="K379" i="1"/>
  <c r="H379" i="1" l="1"/>
  <c r="J379" i="1"/>
  <c r="B381" i="1"/>
  <c r="A380" i="1"/>
  <c r="K380" i="1"/>
  <c r="J380" i="1" l="1"/>
  <c r="H380" i="1"/>
  <c r="B382" i="1"/>
  <c r="K381" i="1"/>
  <c r="A381" i="1"/>
  <c r="H381" i="1" l="1"/>
  <c r="J381" i="1"/>
  <c r="B383" i="1"/>
  <c r="K382" i="1"/>
  <c r="A382" i="1"/>
  <c r="J382" i="1" l="1"/>
  <c r="H382" i="1"/>
  <c r="B384" i="1"/>
  <c r="K383" i="1"/>
  <c r="A383" i="1"/>
  <c r="J383" i="1" l="1"/>
  <c r="H383" i="1"/>
  <c r="B385" i="1"/>
  <c r="K384" i="1"/>
  <c r="A384" i="1"/>
  <c r="J384" i="1" l="1"/>
  <c r="H384" i="1"/>
  <c r="B386" i="1"/>
  <c r="A385" i="1"/>
  <c r="K385" i="1"/>
  <c r="J385" i="1" l="1"/>
  <c r="H385" i="1"/>
  <c r="B387" i="1"/>
  <c r="K386" i="1"/>
  <c r="A386" i="1"/>
  <c r="J386" i="1" l="1"/>
  <c r="H386" i="1"/>
  <c r="B388" i="1"/>
  <c r="K387" i="1"/>
  <c r="A387" i="1"/>
  <c r="H387" i="1" l="1"/>
  <c r="J387" i="1"/>
  <c r="B389" i="1"/>
  <c r="K388" i="1"/>
  <c r="A388" i="1"/>
  <c r="H388" i="1" l="1"/>
  <c r="J388" i="1"/>
  <c r="B390" i="1"/>
  <c r="K389" i="1"/>
  <c r="A389" i="1"/>
  <c r="J389" i="1" l="1"/>
  <c r="H389" i="1"/>
  <c r="B391" i="1"/>
  <c r="K390" i="1"/>
  <c r="A390" i="1"/>
  <c r="J390" i="1" l="1"/>
  <c r="H390" i="1"/>
  <c r="B392" i="1"/>
  <c r="A391" i="1"/>
  <c r="K391" i="1"/>
  <c r="J391" i="1" l="1"/>
  <c r="H391" i="1"/>
  <c r="B393" i="1"/>
  <c r="A392" i="1"/>
  <c r="K392" i="1"/>
  <c r="H392" i="1" l="1"/>
  <c r="J392" i="1"/>
  <c r="B394" i="1"/>
  <c r="A393" i="1"/>
  <c r="K393" i="1"/>
  <c r="J393" i="1" l="1"/>
  <c r="H393" i="1"/>
  <c r="B395" i="1"/>
  <c r="A394" i="1"/>
  <c r="K394" i="1"/>
  <c r="B396" i="1" l="1"/>
  <c r="K395" i="1"/>
  <c r="A395" i="1"/>
  <c r="H394" i="1"/>
  <c r="J394" i="1"/>
  <c r="H395" i="1" l="1"/>
  <c r="J395" i="1"/>
  <c r="B397" i="1"/>
  <c r="K396" i="1"/>
  <c r="A396" i="1"/>
  <c r="J396" i="1" l="1"/>
  <c r="H396" i="1"/>
  <c r="B398" i="1"/>
  <c r="K397" i="1"/>
  <c r="A397" i="1"/>
  <c r="J397" i="1" l="1"/>
  <c r="H397" i="1"/>
  <c r="B399" i="1"/>
  <c r="A398" i="1"/>
  <c r="K398" i="1"/>
  <c r="J398" i="1" l="1"/>
  <c r="H398" i="1"/>
  <c r="B400" i="1"/>
  <c r="K399" i="1"/>
  <c r="A399" i="1"/>
  <c r="J399" i="1" l="1"/>
  <c r="H399" i="1"/>
  <c r="B401" i="1"/>
  <c r="K400" i="1"/>
  <c r="A400" i="1"/>
  <c r="J400" i="1" l="1"/>
  <c r="H400" i="1"/>
  <c r="B402" i="1"/>
  <c r="A401" i="1"/>
  <c r="K401" i="1"/>
  <c r="J401" i="1" l="1"/>
  <c r="H401" i="1"/>
  <c r="B403" i="1"/>
  <c r="A402" i="1"/>
  <c r="K402" i="1"/>
  <c r="H402" i="1" l="1"/>
  <c r="J402" i="1"/>
  <c r="B404" i="1"/>
  <c r="K403" i="1"/>
  <c r="A403" i="1"/>
  <c r="H403" i="1" l="1"/>
  <c r="J403" i="1"/>
  <c r="B405" i="1"/>
  <c r="A404" i="1"/>
  <c r="K404" i="1"/>
  <c r="H404" i="1" l="1"/>
  <c r="J404" i="1"/>
  <c r="B406" i="1"/>
  <c r="K405" i="1"/>
  <c r="A405" i="1"/>
  <c r="J405" i="1" l="1"/>
  <c r="H405" i="1"/>
  <c r="B407" i="1"/>
  <c r="A406" i="1"/>
  <c r="K406" i="1"/>
  <c r="J406" i="1" l="1"/>
  <c r="H406" i="1"/>
  <c r="B408" i="1"/>
  <c r="A407" i="1"/>
  <c r="K407" i="1"/>
  <c r="J407" i="1" l="1"/>
  <c r="H407" i="1"/>
  <c r="B409" i="1"/>
  <c r="K408" i="1"/>
  <c r="A408" i="1"/>
  <c r="J408" i="1" l="1"/>
  <c r="H408" i="1"/>
  <c r="B410" i="1"/>
  <c r="K409" i="1"/>
  <c r="A409" i="1"/>
  <c r="J409" i="1" l="1"/>
  <c r="H409" i="1"/>
  <c r="B411" i="1"/>
  <c r="A410" i="1"/>
  <c r="K410" i="1"/>
  <c r="H410" i="1" l="1"/>
  <c r="J410" i="1"/>
  <c r="B412" i="1"/>
  <c r="A411" i="1"/>
  <c r="K411" i="1"/>
  <c r="H411" i="1" l="1"/>
  <c r="J411" i="1"/>
  <c r="B413" i="1"/>
  <c r="A412" i="1"/>
  <c r="K412" i="1"/>
  <c r="H412" i="1" l="1"/>
  <c r="J412" i="1"/>
  <c r="B414" i="1"/>
  <c r="A413" i="1"/>
  <c r="K413" i="1"/>
  <c r="J413" i="1" l="1"/>
  <c r="H413" i="1"/>
  <c r="B415" i="1"/>
  <c r="K414" i="1"/>
  <c r="A414" i="1"/>
  <c r="J414" i="1" l="1"/>
  <c r="H414" i="1"/>
  <c r="B416" i="1"/>
  <c r="K415" i="1"/>
  <c r="A415" i="1"/>
  <c r="J415" i="1" l="1"/>
  <c r="H415" i="1"/>
  <c r="B417" i="1"/>
  <c r="A416" i="1"/>
  <c r="K416" i="1"/>
  <c r="J416" i="1" l="1"/>
  <c r="H416" i="1"/>
  <c r="B418" i="1"/>
  <c r="K417" i="1"/>
  <c r="A417" i="1"/>
  <c r="J417" i="1" l="1"/>
  <c r="H417" i="1"/>
  <c r="B419" i="1"/>
  <c r="K418" i="1"/>
  <c r="A418" i="1"/>
  <c r="H418" i="1" l="1"/>
  <c r="J418" i="1"/>
  <c r="B420" i="1"/>
  <c r="A419" i="1"/>
  <c r="K419" i="1"/>
  <c r="J419" i="1" l="1"/>
  <c r="H419" i="1"/>
  <c r="B421" i="1"/>
  <c r="K420" i="1"/>
  <c r="A420" i="1"/>
  <c r="H420" i="1" l="1"/>
  <c r="J420" i="1"/>
  <c r="B422" i="1"/>
  <c r="A421" i="1"/>
  <c r="K421" i="1"/>
  <c r="J421" i="1" l="1"/>
  <c r="H421" i="1"/>
  <c r="B423" i="1"/>
  <c r="A422" i="1"/>
  <c r="K422" i="1"/>
  <c r="J422" i="1" l="1"/>
  <c r="H422" i="1"/>
  <c r="B424" i="1"/>
  <c r="K423" i="1"/>
  <c r="A423" i="1"/>
  <c r="J423" i="1" l="1"/>
  <c r="H423" i="1"/>
  <c r="B425" i="1"/>
  <c r="K424" i="1"/>
  <c r="A424" i="1"/>
  <c r="J424" i="1" l="1"/>
  <c r="H424" i="1"/>
  <c r="B426" i="1"/>
  <c r="K425" i="1"/>
  <c r="A425" i="1"/>
  <c r="J425" i="1" l="1"/>
  <c r="H425" i="1"/>
  <c r="B427" i="1"/>
  <c r="K426" i="1"/>
  <c r="A426" i="1"/>
  <c r="H426" i="1" l="1"/>
  <c r="J426" i="1"/>
  <c r="B428" i="1"/>
  <c r="K427" i="1"/>
  <c r="A427" i="1"/>
  <c r="J427" i="1" l="1"/>
  <c r="H427" i="1"/>
  <c r="B429" i="1"/>
  <c r="K428" i="1"/>
  <c r="A428" i="1"/>
  <c r="J428" i="1" l="1"/>
  <c r="H428" i="1"/>
  <c r="B430" i="1"/>
  <c r="K429" i="1"/>
  <c r="A429" i="1"/>
  <c r="J429" i="1" l="1"/>
  <c r="H429" i="1"/>
  <c r="B431" i="1"/>
  <c r="K430" i="1"/>
  <c r="A430" i="1"/>
  <c r="J430" i="1" l="1"/>
  <c r="H430" i="1"/>
  <c r="B432" i="1"/>
  <c r="K431" i="1"/>
  <c r="A431" i="1"/>
  <c r="J431" i="1" l="1"/>
  <c r="H431" i="1"/>
  <c r="B433" i="1"/>
  <c r="A432" i="1"/>
  <c r="K432" i="1"/>
  <c r="J432" i="1" l="1"/>
  <c r="H432" i="1"/>
  <c r="B434" i="1"/>
  <c r="A433" i="1"/>
  <c r="K433" i="1"/>
  <c r="H433" i="1" l="1"/>
  <c r="J433" i="1"/>
  <c r="B435" i="1"/>
  <c r="K434" i="1"/>
  <c r="A434" i="1"/>
  <c r="H434" i="1" l="1"/>
  <c r="J434" i="1"/>
  <c r="B436" i="1"/>
  <c r="K435" i="1"/>
  <c r="A435" i="1"/>
  <c r="J435" i="1" l="1"/>
  <c r="H435" i="1"/>
  <c r="B437" i="1"/>
  <c r="A436" i="1"/>
  <c r="K436" i="1"/>
  <c r="J436" i="1" l="1"/>
  <c r="H436" i="1"/>
  <c r="B438" i="1"/>
  <c r="K437" i="1"/>
  <c r="A437" i="1"/>
  <c r="H437" i="1" l="1"/>
  <c r="J437" i="1"/>
  <c r="B439" i="1"/>
  <c r="K438" i="1"/>
  <c r="A438" i="1"/>
  <c r="J438" i="1" l="1"/>
  <c r="H438" i="1"/>
  <c r="B440" i="1"/>
  <c r="A439" i="1"/>
  <c r="K439" i="1"/>
  <c r="H439" i="1" l="1"/>
  <c r="J439" i="1"/>
  <c r="B441" i="1"/>
  <c r="K440" i="1"/>
  <c r="A440" i="1"/>
  <c r="J440" i="1" l="1"/>
  <c r="H440" i="1"/>
  <c r="B442" i="1"/>
  <c r="A441" i="1"/>
  <c r="K441" i="1"/>
  <c r="H441" i="1" l="1"/>
  <c r="J441" i="1"/>
  <c r="B443" i="1"/>
  <c r="A442" i="1"/>
  <c r="K442" i="1"/>
  <c r="J442" i="1" l="1"/>
  <c r="H442" i="1"/>
  <c r="B444" i="1"/>
  <c r="A443" i="1"/>
  <c r="K443" i="1"/>
  <c r="H443" i="1" l="1"/>
  <c r="J443" i="1"/>
  <c r="B445" i="1"/>
  <c r="A444" i="1"/>
  <c r="K444" i="1"/>
  <c r="J444" i="1" l="1"/>
  <c r="H444" i="1"/>
  <c r="B446" i="1"/>
  <c r="K445" i="1"/>
  <c r="A445" i="1"/>
  <c r="J445" i="1" l="1"/>
  <c r="H445" i="1"/>
  <c r="B447" i="1"/>
  <c r="K446" i="1"/>
  <c r="A446" i="1"/>
  <c r="H446" i="1" l="1"/>
  <c r="J446" i="1"/>
  <c r="B448" i="1"/>
  <c r="K447" i="1"/>
  <c r="A447" i="1"/>
  <c r="J447" i="1" l="1"/>
  <c r="H447" i="1"/>
  <c r="B449" i="1"/>
  <c r="K448" i="1"/>
  <c r="A448" i="1"/>
  <c r="J448" i="1" l="1"/>
  <c r="H448" i="1"/>
  <c r="B450" i="1"/>
  <c r="A449" i="1"/>
  <c r="K449" i="1"/>
  <c r="J449" i="1" l="1"/>
  <c r="H449" i="1"/>
  <c r="B451" i="1"/>
  <c r="K450" i="1"/>
  <c r="A450" i="1"/>
  <c r="J450" i="1" l="1"/>
  <c r="H450" i="1"/>
  <c r="B452" i="1"/>
  <c r="K451" i="1"/>
  <c r="A451" i="1"/>
  <c r="J451" i="1" l="1"/>
  <c r="H451" i="1"/>
  <c r="B453" i="1"/>
  <c r="A452" i="1"/>
  <c r="K452" i="1"/>
  <c r="J452" i="1" l="1"/>
  <c r="H452" i="1"/>
  <c r="B454" i="1"/>
  <c r="K453" i="1"/>
  <c r="A453" i="1"/>
  <c r="J453" i="1" l="1"/>
  <c r="H453" i="1"/>
  <c r="B455" i="1"/>
  <c r="K454" i="1"/>
  <c r="A454" i="1"/>
  <c r="H454" i="1" l="1"/>
  <c r="J454" i="1"/>
  <c r="B456" i="1"/>
  <c r="K455" i="1"/>
  <c r="A455" i="1"/>
  <c r="J455" i="1" l="1"/>
  <c r="H455" i="1"/>
  <c r="B457" i="1"/>
  <c r="K456" i="1"/>
  <c r="A456" i="1"/>
  <c r="J456" i="1" l="1"/>
  <c r="H456" i="1"/>
  <c r="B458" i="1"/>
  <c r="A457" i="1"/>
  <c r="K457" i="1"/>
  <c r="J457" i="1" l="1"/>
  <c r="H457" i="1"/>
  <c r="B459" i="1"/>
  <c r="A458" i="1"/>
  <c r="K458" i="1"/>
  <c r="J458" i="1" l="1"/>
  <c r="H458" i="1"/>
  <c r="B460" i="1"/>
  <c r="K459" i="1"/>
  <c r="A459" i="1"/>
  <c r="H459" i="1" l="1"/>
  <c r="J459" i="1"/>
  <c r="B461" i="1"/>
  <c r="K460" i="1"/>
  <c r="A460" i="1"/>
  <c r="J460" i="1" l="1"/>
  <c r="H460" i="1"/>
  <c r="B462" i="1"/>
  <c r="K461" i="1"/>
  <c r="A461" i="1"/>
  <c r="J461" i="1" l="1"/>
  <c r="H461" i="1"/>
  <c r="B463" i="1"/>
  <c r="K462" i="1"/>
  <c r="A462" i="1"/>
  <c r="H462" i="1" l="1"/>
  <c r="J462" i="1"/>
  <c r="B464" i="1"/>
  <c r="A463" i="1"/>
  <c r="K463" i="1"/>
  <c r="J463" i="1" l="1"/>
  <c r="H463" i="1"/>
  <c r="B465" i="1"/>
  <c r="K464" i="1"/>
  <c r="A464" i="1"/>
  <c r="J464" i="1" l="1"/>
  <c r="H464" i="1"/>
  <c r="B466" i="1"/>
  <c r="A465" i="1"/>
  <c r="K465" i="1"/>
  <c r="J465" i="1" l="1"/>
  <c r="H465" i="1"/>
  <c r="B467" i="1"/>
  <c r="A466" i="1"/>
  <c r="K466" i="1"/>
  <c r="J466" i="1" l="1"/>
  <c r="H466" i="1"/>
  <c r="B468" i="1"/>
  <c r="K467" i="1"/>
  <c r="A467" i="1"/>
  <c r="H467" i="1" l="1"/>
  <c r="J467" i="1"/>
  <c r="B469" i="1"/>
  <c r="K468" i="1"/>
  <c r="A468" i="1"/>
  <c r="J468" i="1" l="1"/>
  <c r="H468" i="1"/>
  <c r="B470" i="1"/>
  <c r="A469" i="1"/>
  <c r="K469" i="1"/>
  <c r="J469" i="1" l="1"/>
  <c r="H469" i="1"/>
  <c r="B471" i="1"/>
  <c r="K470" i="1"/>
  <c r="A470" i="1"/>
  <c r="H470" i="1" l="1"/>
  <c r="J470" i="1"/>
  <c r="B472" i="1"/>
  <c r="K471" i="1"/>
  <c r="A471" i="1"/>
  <c r="J471" i="1" l="1"/>
  <c r="H471" i="1"/>
  <c r="B473" i="1"/>
  <c r="A472" i="1"/>
  <c r="K472" i="1"/>
  <c r="H472" i="1" l="1"/>
  <c r="J472" i="1"/>
  <c r="B474" i="1"/>
  <c r="A473" i="1"/>
  <c r="K473" i="1"/>
  <c r="J473" i="1" l="1"/>
  <c r="H473" i="1"/>
  <c r="B475" i="1"/>
  <c r="K474" i="1"/>
  <c r="A474" i="1"/>
  <c r="J474" i="1" l="1"/>
  <c r="H474" i="1"/>
  <c r="B476" i="1"/>
  <c r="K475" i="1"/>
  <c r="A475" i="1"/>
  <c r="J475" i="1" l="1"/>
  <c r="H475" i="1"/>
  <c r="B477" i="1"/>
  <c r="K476" i="1"/>
  <c r="A476" i="1"/>
  <c r="J476" i="1" l="1"/>
  <c r="H476" i="1"/>
  <c r="B478" i="1"/>
  <c r="K477" i="1"/>
  <c r="A477" i="1"/>
  <c r="J477" i="1" l="1"/>
  <c r="H477" i="1"/>
  <c r="B479" i="1"/>
  <c r="K478" i="1"/>
  <c r="A478" i="1"/>
  <c r="H478" i="1" l="1"/>
  <c r="J478" i="1"/>
  <c r="B480" i="1"/>
  <c r="K479" i="1"/>
  <c r="A479" i="1"/>
  <c r="J479" i="1" l="1"/>
  <c r="H479" i="1"/>
  <c r="B481" i="1"/>
  <c r="K480" i="1"/>
  <c r="A480" i="1"/>
  <c r="H480" i="1" l="1"/>
  <c r="J480" i="1"/>
  <c r="B482" i="1"/>
  <c r="A481" i="1"/>
  <c r="K481" i="1"/>
  <c r="J481" i="1" l="1"/>
  <c r="H481" i="1"/>
  <c r="B483" i="1"/>
  <c r="A482" i="1"/>
  <c r="K482" i="1"/>
  <c r="J482" i="1" l="1"/>
  <c r="H482" i="1"/>
  <c r="B484" i="1"/>
  <c r="K483" i="1"/>
  <c r="A483" i="1"/>
  <c r="J483" i="1" l="1"/>
  <c r="H483" i="1"/>
  <c r="B485" i="1"/>
  <c r="K484" i="1"/>
  <c r="A484" i="1"/>
  <c r="J484" i="1" l="1"/>
  <c r="H484" i="1"/>
  <c r="B486" i="1"/>
  <c r="A485" i="1"/>
  <c r="K485" i="1"/>
  <c r="J485" i="1" l="1"/>
  <c r="H485" i="1"/>
  <c r="B487" i="1"/>
  <c r="A486" i="1"/>
  <c r="K486" i="1"/>
  <c r="H486" i="1" l="1"/>
  <c r="J486" i="1"/>
  <c r="B488" i="1"/>
  <c r="A487" i="1"/>
  <c r="K487" i="1"/>
  <c r="J487" i="1" l="1"/>
  <c r="H487" i="1"/>
  <c r="B489" i="1"/>
  <c r="K488" i="1"/>
  <c r="A488" i="1"/>
  <c r="J488" i="1" l="1"/>
  <c r="H488" i="1"/>
  <c r="B490" i="1"/>
  <c r="A489" i="1"/>
  <c r="K489" i="1"/>
  <c r="J489" i="1" l="1"/>
  <c r="H489" i="1"/>
  <c r="B491" i="1"/>
  <c r="A490" i="1"/>
  <c r="K490" i="1"/>
  <c r="J490" i="1" l="1"/>
  <c r="H490" i="1"/>
  <c r="B492" i="1"/>
  <c r="K491" i="1"/>
  <c r="A491" i="1"/>
  <c r="J491" i="1" l="1"/>
  <c r="H491" i="1"/>
  <c r="B493" i="1"/>
  <c r="A492" i="1"/>
  <c r="K492" i="1"/>
  <c r="J492" i="1" l="1"/>
  <c r="H492" i="1"/>
  <c r="B494" i="1"/>
  <c r="A493" i="1"/>
  <c r="K493" i="1"/>
  <c r="J493" i="1" l="1"/>
  <c r="H493" i="1"/>
  <c r="B495" i="1"/>
  <c r="K494" i="1"/>
  <c r="A494" i="1"/>
  <c r="H494" i="1" l="1"/>
  <c r="J494" i="1"/>
  <c r="B496" i="1"/>
  <c r="A495" i="1"/>
  <c r="K495" i="1"/>
  <c r="J495" i="1" l="1"/>
  <c r="H495" i="1"/>
  <c r="B497" i="1"/>
  <c r="A496" i="1"/>
  <c r="K496" i="1"/>
  <c r="J496" i="1" l="1"/>
  <c r="H496" i="1"/>
  <c r="B498" i="1"/>
  <c r="K497" i="1"/>
  <c r="A497" i="1"/>
  <c r="J497" i="1" l="1"/>
  <c r="H497" i="1"/>
  <c r="B499" i="1"/>
  <c r="K498" i="1"/>
  <c r="A498" i="1"/>
  <c r="J498" i="1" l="1"/>
  <c r="H498" i="1"/>
  <c r="B500" i="1"/>
  <c r="A499" i="1"/>
  <c r="K499" i="1"/>
  <c r="H499" i="1" l="1"/>
  <c r="J499" i="1"/>
  <c r="B501" i="1"/>
  <c r="K500" i="1"/>
  <c r="A500" i="1"/>
  <c r="J500" i="1" l="1"/>
  <c r="H500" i="1"/>
  <c r="B502" i="1"/>
  <c r="A501" i="1"/>
  <c r="K501" i="1"/>
  <c r="J501" i="1" l="1"/>
  <c r="H501" i="1"/>
  <c r="K502" i="1"/>
  <c r="A502" i="1"/>
  <c r="J502" i="1" l="1"/>
  <c r="H502" i="1"/>
  <c r="H50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石垣　俊輔</author>
  </authors>
  <commentList>
    <comment ref="N2" authorId="0" shapeId="0" xr:uid="{F4F983A7-B359-45FF-AFEB-8329A6AD86BB}">
      <text>
        <r>
          <rPr>
            <sz val="18"/>
            <color indexed="81"/>
            <rFont val="MS P ゴシック"/>
            <family val="3"/>
            <charset val="128"/>
          </rPr>
          <t>規格を
文字数フィルターにかけて20文字以上の規格のフォントを小さくする！</t>
        </r>
      </text>
    </comment>
  </commentList>
</comments>
</file>

<file path=xl/sharedStrings.xml><?xml version="1.0" encoding="utf-8"?>
<sst xmlns="http://schemas.openxmlformats.org/spreadsheetml/2006/main" count="16" uniqueCount="16">
  <si>
    <t>内訳書</t>
    <rPh sb="0" eb="3">
      <t>ウチワケショ</t>
    </rPh>
    <phoneticPr fontId="3"/>
  </si>
  <si>
    <t>NO</t>
    <phoneticPr fontId="3"/>
  </si>
  <si>
    <t>品　　　　名</t>
    <rPh sb="0" eb="1">
      <t>ヒン</t>
    </rPh>
    <rPh sb="5" eb="6">
      <t>メイ</t>
    </rPh>
    <phoneticPr fontId="4"/>
  </si>
  <si>
    <t>規　　　　　　格</t>
    <rPh sb="0" eb="1">
      <t>キ</t>
    </rPh>
    <rPh sb="7" eb="8">
      <t>カク</t>
    </rPh>
    <phoneticPr fontId="4"/>
  </si>
  <si>
    <t>単位</t>
    <rPh sb="0" eb="2">
      <t>タンイ</t>
    </rPh>
    <phoneticPr fontId="4"/>
  </si>
  <si>
    <t>予定
数量</t>
    <rPh sb="0" eb="2">
      <t>ヨテイ</t>
    </rPh>
    <rPh sb="3" eb="5">
      <t>スウリョウ</t>
    </rPh>
    <phoneticPr fontId="4"/>
  </si>
  <si>
    <t>単　価</t>
    <rPh sb="0" eb="1">
      <t>タン</t>
    </rPh>
    <rPh sb="2" eb="3">
      <t>アタイ</t>
    </rPh>
    <phoneticPr fontId="4"/>
  </si>
  <si>
    <t>金　額</t>
    <rPh sb="0" eb="1">
      <t>キン</t>
    </rPh>
    <rPh sb="2" eb="3">
      <t>ガク</t>
    </rPh>
    <phoneticPr fontId="4"/>
  </si>
  <si>
    <t>摘　　　　　要</t>
    <rPh sb="0" eb="1">
      <t>テキ</t>
    </rPh>
    <rPh sb="6" eb="7">
      <t>ヨウ</t>
    </rPh>
    <phoneticPr fontId="4"/>
  </si>
  <si>
    <t>予定価格</t>
    <rPh sb="0" eb="2">
      <t>ヨテイ</t>
    </rPh>
    <rPh sb="2" eb="4">
      <t>カカク</t>
    </rPh>
    <phoneticPr fontId="4"/>
  </si>
  <si>
    <t>ページ番号</t>
    <rPh sb="3" eb="5">
      <t>バンゴウ</t>
    </rPh>
    <phoneticPr fontId="4"/>
  </si>
  <si>
    <t>端数</t>
    <rPh sb="0" eb="2">
      <t>ハスウ</t>
    </rPh>
    <phoneticPr fontId="3"/>
  </si>
  <si>
    <t>端数
（単価）</t>
    <rPh sb="0" eb="2">
      <t>ハスウ</t>
    </rPh>
    <rPh sb="4" eb="6">
      <t>タンカ</t>
    </rPh>
    <phoneticPr fontId="3"/>
  </si>
  <si>
    <t>文字数（規格）</t>
    <rPh sb="0" eb="3">
      <t>モジスウ</t>
    </rPh>
    <rPh sb="4" eb="6">
      <t>キカク</t>
    </rPh>
    <phoneticPr fontId="3"/>
  </si>
  <si>
    <t>表外規格判別</t>
    <rPh sb="0" eb="1">
      <t>オモテ</t>
    </rPh>
    <rPh sb="1" eb="2">
      <t>ソト</t>
    </rPh>
    <rPh sb="2" eb="4">
      <t>キカク</t>
    </rPh>
    <rPh sb="4" eb="6">
      <t>ハンベツ</t>
    </rPh>
    <phoneticPr fontId="3"/>
  </si>
  <si>
    <t>２０文字超</t>
    <rPh sb="2" eb="4">
      <t>モジ</t>
    </rPh>
    <rPh sb="4" eb="5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</si>
</sst>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);[Red]\(#,##0.0\)"/>
    <numFmt numFmtId="177" formatCode="#,##0.0;[Red]\-#,##0.0"/>
    <numFmt numFmtId="178" formatCode="#,##0_);[Red]\(#,##0\)"/>
    <numFmt numFmtId="179" formatCode="#,##0_);\(#,##0\)"/>
    <numFmt numFmtId="180" formatCode="&quot;市場価格　&quot;#,##0&quot;　×　0.8&quot;"/>
    <numFmt numFmtId="181" formatCode="_-* #,##0.0_-;\-* #,##0.0_-;_-* &quot;-&quot;_-;_-@_-"/>
  </numFmts>
  <fonts count="16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indexed="81"/>
      <name val="MS P ゴシック"/>
      <family val="3"/>
      <charset val="128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77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0" fontId="0" fillId="0" borderId="0" xfId="0" applyNumberFormat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0" fontId="7" fillId="0" borderId="4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38" fontId="0" fillId="0" borderId="0" xfId="0" applyNumberFormat="1" applyAlignment="1">
      <alignment vertical="center" wrapText="1"/>
    </xf>
    <xf numFmtId="178" fontId="0" fillId="0" borderId="2" xfId="0" applyNumberFormat="1" applyBorder="1" applyAlignment="1">
      <alignment horizontal="left" wrapText="1"/>
    </xf>
    <xf numFmtId="178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178" fontId="6" fillId="0" borderId="2" xfId="1" applyNumberFormat="1" applyFont="1" applyBorder="1" applyAlignment="1">
      <alignment wrapText="1"/>
    </xf>
    <xf numFmtId="179" fontId="6" fillId="0" borderId="2" xfId="1" applyNumberFormat="1" applyFont="1" applyBorder="1" applyAlignment="1">
      <alignment wrapText="1"/>
    </xf>
    <xf numFmtId="180" fontId="5" fillId="0" borderId="2" xfId="1" applyNumberFormat="1" applyFont="1" applyBorder="1" applyAlignment="1">
      <alignment horizontal="center" vertical="center" wrapText="1"/>
    </xf>
    <xf numFmtId="38" fontId="1" fillId="0" borderId="0" xfId="1" applyFont="1" applyAlignment="1">
      <alignment vertical="center" wrapText="1"/>
    </xf>
    <xf numFmtId="40" fontId="0" fillId="0" borderId="0" xfId="0" quotePrefix="1" applyNumberFormat="1" applyAlignment="1">
      <alignment shrinkToFit="1"/>
    </xf>
    <xf numFmtId="38" fontId="9" fillId="0" borderId="0" xfId="1" applyFont="1" applyFill="1" applyBorder="1">
      <alignment vertical="center"/>
    </xf>
    <xf numFmtId="0" fontId="0" fillId="2" borderId="0" xfId="0" applyFill="1" applyAlignment="1">
      <alignment vertical="center" wrapText="1"/>
    </xf>
    <xf numFmtId="178" fontId="10" fillId="0" borderId="2" xfId="0" applyNumberFormat="1" applyFont="1" applyBorder="1" applyAlignment="1">
      <alignment horizontal="left" wrapText="1"/>
    </xf>
    <xf numFmtId="178" fontId="7" fillId="0" borderId="2" xfId="0" applyNumberFormat="1" applyFont="1" applyBorder="1" applyAlignment="1">
      <alignment horizontal="left" wrapText="1"/>
    </xf>
    <xf numFmtId="178" fontId="11" fillId="0" borderId="2" xfId="0" applyNumberFormat="1" applyFont="1" applyBorder="1" applyAlignment="1">
      <alignment horizontal="left" wrapText="1"/>
    </xf>
    <xf numFmtId="178" fontId="2" fillId="0" borderId="2" xfId="1" applyNumberFormat="1" applyFont="1" applyBorder="1" applyAlignment="1">
      <alignment wrapText="1"/>
    </xf>
    <xf numFmtId="179" fontId="5" fillId="0" borderId="2" xfId="1" applyNumberFormat="1" applyFont="1" applyBorder="1" applyAlignment="1">
      <alignment wrapText="1"/>
    </xf>
    <xf numFmtId="0" fontId="12" fillId="0" borderId="2" xfId="0" applyFont="1" applyBorder="1" applyAlignment="1">
      <alignment horizontal="right" wrapText="1"/>
    </xf>
    <xf numFmtId="0" fontId="0" fillId="0" borderId="6" xfId="0" applyBorder="1" applyAlignment="1">
      <alignment wrapText="1"/>
    </xf>
    <xf numFmtId="178" fontId="0" fillId="0" borderId="6" xfId="0" applyNumberFormat="1" applyBorder="1" applyAlignment="1">
      <alignment horizontal="left" wrapText="1"/>
    </xf>
    <xf numFmtId="179" fontId="5" fillId="0" borderId="6" xfId="1" applyNumberFormat="1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176" fontId="5" fillId="0" borderId="8" xfId="1" applyNumberFormat="1" applyFont="1" applyBorder="1" applyAlignment="1">
      <alignment wrapText="1"/>
    </xf>
    <xf numFmtId="179" fontId="5" fillId="0" borderId="11" xfId="1" applyNumberFormat="1" applyFont="1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40" fontId="0" fillId="0" borderId="11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wrapText="1"/>
    </xf>
    <xf numFmtId="178" fontId="0" fillId="0" borderId="0" xfId="0" applyNumberFormat="1" applyAlignment="1">
      <alignment horizontal="left" wrapText="1"/>
    </xf>
    <xf numFmtId="178" fontId="0" fillId="0" borderId="0" xfId="0" applyNumberFormat="1" applyAlignment="1">
      <alignment horizontal="center" wrapText="1"/>
    </xf>
    <xf numFmtId="178" fontId="12" fillId="0" borderId="0" xfId="0" applyNumberFormat="1" applyFont="1" applyAlignment="1">
      <alignment horizontal="right" wrapText="1"/>
    </xf>
    <xf numFmtId="178" fontId="2" fillId="0" borderId="0" xfId="1" applyNumberFormat="1" applyFont="1" applyBorder="1" applyAlignment="1">
      <alignment wrapText="1"/>
    </xf>
    <xf numFmtId="179" fontId="5" fillId="0" borderId="0" xfId="1" applyNumberFormat="1" applyFont="1" applyBorder="1" applyAlignment="1">
      <alignment wrapText="1"/>
    </xf>
    <xf numFmtId="180" fontId="5" fillId="0" borderId="0" xfId="1" applyNumberFormat="1" applyFont="1" applyBorder="1" applyAlignment="1">
      <alignment horizontal="center" vertical="center" wrapText="1"/>
    </xf>
    <xf numFmtId="38" fontId="1" fillId="0" borderId="0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78" fontId="13" fillId="0" borderId="0" xfId="0" applyNumberFormat="1" applyFont="1" applyAlignment="1">
      <alignment horizontal="right" vertical="center" wrapText="1"/>
    </xf>
    <xf numFmtId="176" fontId="5" fillId="0" borderId="0" xfId="1" applyNumberFormat="1" applyFont="1" applyAlignment="1">
      <alignment wrapText="1"/>
    </xf>
    <xf numFmtId="178" fontId="5" fillId="0" borderId="0" xfId="1" applyNumberFormat="1" applyFont="1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181" fontId="0" fillId="0" borderId="0" xfId="0" applyNumberFormat="1" applyAlignment="1"/>
    <xf numFmtId="178" fontId="8" fillId="0" borderId="2" xfId="0" applyNumberFormat="1" applyFont="1" applyBorder="1" applyAlignment="1">
      <alignment horizontal="left" wrapText="1"/>
    </xf>
    <xf numFmtId="178" fontId="15" fillId="0" borderId="2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598;&#35336;&#12539;%202&#263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94;&#12375;&#65343;&#25913;10&#26376;&#37027;&#35207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ikei_srv\temp\&#37325;&#26494;\shige\&#22770;&#25173;\&#20104;&#35519;(&#22770;&#25173;&#37444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7&#24180;&#24230;\17&#24180;&#24230;&#19978;&#21322;&#26399;&#35336;&#30011;&#20998;\&#20304;&#12293;&#26408;\BQP%20&#38609;&#3600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9632;&#22865;&#32004;&#29677;\Documents%20and%20Settings\KEIYAKUHANTYOU\&#12487;&#12473;&#12463;&#12488;&#12483;&#12503;\Documents%20and%20Settings\&#29255;&#37326;&#22338;\My%20Documents\&#22865;&#32004;&#36039;&#26009;\&#20511;&#19978;\16&#24180;&#24230;\&#21508;&#31278;&#22120;&#26448;&#31561;&#12288;&#20511;&#19978;\&#21644;%20&#38750;&#24120;&#21220;&#36035;&#3732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22865;&#32004;&#20849;&#26377;&#12501;&#12457;&#12523;&#12480;\&#9632;&#22865;&#32004;&#29677;\Documents%20and%20Settings\KEIYAKUHANTYOU\&#12487;&#12473;&#12463;&#12488;&#12483;&#12503;\Documents%20and%20Settings\&#29255;&#37326;&#22338;\My%20Documents\&#22865;&#32004;&#36039;&#26009;\&#20511;&#19978;\16&#24180;&#24230;\&#21508;&#31278;&#22120;&#26448;&#31561;&#12288;&#20511;&#19978;\&#21644;%20&#38750;&#24120;&#21220;&#36035;&#3732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0844;&#21578;&#65288;&#65326;&#65289;\My%20Documents\&#24037;&#20107;&#24441;&#21209;&#22865;&#3200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wlklv1\Documents%20and%20Settings\kikaku-doken\&#12487;&#12473;&#12463;&#12488;&#12483;&#12503;\&#24037;&#20107;&#29992;&#12501;&#12457;&#12523;&#12480;\&#24441;&#21209;&#24037;&#20107;&#26360;&#39006;&#19968;&#35239;&#65288;&#65420;&#65387;&#65392;&#65425;&#65289;&#65288;&#20316;&#25104;&#20013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aki\d\&#21407;&#31295;\12&#24180;&#24230;\&#20462;&#29702;&#12539;&#24441;&#21209;\&#65404;-&#65433;&#65412;&#65438;&#25161;&#38651;&#27874;&#28431;&#27945;&#28204;&#2345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22865;&#32004;&#20849;&#26377;&#12501;&#12457;&#12523;&#12480;\Documents%20and%20Settings\All%20Users\Documents\&#28657;&#26412;\&#22865;&#32004;&#29677;\&#21336;&#20385;&#22865;&#32004;\24&#24180;&#24230;\&#12450;&#12475;&#12481;&#12524;&#12531;&#12460;&#12473;%20&#22806;\&#12450;&#12475;&#12481;&#12524;&#12531;&#12460;&#12473;%20&#228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食"/>
      <sheetName val="加給食"/>
      <sheetName val="患者食"/>
      <sheetName val="業者別"/>
      <sheetName val="2月単価票"/>
      <sheetName val="3ｶ月"/>
      <sheetName val="2月・予定価格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求書１行化"/>
      <sheetName val="被り品目合算"/>
      <sheetName val="シート処理用"/>
      <sheetName val="マスター"/>
      <sheetName val="品名マスター"/>
      <sheetName val="業者マスター"/>
      <sheetName val="公告 "/>
      <sheetName val="市価入札鑑"/>
      <sheetName val="市価入札内訳"/>
      <sheetName val="送付状 （全ページ）"/>
      <sheetName val="送付状"/>
      <sheetName val="送付状（催促）"/>
      <sheetName val="予定価格"/>
      <sheetName val="予調"/>
      <sheetName val="穴埋め（市価）"/>
      <sheetName val="市場価格打ち込み"/>
      <sheetName val="比較・落判内訳"/>
      <sheetName val="穴埋め（落札）"/>
      <sheetName val="抽選"/>
      <sheetName val="抽選リスト"/>
      <sheetName val="送付状（入札）"/>
      <sheetName val="落判"/>
      <sheetName val="落札内訳"/>
      <sheetName val="単価表＠"/>
      <sheetName val="発注"/>
      <sheetName val="結果通知 (2)"/>
      <sheetName val="結果通知 (個別)"/>
      <sheetName val="単価表＠ (含随契)"/>
      <sheetName val="集計"/>
      <sheetName val="内訳書"/>
      <sheetName val="請書"/>
      <sheetName val="契約書"/>
      <sheetName val="請書 (印レス)"/>
      <sheetName val="内訳書 (弁当)"/>
      <sheetName val="請書 (弁当)"/>
      <sheetName val="契約書 (弁当)"/>
      <sheetName val="請書 (弁当 印レス)"/>
      <sheetName val="チェック"/>
      <sheetName val="ﾁｪｯｸ2"/>
      <sheetName val="ﾁｪｯｸ3"/>
      <sheetName val="発注 (見積書のみ)"/>
      <sheetName val="業者一覧"/>
    </sheetNames>
    <sheetDataSet>
      <sheetData sheetId="0"/>
      <sheetData sheetId="1"/>
      <sheetData sheetId="2"/>
      <sheetData sheetId="3"/>
      <sheetData sheetId="4">
        <row r="2">
          <cell r="B2" t="str">
            <v>もちきび</v>
          </cell>
          <cell r="C2" t="str">
            <v>国内産</v>
          </cell>
          <cell r="D2" t="str">
            <v>kg</v>
          </cell>
          <cell r="E2">
            <v>23</v>
          </cell>
        </row>
        <row r="3">
          <cell r="B3" t="str">
            <v>もち麦</v>
          </cell>
          <cell r="C3" t="str">
            <v>イーゼン・はくばく又は同等品以上（他社製品含む）１ｋｇ入り</v>
          </cell>
          <cell r="D3" t="str">
            <v>KG</v>
          </cell>
          <cell r="E3">
            <v>24</v>
          </cell>
        </row>
        <row r="4">
          <cell r="B4" t="str">
            <v>折詰弁当Ｂ</v>
          </cell>
          <cell r="C4" t="str">
            <v>仕様書のとおり</v>
          </cell>
          <cell r="D4" t="str">
            <v>個</v>
          </cell>
          <cell r="E4">
            <v>28</v>
          </cell>
        </row>
        <row r="5">
          <cell r="B5" t="str">
            <v>手巻おにぎり</v>
          </cell>
          <cell r="C5" t="str">
            <v>規格表１７－１のとおり</v>
          </cell>
          <cell r="D5" t="str">
            <v>個</v>
          </cell>
          <cell r="E5">
            <v>2361</v>
          </cell>
        </row>
        <row r="6">
          <cell r="B6" t="str">
            <v>折詰弁当Ｃ</v>
          </cell>
          <cell r="C6" t="str">
            <v>仕様書のとおり</v>
          </cell>
          <cell r="D6" t="str">
            <v>個</v>
          </cell>
          <cell r="E6">
            <v>679</v>
          </cell>
        </row>
        <row r="7">
          <cell r="B7" t="str">
            <v>折詰弁当Ｄ</v>
          </cell>
          <cell r="C7" t="str">
            <v>仕様書のとおり</v>
          </cell>
          <cell r="D7" t="str">
            <v>個</v>
          </cell>
          <cell r="E7">
            <v>28</v>
          </cell>
        </row>
        <row r="8">
          <cell r="B8" t="str">
            <v>折詰弁当Ｅ</v>
          </cell>
          <cell r="C8" t="str">
            <v>仕様書のとおり</v>
          </cell>
          <cell r="D8" t="str">
            <v>個</v>
          </cell>
          <cell r="E8">
            <v>678</v>
          </cell>
        </row>
        <row r="9">
          <cell r="B9" t="str">
            <v>折詰弁当Ｆ</v>
          </cell>
          <cell r="C9" t="str">
            <v>仕様書のとおり</v>
          </cell>
          <cell r="D9" t="str">
            <v>個</v>
          </cell>
          <cell r="E9">
            <v>33</v>
          </cell>
        </row>
        <row r="10">
          <cell r="B10" t="str">
            <v>折詰弁当Ｇ</v>
          </cell>
          <cell r="C10" t="str">
            <v>仕様書のとおり</v>
          </cell>
          <cell r="D10" t="str">
            <v>個</v>
          </cell>
          <cell r="E10">
            <v>20</v>
          </cell>
        </row>
        <row r="11">
          <cell r="B11" t="str">
            <v>折詰弁当Ｈ</v>
          </cell>
          <cell r="C11" t="str">
            <v>仕様書のとおり</v>
          </cell>
          <cell r="D11" t="str">
            <v>個</v>
          </cell>
          <cell r="E11">
            <v>20</v>
          </cell>
        </row>
        <row r="12">
          <cell r="B12" t="str">
            <v>折詰弁当Ｉ</v>
          </cell>
          <cell r="C12" t="str">
            <v>仕様書のとおり</v>
          </cell>
          <cell r="D12" t="str">
            <v>個</v>
          </cell>
          <cell r="E12">
            <v>20</v>
          </cell>
        </row>
        <row r="13">
          <cell r="B13" t="str">
            <v>クルトン</v>
          </cell>
          <cell r="C13" t="str">
            <v>規格表１－２７のとおり</v>
          </cell>
          <cell r="D13" t="str">
            <v>個</v>
          </cell>
          <cell r="E13">
            <v>28</v>
          </cell>
        </row>
        <row r="14">
          <cell r="B14" t="str">
            <v>ベーコンチーズパン</v>
          </cell>
          <cell r="C14" t="str">
            <v>規格表１－３９のとおり</v>
          </cell>
          <cell r="D14" t="str">
            <v>個</v>
          </cell>
          <cell r="E14">
            <v>360</v>
          </cell>
        </row>
        <row r="15">
          <cell r="B15" t="str">
            <v>ツナパン</v>
          </cell>
          <cell r="C15" t="str">
            <v>規格表１－６８のとおり</v>
          </cell>
          <cell r="D15" t="str">
            <v>個</v>
          </cell>
          <cell r="E15">
            <v>460</v>
          </cell>
        </row>
        <row r="16">
          <cell r="B16" t="str">
            <v>ハムチーズパン</v>
          </cell>
          <cell r="C16" t="str">
            <v>規格表１－４９のとおり</v>
          </cell>
          <cell r="D16" t="str">
            <v>個</v>
          </cell>
          <cell r="E16">
            <v>280</v>
          </cell>
        </row>
        <row r="17">
          <cell r="B17" t="str">
            <v>マーガリンロール</v>
          </cell>
          <cell r="C17" t="str">
            <v>規格表１－３２のとおり</v>
          </cell>
          <cell r="D17" t="str">
            <v>個</v>
          </cell>
          <cell r="E17">
            <v>1172</v>
          </cell>
        </row>
        <row r="18">
          <cell r="B18" t="str">
            <v>メロンパン</v>
          </cell>
          <cell r="C18" t="str">
            <v>規格表１－３８のとおり</v>
          </cell>
          <cell r="D18" t="str">
            <v>個</v>
          </cell>
          <cell r="E18">
            <v>558</v>
          </cell>
        </row>
        <row r="19">
          <cell r="B19" t="str">
            <v>テーブルロールＡ</v>
          </cell>
          <cell r="C19" t="str">
            <v>規格表１－３０のとおり</v>
          </cell>
          <cell r="D19" t="str">
            <v>個</v>
          </cell>
          <cell r="E19">
            <v>1180</v>
          </cell>
        </row>
        <row r="20">
          <cell r="B20" t="str">
            <v>あんパン</v>
          </cell>
          <cell r="C20" t="str">
            <v>規格表１－４１のとおり</v>
          </cell>
          <cell r="D20" t="str">
            <v>個</v>
          </cell>
          <cell r="E20">
            <v>460</v>
          </cell>
        </row>
        <row r="21">
          <cell r="B21" t="str">
            <v>カレーパン</v>
          </cell>
          <cell r="C21" t="str">
            <v>規格表１－４３のとおり</v>
          </cell>
          <cell r="D21" t="str">
            <v>個</v>
          </cell>
          <cell r="E21">
            <v>360</v>
          </cell>
        </row>
        <row r="22">
          <cell r="B22" t="str">
            <v>ウィンナーパン</v>
          </cell>
          <cell r="C22" t="str">
            <v>規格表１－７１のとおり</v>
          </cell>
          <cell r="D22" t="str">
            <v>個</v>
          </cell>
          <cell r="E22">
            <v>180</v>
          </cell>
        </row>
        <row r="23">
          <cell r="B23" t="str">
            <v>ジャムパン</v>
          </cell>
          <cell r="C23" t="str">
            <v>規格表１－４５のとおり</v>
          </cell>
          <cell r="D23" t="str">
            <v>個</v>
          </cell>
          <cell r="E23">
            <v>540</v>
          </cell>
        </row>
        <row r="24">
          <cell r="B24" t="str">
            <v>アップルデニッシュ</v>
          </cell>
          <cell r="C24" t="str">
            <v>規格表１－５８のとおり</v>
          </cell>
          <cell r="D24" t="str">
            <v>個</v>
          </cell>
          <cell r="E24">
            <v>360</v>
          </cell>
        </row>
        <row r="25">
          <cell r="B25" t="str">
            <v>チョコメロン</v>
          </cell>
          <cell r="C25" t="str">
            <v>規格表１－６５のとおり</v>
          </cell>
          <cell r="D25" t="str">
            <v>個</v>
          </cell>
          <cell r="E25">
            <v>540</v>
          </cell>
        </row>
        <row r="26">
          <cell r="B26" t="str">
            <v>ウィンナーマヨパン</v>
          </cell>
          <cell r="C26" t="str">
            <v>規格表１－５１のとおり</v>
          </cell>
          <cell r="D26" t="str">
            <v>個</v>
          </cell>
          <cell r="E26">
            <v>360</v>
          </cell>
        </row>
        <row r="27">
          <cell r="B27" t="str">
            <v>ベーコンポテトパン</v>
          </cell>
          <cell r="C27" t="str">
            <v>規格表１－５０のとおり</v>
          </cell>
          <cell r="D27" t="str">
            <v>個</v>
          </cell>
          <cell r="E27">
            <v>360</v>
          </cell>
        </row>
        <row r="28">
          <cell r="B28" t="str">
            <v>ウィンナーコーンパン</v>
          </cell>
          <cell r="C28" t="str">
            <v>規格表１－４７のとおり</v>
          </cell>
          <cell r="D28" t="str">
            <v>個</v>
          </cell>
          <cell r="E28">
            <v>280</v>
          </cell>
        </row>
        <row r="29">
          <cell r="B29" t="str">
            <v>うぐいすパン</v>
          </cell>
          <cell r="C29" t="str">
            <v>規格表１－３３のとおり</v>
          </cell>
          <cell r="D29" t="str">
            <v>個</v>
          </cell>
          <cell r="E29">
            <v>540</v>
          </cell>
        </row>
        <row r="30">
          <cell r="B30" t="str">
            <v>ハムマヨネーズパン</v>
          </cell>
          <cell r="C30" t="str">
            <v>規格表１－４６のとおり</v>
          </cell>
          <cell r="D30" t="str">
            <v>個</v>
          </cell>
          <cell r="E30">
            <v>280</v>
          </cell>
        </row>
        <row r="31">
          <cell r="B31" t="str">
            <v>ピザパン</v>
          </cell>
          <cell r="C31" t="str">
            <v>規格表１－７３のとおり</v>
          </cell>
          <cell r="D31" t="str">
            <v>個</v>
          </cell>
          <cell r="E31">
            <v>638</v>
          </cell>
        </row>
        <row r="32">
          <cell r="B32" t="str">
            <v>クロワッサンメロン</v>
          </cell>
          <cell r="C32" t="str">
            <v>規格表１－６４のとおり</v>
          </cell>
          <cell r="D32" t="str">
            <v>個</v>
          </cell>
          <cell r="E32">
            <v>180</v>
          </cell>
        </row>
        <row r="33">
          <cell r="B33" t="str">
            <v>クリームパン</v>
          </cell>
          <cell r="C33" t="str">
            <v>規格表１－５７のとおり</v>
          </cell>
          <cell r="D33" t="str">
            <v>個</v>
          </cell>
          <cell r="E33">
            <v>460</v>
          </cell>
        </row>
        <row r="34">
          <cell r="B34" t="str">
            <v>ブルーベリーデニッシュ</v>
          </cell>
          <cell r="C34" t="str">
            <v>規格表１－６６のとおり</v>
          </cell>
          <cell r="D34" t="str">
            <v>個</v>
          </cell>
          <cell r="E34">
            <v>360</v>
          </cell>
        </row>
        <row r="35">
          <cell r="B35" t="str">
            <v>チョコデニッシュ</v>
          </cell>
          <cell r="C35" t="str">
            <v>規格表１－６７のとおり</v>
          </cell>
          <cell r="D35" t="str">
            <v>個</v>
          </cell>
          <cell r="E35">
            <v>280</v>
          </cell>
        </row>
        <row r="36">
          <cell r="B36" t="str">
            <v>ツナサラダサンド</v>
          </cell>
          <cell r="C36" t="str">
            <v>規格表１－５９のとおり</v>
          </cell>
          <cell r="D36" t="str">
            <v>個</v>
          </cell>
          <cell r="E36">
            <v>628</v>
          </cell>
        </row>
        <row r="37">
          <cell r="B37" t="str">
            <v>ピーナッツサンド</v>
          </cell>
          <cell r="C37" t="str">
            <v>規格表１－６０のとおり</v>
          </cell>
          <cell r="D37" t="str">
            <v>個</v>
          </cell>
          <cell r="E37">
            <v>365</v>
          </cell>
        </row>
        <row r="38">
          <cell r="B38" t="str">
            <v>ダブルチョコサンド</v>
          </cell>
          <cell r="C38" t="str">
            <v>規格表１－６１のとおり</v>
          </cell>
          <cell r="D38" t="str">
            <v>個</v>
          </cell>
          <cell r="E38">
            <v>447</v>
          </cell>
        </row>
        <row r="39">
          <cell r="B39" t="str">
            <v>皿うどん</v>
          </cell>
          <cell r="C39" t="str">
            <v>規格表１－２３のとおり</v>
          </cell>
          <cell r="D39" t="str">
            <v>kg</v>
          </cell>
          <cell r="E39">
            <v>83</v>
          </cell>
        </row>
        <row r="40">
          <cell r="B40" t="str">
            <v>塩焼そば</v>
          </cell>
          <cell r="C40" t="str">
            <v>規格表１６－６２のとおり</v>
          </cell>
          <cell r="D40" t="str">
            <v>kg</v>
          </cell>
          <cell r="E40">
            <v>70</v>
          </cell>
        </row>
        <row r="41">
          <cell r="B41" t="str">
            <v>沖縄そば（個食用）</v>
          </cell>
          <cell r="C41" t="str">
            <v>規格表１－１６に準ずる、１袋１８０ｇ入り</v>
          </cell>
          <cell r="D41" t="str">
            <v>kg</v>
          </cell>
          <cell r="E41">
            <v>59</v>
          </cell>
        </row>
        <row r="42">
          <cell r="B42" t="str">
            <v>沖縄そば</v>
          </cell>
          <cell r="C42" t="str">
            <v>規格表１－１６のとおり</v>
          </cell>
          <cell r="D42" t="str">
            <v>kg</v>
          </cell>
          <cell r="E42">
            <v>154</v>
          </cell>
        </row>
        <row r="43">
          <cell r="B43" t="str">
            <v>冷凍スパゲティ</v>
          </cell>
          <cell r="C43" t="str">
            <v>規格表１６－８０のとおり</v>
          </cell>
          <cell r="D43" t="str">
            <v>kg</v>
          </cell>
          <cell r="E43">
            <v>236</v>
          </cell>
        </row>
        <row r="44">
          <cell r="B44" t="str">
            <v>マカロニサラダ</v>
          </cell>
          <cell r="C44" t="str">
            <v>規格表１７－６のとおり</v>
          </cell>
          <cell r="D44" t="str">
            <v>kg</v>
          </cell>
          <cell r="E44">
            <v>58</v>
          </cell>
        </row>
        <row r="45">
          <cell r="B45" t="str">
            <v>くるま麩Ａ</v>
          </cell>
          <cell r="C45" t="str">
            <v>規格表１－９のとおり</v>
          </cell>
          <cell r="D45" t="str">
            <v>kg</v>
          </cell>
          <cell r="E45">
            <v>1</v>
          </cell>
        </row>
        <row r="46">
          <cell r="B46" t="str">
            <v>ダイスポテト</v>
          </cell>
          <cell r="C46" t="str">
            <v>規格表１６－３３のとおり</v>
          </cell>
          <cell r="D46" t="str">
            <v>kg</v>
          </cell>
          <cell r="E46">
            <v>13</v>
          </cell>
        </row>
        <row r="47">
          <cell r="B47" t="str">
            <v>ボイルポテト（乱切り）</v>
          </cell>
          <cell r="C47" t="str">
            <v>規格表１６－９１のとおり</v>
          </cell>
          <cell r="D47" t="str">
            <v>kg</v>
          </cell>
          <cell r="E47">
            <v>535</v>
          </cell>
        </row>
        <row r="48">
          <cell r="B48" t="str">
            <v>肉じゃが</v>
          </cell>
          <cell r="C48" t="str">
            <v>規格表１６－９３のとおり</v>
          </cell>
          <cell r="D48" t="str">
            <v>kg</v>
          </cell>
          <cell r="E48">
            <v>72</v>
          </cell>
        </row>
        <row r="49">
          <cell r="B49" t="str">
            <v>グリルハーフカットポテト</v>
          </cell>
          <cell r="C49" t="str">
            <v>規格表１６－１１５のとおり</v>
          </cell>
          <cell r="D49" t="str">
            <v>kg</v>
          </cell>
          <cell r="E49">
            <v>41</v>
          </cell>
        </row>
        <row r="50">
          <cell r="B50" t="str">
            <v>コロッケ</v>
          </cell>
          <cell r="C50" t="str">
            <v>規格表１６－４のとおり</v>
          </cell>
          <cell r="D50" t="str">
            <v>kg</v>
          </cell>
          <cell r="E50">
            <v>50</v>
          </cell>
        </row>
        <row r="51">
          <cell r="B51" t="str">
            <v>芋くじ天ぷら</v>
          </cell>
          <cell r="C51" t="str">
            <v>芋くじ天ぷら、納品時冷凍、１個／２５ｇ程度</v>
          </cell>
          <cell r="D51" t="str">
            <v>個</v>
          </cell>
          <cell r="E51">
            <v>1420</v>
          </cell>
        </row>
        <row r="52">
          <cell r="B52" t="str">
            <v>紅芋ゴマだんご</v>
          </cell>
          <cell r="C52" t="str">
            <v>沖縄県産又は国産の紅芋を使用していること。</v>
          </cell>
          <cell r="D52" t="str">
            <v>個</v>
          </cell>
          <cell r="E52">
            <v>836</v>
          </cell>
        </row>
        <row r="53">
          <cell r="B53" t="str">
            <v>カットさつま芋</v>
          </cell>
          <cell r="C53" t="str">
            <v>規格表１６－８３のとおり</v>
          </cell>
          <cell r="D53" t="str">
            <v>kg</v>
          </cell>
          <cell r="E53">
            <v>14</v>
          </cell>
        </row>
        <row r="54">
          <cell r="B54" t="str">
            <v>ポテトサラダ</v>
          </cell>
          <cell r="C54" t="str">
            <v>規格表１７－８のとおり</v>
          </cell>
          <cell r="D54" t="str">
            <v>kg</v>
          </cell>
          <cell r="E54">
            <v>66</v>
          </cell>
        </row>
        <row r="55">
          <cell r="B55" t="str">
            <v>こんにゃく</v>
          </cell>
          <cell r="C55" t="str">
            <v>規格表７－１４のとおり</v>
          </cell>
          <cell r="D55" t="str">
            <v>kg</v>
          </cell>
          <cell r="E55">
            <v>9</v>
          </cell>
        </row>
        <row r="56">
          <cell r="B56" t="str">
            <v>イナムルチこんにゃく</v>
          </cell>
          <cell r="C56" t="str">
            <v>規格表７－１５のとおり</v>
          </cell>
          <cell r="D56" t="str">
            <v>kg</v>
          </cell>
          <cell r="E56">
            <v>26</v>
          </cell>
        </row>
        <row r="57">
          <cell r="B57" t="str">
            <v>しらたき</v>
          </cell>
          <cell r="C57" t="str">
            <v>規格表７－１７のとおり</v>
          </cell>
          <cell r="D57" t="str">
            <v>kg</v>
          </cell>
          <cell r="E57">
            <v>152</v>
          </cell>
        </row>
        <row r="58">
          <cell r="B58" t="str">
            <v>冷凍里芋</v>
          </cell>
          <cell r="C58" t="str">
            <v>規格表１６－３１のとおり</v>
          </cell>
          <cell r="D58" t="str">
            <v>kg</v>
          </cell>
          <cell r="E58">
            <v>38</v>
          </cell>
        </row>
        <row r="59">
          <cell r="B59" t="str">
            <v>春雨</v>
          </cell>
          <cell r="C59" t="str">
            <v>規格表１－２６のとおり※３⇒削除　１８ｃｍ程度緑豆春雨とする</v>
          </cell>
          <cell r="D59" t="str">
            <v>kg</v>
          </cell>
          <cell r="E59">
            <v>54</v>
          </cell>
        </row>
        <row r="60">
          <cell r="B60" t="str">
            <v>冷凍とろろ芋</v>
          </cell>
          <cell r="C60" t="str">
            <v>規格表１６－３４のとおり</v>
          </cell>
          <cell r="D60" t="str">
            <v>kg</v>
          </cell>
          <cell r="E60">
            <v>128</v>
          </cell>
        </row>
        <row r="61">
          <cell r="B61" t="str">
            <v>三温糖</v>
          </cell>
          <cell r="C61" t="str">
            <v>規格表２－１７のとおり</v>
          </cell>
          <cell r="D61" t="str">
            <v>kg</v>
          </cell>
          <cell r="E61">
            <v>14.3</v>
          </cell>
        </row>
        <row r="62">
          <cell r="B62" t="str">
            <v>はちみつ</v>
          </cell>
          <cell r="C62" t="str">
            <v>規格表２－７７のとおり</v>
          </cell>
          <cell r="D62" t="str">
            <v>本</v>
          </cell>
          <cell r="E62">
            <v>3</v>
          </cell>
        </row>
        <row r="63">
          <cell r="B63" t="str">
            <v>いちごケーキ</v>
          </cell>
          <cell r="C63" t="str">
            <v>（株）ジーピーフーズカットケーキ１個１０ｇ程度、あまおう苺味</v>
          </cell>
          <cell r="D63" t="str">
            <v>個</v>
          </cell>
          <cell r="E63">
            <v>1173</v>
          </cell>
        </row>
        <row r="64">
          <cell r="B64" t="str">
            <v>冷凍パイン＆マンゴーケーキ</v>
          </cell>
          <cell r="C64" t="str">
            <v>味の素カット済みケーキ９ｇ／個程度　同等品以上他社製品可</v>
          </cell>
          <cell r="D64" t="str">
            <v>個</v>
          </cell>
          <cell r="E64">
            <v>1175</v>
          </cell>
        </row>
        <row r="65">
          <cell r="B65" t="str">
            <v>米油</v>
          </cell>
          <cell r="C65" t="str">
            <v>米油１００％のもの　国内産</v>
          </cell>
          <cell r="D65" t="str">
            <v>kg</v>
          </cell>
          <cell r="E65">
            <v>2.4</v>
          </cell>
        </row>
        <row r="66">
          <cell r="B66" t="str">
            <v>バター</v>
          </cell>
          <cell r="C66" t="str">
            <v>規格表６－７のとおり</v>
          </cell>
          <cell r="D66" t="str">
            <v>個</v>
          </cell>
          <cell r="E66">
            <v>21</v>
          </cell>
        </row>
        <row r="67">
          <cell r="B67" t="str">
            <v>ブレンドバター（無塩）</v>
          </cell>
          <cell r="C67" t="str">
            <v>規格表６－１２のとおり</v>
          </cell>
          <cell r="D67" t="str">
            <v>個</v>
          </cell>
          <cell r="E67">
            <v>13</v>
          </cell>
        </row>
        <row r="68">
          <cell r="B68" t="str">
            <v>すりごまＡ</v>
          </cell>
          <cell r="C68" t="str">
            <v>規格表１０－１０のとおり</v>
          </cell>
          <cell r="D68" t="str">
            <v>kg</v>
          </cell>
          <cell r="E68">
            <v>9</v>
          </cell>
        </row>
        <row r="69">
          <cell r="B69" t="str">
            <v>麦味噌</v>
          </cell>
          <cell r="C69" t="str">
            <v>規格表２－１４４のとおり</v>
          </cell>
          <cell r="D69" t="str">
            <v>kg</v>
          </cell>
          <cell r="E69">
            <v>10</v>
          </cell>
        </row>
        <row r="70">
          <cell r="B70" t="str">
            <v>豆腐</v>
          </cell>
          <cell r="C70" t="str">
            <v>規格表７－３のとおり</v>
          </cell>
          <cell r="D70" t="str">
            <v>kg</v>
          </cell>
          <cell r="E70">
            <v>41</v>
          </cell>
        </row>
        <row r="71">
          <cell r="B71" t="str">
            <v>絹ごし豆腐</v>
          </cell>
          <cell r="C71" t="str">
            <v>規格表７－４のとおり</v>
          </cell>
          <cell r="D71" t="str">
            <v>kg</v>
          </cell>
          <cell r="E71">
            <v>42</v>
          </cell>
        </row>
        <row r="72">
          <cell r="B72" t="str">
            <v>焼豆腐</v>
          </cell>
          <cell r="C72" t="str">
            <v>規格表７－５のとおり</v>
          </cell>
          <cell r="D72" t="str">
            <v>kg</v>
          </cell>
          <cell r="E72">
            <v>33</v>
          </cell>
        </row>
        <row r="73">
          <cell r="B73" t="str">
            <v>ゆし豆腐</v>
          </cell>
          <cell r="C73" t="str">
            <v>規格表７－６のとおり</v>
          </cell>
          <cell r="D73" t="str">
            <v>kg</v>
          </cell>
          <cell r="E73">
            <v>21</v>
          </cell>
        </row>
        <row r="74">
          <cell r="B74" t="str">
            <v>冷凍豆腐Ａ</v>
          </cell>
          <cell r="C74" t="str">
            <v>規格表７－２４のとおり</v>
          </cell>
          <cell r="D74" t="str">
            <v>kg</v>
          </cell>
          <cell r="E74">
            <v>85</v>
          </cell>
        </row>
        <row r="75">
          <cell r="B75" t="str">
            <v>冷凍豆腐Ｂ</v>
          </cell>
          <cell r="C75" t="str">
            <v>規格表７－２５のとおり</v>
          </cell>
          <cell r="D75" t="str">
            <v>kg</v>
          </cell>
          <cell r="E75">
            <v>335</v>
          </cell>
        </row>
        <row r="76">
          <cell r="B76" t="str">
            <v>生揚</v>
          </cell>
          <cell r="C76" t="str">
            <v>規格表７－１０のとおり</v>
          </cell>
          <cell r="D76" t="str">
            <v>kg</v>
          </cell>
          <cell r="E76">
            <v>18</v>
          </cell>
        </row>
        <row r="77">
          <cell r="B77" t="str">
            <v>冷凍絹厚揚Ａ</v>
          </cell>
          <cell r="C77" t="str">
            <v>規格表７－２６のとおり</v>
          </cell>
          <cell r="D77" t="str">
            <v>kg</v>
          </cell>
          <cell r="E77">
            <v>5</v>
          </cell>
        </row>
        <row r="78">
          <cell r="B78" t="str">
            <v>油揚</v>
          </cell>
          <cell r="C78" t="str">
            <v>規格表７－８のとおり</v>
          </cell>
          <cell r="D78" t="str">
            <v>kg</v>
          </cell>
          <cell r="E78">
            <v>16</v>
          </cell>
        </row>
        <row r="79">
          <cell r="B79" t="str">
            <v>業務用豆乳</v>
          </cell>
          <cell r="C79" t="str">
            <v>規格表７－１のとおり</v>
          </cell>
          <cell r="D79" t="str">
            <v>個</v>
          </cell>
          <cell r="E79">
            <v>71</v>
          </cell>
        </row>
        <row r="80">
          <cell r="B80" t="str">
            <v>豆乳（コーヒー）</v>
          </cell>
          <cell r="C80" t="str">
            <v>規格表７－１３のとおり</v>
          </cell>
          <cell r="D80" t="str">
            <v>個</v>
          </cell>
          <cell r="E80">
            <v>217</v>
          </cell>
        </row>
        <row r="81">
          <cell r="B81" t="str">
            <v>豆乳（フルーツミックス）</v>
          </cell>
          <cell r="C81" t="str">
            <v>規格表７－２０のとおり</v>
          </cell>
          <cell r="D81" t="str">
            <v>個</v>
          </cell>
          <cell r="E81">
            <v>216</v>
          </cell>
        </row>
        <row r="82">
          <cell r="B82" t="str">
            <v>豆乳（紅茶）</v>
          </cell>
          <cell r="C82" t="str">
            <v>規格表７－２１のとおり</v>
          </cell>
          <cell r="D82" t="str">
            <v>個</v>
          </cell>
          <cell r="E82">
            <v>214</v>
          </cell>
        </row>
        <row r="83">
          <cell r="B83" t="str">
            <v>豆乳（抹茶）</v>
          </cell>
          <cell r="C83" t="str">
            <v>規格表７－２２のとおり</v>
          </cell>
          <cell r="D83" t="str">
            <v>個</v>
          </cell>
          <cell r="E83">
            <v>214</v>
          </cell>
        </row>
        <row r="84">
          <cell r="B84" t="str">
            <v>豆乳（プレーン）</v>
          </cell>
          <cell r="C84" t="str">
            <v>規格表７－２のとおり</v>
          </cell>
          <cell r="D84" t="str">
            <v>個</v>
          </cell>
          <cell r="E84">
            <v>217</v>
          </cell>
        </row>
        <row r="85">
          <cell r="B85" t="str">
            <v>もやし</v>
          </cell>
          <cell r="C85" t="str">
            <v>規格表８－２７のとおり</v>
          </cell>
          <cell r="D85" t="str">
            <v>kg</v>
          </cell>
          <cell r="E85">
            <v>469</v>
          </cell>
        </row>
        <row r="86">
          <cell r="B86" t="str">
            <v>豆のサラダ</v>
          </cell>
          <cell r="C86" t="str">
            <v>規格表７－１８のとおり</v>
          </cell>
          <cell r="D86" t="str">
            <v>kg</v>
          </cell>
          <cell r="E86">
            <v>13</v>
          </cell>
        </row>
        <row r="87">
          <cell r="B87" t="str">
            <v>冷凍さやいんげん</v>
          </cell>
          <cell r="C87" t="str">
            <v>規格表１６－２７のとおり</v>
          </cell>
          <cell r="D87" t="str">
            <v>kg</v>
          </cell>
          <cell r="E87">
            <v>7</v>
          </cell>
        </row>
        <row r="88">
          <cell r="B88" t="str">
            <v>冷凍グリンピース</v>
          </cell>
          <cell r="C88" t="str">
            <v>規格表１６－２９のとおり</v>
          </cell>
          <cell r="D88" t="str">
            <v>kg</v>
          </cell>
          <cell r="E88">
            <v>9</v>
          </cell>
        </row>
        <row r="89">
          <cell r="B89" t="str">
            <v>冷凍絹さや</v>
          </cell>
          <cell r="C89" t="str">
            <v>規格表１６－２８のとおり</v>
          </cell>
          <cell r="D89" t="str">
            <v>kg</v>
          </cell>
          <cell r="E89">
            <v>22</v>
          </cell>
        </row>
        <row r="90">
          <cell r="B90" t="str">
            <v>枝豆</v>
          </cell>
          <cell r="C90" t="str">
            <v>規格表１６－３０のとおり</v>
          </cell>
          <cell r="D90" t="str">
            <v>kg</v>
          </cell>
          <cell r="E90">
            <v>3</v>
          </cell>
        </row>
        <row r="91">
          <cell r="B91" t="str">
            <v>納豆</v>
          </cell>
          <cell r="C91" t="str">
            <v>規格表７－１１のとおり</v>
          </cell>
          <cell r="D91" t="str">
            <v>kg</v>
          </cell>
          <cell r="E91">
            <v>294</v>
          </cell>
        </row>
        <row r="92">
          <cell r="B92" t="str">
            <v>赤魚切身</v>
          </cell>
          <cell r="C92" t="str">
            <v>規格表３－２８のとおり</v>
          </cell>
          <cell r="D92" t="str">
            <v>kg</v>
          </cell>
          <cell r="E92">
            <v>177</v>
          </cell>
        </row>
        <row r="93">
          <cell r="B93" t="str">
            <v>銀鱈味噌漬</v>
          </cell>
          <cell r="C93" t="str">
            <v>規格表３－２１のとおり</v>
          </cell>
          <cell r="D93" t="str">
            <v>kg</v>
          </cell>
          <cell r="E93">
            <v>33</v>
          </cell>
        </row>
        <row r="94">
          <cell r="B94" t="str">
            <v>マグロマスタードカツ</v>
          </cell>
          <cell r="C94" t="str">
            <v>規格表１６－１２３のとおり</v>
          </cell>
          <cell r="D94" t="str">
            <v>kg</v>
          </cell>
          <cell r="E94">
            <v>30</v>
          </cell>
        </row>
        <row r="95">
          <cell r="B95" t="str">
            <v>白身魚フライ</v>
          </cell>
          <cell r="C95" t="str">
            <v>規格表１６－１５のとおり</v>
          </cell>
          <cell r="D95" t="str">
            <v>kg</v>
          </cell>
          <cell r="E95">
            <v>36</v>
          </cell>
        </row>
        <row r="96">
          <cell r="B96" t="str">
            <v>メカジキ切身</v>
          </cell>
          <cell r="C96" t="str">
            <v>規格表３－５０のとおり</v>
          </cell>
          <cell r="D96" t="str">
            <v>kg</v>
          </cell>
          <cell r="E96">
            <v>108</v>
          </cell>
        </row>
        <row r="97">
          <cell r="B97" t="str">
            <v>生鮭切身</v>
          </cell>
          <cell r="C97" t="str">
            <v>規格表３－３９のとおり</v>
          </cell>
          <cell r="D97" t="str">
            <v>kg</v>
          </cell>
          <cell r="E97">
            <v>251</v>
          </cell>
        </row>
        <row r="98">
          <cell r="B98" t="str">
            <v>ボイル鮭塩焼</v>
          </cell>
          <cell r="C98" t="str">
            <v>規格表３－８２のとおり</v>
          </cell>
          <cell r="D98" t="str">
            <v>kg</v>
          </cell>
          <cell r="E98">
            <v>12</v>
          </cell>
        </row>
        <row r="99">
          <cell r="B99" t="str">
            <v>いわし梅煮</v>
          </cell>
          <cell r="C99" t="str">
            <v>規格表３－５のとおり</v>
          </cell>
          <cell r="D99" t="str">
            <v>kg</v>
          </cell>
          <cell r="E99">
            <v>23.7</v>
          </cell>
        </row>
        <row r="100">
          <cell r="B100" t="str">
            <v>ボイル鯖塩焼</v>
          </cell>
          <cell r="C100" t="str">
            <v>規格表３－８０のとおり</v>
          </cell>
          <cell r="D100" t="str">
            <v>kg</v>
          </cell>
          <cell r="E100">
            <v>24</v>
          </cell>
        </row>
        <row r="101">
          <cell r="B101" t="str">
            <v>さば生姜煮</v>
          </cell>
          <cell r="C101" t="str">
            <v>規格表３－８３のとおり</v>
          </cell>
          <cell r="D101" t="str">
            <v>袋</v>
          </cell>
          <cell r="E101">
            <v>45</v>
          </cell>
        </row>
        <row r="102">
          <cell r="B102" t="str">
            <v>さば味噌煮</v>
          </cell>
          <cell r="C102" t="str">
            <v>規格表３－８３のとおり</v>
          </cell>
          <cell r="D102" t="str">
            <v>袋</v>
          </cell>
          <cell r="E102">
            <v>51</v>
          </cell>
        </row>
        <row r="103">
          <cell r="B103" t="str">
            <v>秋刀魚Ａ</v>
          </cell>
          <cell r="C103" t="str">
            <v>１尾１００ｇ以上、納品時冷凍とする。</v>
          </cell>
          <cell r="D103" t="str">
            <v>kg</v>
          </cell>
          <cell r="E103">
            <v>125</v>
          </cell>
        </row>
        <row r="104">
          <cell r="B104" t="str">
            <v>ボイル鯖味噌煮（朝）</v>
          </cell>
          <cell r="C104" t="str">
            <v>規格表３－４６のとおり</v>
          </cell>
          <cell r="D104" t="str">
            <v>kg</v>
          </cell>
          <cell r="E104">
            <v>12</v>
          </cell>
        </row>
        <row r="105">
          <cell r="B105" t="str">
            <v>ボイル赤魚西京焼</v>
          </cell>
          <cell r="C105" t="str">
            <v>規格表３－７３のとおり</v>
          </cell>
          <cell r="D105" t="str">
            <v>kg</v>
          </cell>
          <cell r="E105">
            <v>12</v>
          </cell>
        </row>
        <row r="106">
          <cell r="B106" t="str">
            <v>ししゃも</v>
          </cell>
          <cell r="C106" t="str">
            <v>規格表３－４４のとおり</v>
          </cell>
          <cell r="D106" t="str">
            <v>kg</v>
          </cell>
          <cell r="E106">
            <v>51</v>
          </cell>
        </row>
        <row r="107">
          <cell r="B107" t="str">
            <v>真鱈切身</v>
          </cell>
          <cell r="C107" t="str">
            <v>規格表３－１８のとおり</v>
          </cell>
          <cell r="D107" t="str">
            <v>kg</v>
          </cell>
          <cell r="E107">
            <v>38</v>
          </cell>
        </row>
        <row r="108">
          <cell r="B108" t="str">
            <v>冷凍あさり</v>
          </cell>
          <cell r="C108" t="str">
            <v>規格表３－２９のとおり</v>
          </cell>
          <cell r="D108" t="str">
            <v>kg</v>
          </cell>
          <cell r="E108">
            <v>47</v>
          </cell>
        </row>
        <row r="109">
          <cell r="B109" t="str">
            <v>あさりむき身</v>
          </cell>
          <cell r="C109" t="str">
            <v>規格表３－３０のとおり</v>
          </cell>
          <cell r="D109" t="str">
            <v>kg</v>
          </cell>
          <cell r="E109">
            <v>8</v>
          </cell>
        </row>
        <row r="110">
          <cell r="B110" t="str">
            <v>花咲いか</v>
          </cell>
          <cell r="C110" t="str">
            <v>規格表３－１１のとおり</v>
          </cell>
          <cell r="D110" t="str">
            <v>kg</v>
          </cell>
          <cell r="E110">
            <v>94</v>
          </cell>
        </row>
        <row r="111">
          <cell r="B111" t="str">
            <v>中華イカ</v>
          </cell>
          <cell r="C111" t="str">
            <v>規格表３－６８のとおり</v>
          </cell>
          <cell r="D111" t="str">
            <v>kg</v>
          </cell>
          <cell r="E111">
            <v>5</v>
          </cell>
        </row>
        <row r="112">
          <cell r="B112" t="str">
            <v>茹たこ</v>
          </cell>
          <cell r="C112" t="str">
            <v>規格表３－１６のとおり</v>
          </cell>
          <cell r="D112" t="str">
            <v>kg</v>
          </cell>
          <cell r="E112">
            <v>77</v>
          </cell>
        </row>
        <row r="113">
          <cell r="B113" t="str">
            <v>むき海老Ａ</v>
          </cell>
          <cell r="C113" t="str">
            <v>規格表３－６４のとおり</v>
          </cell>
          <cell r="D113" t="str">
            <v>kg</v>
          </cell>
          <cell r="E113">
            <v>94</v>
          </cell>
        </row>
        <row r="114">
          <cell r="B114" t="str">
            <v>むき海老Ｂ</v>
          </cell>
          <cell r="C114" t="str">
            <v>規格表３－６５のとおり</v>
          </cell>
          <cell r="D114" t="str">
            <v>kg</v>
          </cell>
          <cell r="E114">
            <v>13</v>
          </cell>
        </row>
        <row r="115">
          <cell r="B115" t="str">
            <v>パック明太</v>
          </cell>
          <cell r="C115" t="str">
            <v>規格表３－６２のとおり</v>
          </cell>
          <cell r="D115" t="str">
            <v>kg</v>
          </cell>
          <cell r="E115">
            <v>3</v>
          </cell>
        </row>
        <row r="116">
          <cell r="B116" t="str">
            <v>辛子明太</v>
          </cell>
          <cell r="C116" t="str">
            <v>規格表３－６１のとおり</v>
          </cell>
          <cell r="D116" t="str">
            <v>kg</v>
          </cell>
          <cell r="E116">
            <v>11</v>
          </cell>
        </row>
        <row r="117">
          <cell r="B117" t="str">
            <v>天然ぶり西京漬</v>
          </cell>
          <cell r="C117" t="str">
            <v>規格表３－５７のとおり</v>
          </cell>
          <cell r="D117" t="str">
            <v>kg</v>
          </cell>
          <cell r="E117">
            <v>36</v>
          </cell>
        </row>
        <row r="118">
          <cell r="B118" t="str">
            <v>糸かつお</v>
          </cell>
          <cell r="C118" t="str">
            <v>規格表２－９１のとおり</v>
          </cell>
          <cell r="D118" t="str">
            <v>個</v>
          </cell>
          <cell r="E118">
            <v>5</v>
          </cell>
        </row>
        <row r="119">
          <cell r="B119" t="str">
            <v>カニ蒲鉾</v>
          </cell>
          <cell r="C119" t="str">
            <v>規格表４－５のとおり</v>
          </cell>
          <cell r="D119" t="str">
            <v>kg</v>
          </cell>
          <cell r="E119">
            <v>10</v>
          </cell>
        </row>
        <row r="120">
          <cell r="B120" t="str">
            <v>蒲鉾</v>
          </cell>
          <cell r="C120" t="str">
            <v>規格表４－３のとおり</v>
          </cell>
          <cell r="D120" t="str">
            <v>kg</v>
          </cell>
          <cell r="E120">
            <v>24</v>
          </cell>
        </row>
        <row r="121">
          <cell r="B121" t="str">
            <v>紅白蒲鉾</v>
          </cell>
          <cell r="C121" t="str">
            <v>規格表４－１のとおり</v>
          </cell>
          <cell r="D121" t="str">
            <v>kg</v>
          </cell>
          <cell r="E121">
            <v>58</v>
          </cell>
        </row>
        <row r="122">
          <cell r="B122" t="str">
            <v>さつま揚</v>
          </cell>
          <cell r="C122" t="str">
            <v>規格表４－８のとおり</v>
          </cell>
          <cell r="D122" t="str">
            <v>kg</v>
          </cell>
          <cell r="E122">
            <v>30</v>
          </cell>
        </row>
        <row r="123">
          <cell r="B123" t="str">
            <v>竹輪</v>
          </cell>
          <cell r="C123" t="str">
            <v>規格表４－６のとおり</v>
          </cell>
          <cell r="D123" t="str">
            <v>kg</v>
          </cell>
          <cell r="E123">
            <v>29</v>
          </cell>
        </row>
        <row r="124">
          <cell r="B124" t="str">
            <v>なると巻</v>
          </cell>
          <cell r="C124" t="str">
            <v>規格表４－９のとおり</v>
          </cell>
          <cell r="D124" t="str">
            <v>kg</v>
          </cell>
          <cell r="E124">
            <v>8</v>
          </cell>
        </row>
        <row r="125">
          <cell r="B125" t="str">
            <v>ツナサラダ</v>
          </cell>
          <cell r="C125" t="str">
            <v>規格表１７－９のとおり</v>
          </cell>
          <cell r="D125" t="str">
            <v>kg</v>
          </cell>
          <cell r="E125">
            <v>33</v>
          </cell>
        </row>
        <row r="126">
          <cell r="B126" t="str">
            <v>ウィンナーソーセージ</v>
          </cell>
          <cell r="C126" t="str">
            <v>規格表５－３５のとおり</v>
          </cell>
          <cell r="D126" t="str">
            <v>kg</v>
          </cell>
          <cell r="E126">
            <v>48</v>
          </cell>
        </row>
        <row r="127">
          <cell r="B127" t="str">
            <v>牛中肉</v>
          </cell>
          <cell r="C127" t="str">
            <v>規格表５－５のとおり</v>
          </cell>
          <cell r="D127" t="str">
            <v>kg</v>
          </cell>
          <cell r="E127">
            <v>315</v>
          </cell>
        </row>
        <row r="128">
          <cell r="B128" t="str">
            <v>牛バラ肉</v>
          </cell>
          <cell r="C128" t="str">
            <v>規格表５－６のとおり</v>
          </cell>
          <cell r="D128" t="str">
            <v>kg</v>
          </cell>
          <cell r="E128">
            <v>162</v>
          </cell>
        </row>
        <row r="129">
          <cell r="B129" t="str">
            <v>牛すじ</v>
          </cell>
          <cell r="C129" t="str">
            <v>規格表５－７のとおり</v>
          </cell>
          <cell r="D129" t="str">
            <v>kg</v>
          </cell>
          <cell r="E129">
            <v>106</v>
          </cell>
        </row>
        <row r="130">
          <cell r="B130" t="str">
            <v>牛挽肉</v>
          </cell>
          <cell r="C130" t="str">
            <v>規格表５－１２のとおり</v>
          </cell>
          <cell r="D130" t="str">
            <v>kg</v>
          </cell>
          <cell r="E130">
            <v>95</v>
          </cell>
        </row>
        <row r="131">
          <cell r="B131" t="str">
            <v>牛上肉Ｂ</v>
          </cell>
          <cell r="C131" t="str">
            <v>規格表５－２のとおり</v>
          </cell>
          <cell r="D131" t="str">
            <v>kg</v>
          </cell>
          <cell r="E131">
            <v>211</v>
          </cell>
        </row>
        <row r="132">
          <cell r="B132" t="str">
            <v>豚ひき肉</v>
          </cell>
          <cell r="C132" t="str">
            <v>沖縄県産とする。もも肉、背、肩肉をミンチしたもの。</v>
          </cell>
          <cell r="D132" t="str">
            <v>kg</v>
          </cell>
          <cell r="E132">
            <v>5</v>
          </cell>
        </row>
        <row r="133">
          <cell r="B133" t="str">
            <v>豚挽肉</v>
          </cell>
          <cell r="C133" t="str">
            <v>規格表５－１８のとおり</v>
          </cell>
          <cell r="D133" t="str">
            <v>kg</v>
          </cell>
          <cell r="E133">
            <v>170</v>
          </cell>
        </row>
        <row r="134">
          <cell r="B134" t="str">
            <v>豚中肉</v>
          </cell>
          <cell r="C134" t="str">
            <v>規格表５－１４のとおり</v>
          </cell>
          <cell r="D134" t="str">
            <v>kg</v>
          </cell>
          <cell r="E134">
            <v>124.4</v>
          </cell>
        </row>
        <row r="135">
          <cell r="B135" t="str">
            <v>豚ソーキ</v>
          </cell>
          <cell r="C135" t="str">
            <v>規格表５－１６のとおり</v>
          </cell>
          <cell r="D135" t="str">
            <v>kg</v>
          </cell>
          <cell r="E135">
            <v>235</v>
          </cell>
        </row>
        <row r="136">
          <cell r="B136" t="str">
            <v>豚上肉</v>
          </cell>
          <cell r="C136" t="str">
            <v>規格表５－１３のとおり</v>
          </cell>
          <cell r="D136" t="str">
            <v>kg</v>
          </cell>
          <cell r="E136">
            <v>547</v>
          </cell>
        </row>
        <row r="137">
          <cell r="B137" t="str">
            <v>豚バラ肉</v>
          </cell>
          <cell r="C137" t="str">
            <v>規格表５－１５のとおり</v>
          </cell>
          <cell r="D137" t="str">
            <v>kg</v>
          </cell>
          <cell r="E137">
            <v>363</v>
          </cell>
        </row>
        <row r="138">
          <cell r="B138" t="str">
            <v>豚もも肉</v>
          </cell>
          <cell r="C138" t="str">
            <v>規格表５－１６に準ずるもも肉のみのもの</v>
          </cell>
          <cell r="D138" t="str">
            <v>kg</v>
          </cell>
          <cell r="E138">
            <v>35</v>
          </cell>
        </row>
        <row r="139">
          <cell r="B139" t="str">
            <v>豚バラ肉（皮なし）</v>
          </cell>
          <cell r="C139" t="str">
            <v>四肢、すじ等を含まないもの、皮なし</v>
          </cell>
          <cell r="D139" t="str">
            <v>kg</v>
          </cell>
          <cell r="E139">
            <v>94</v>
          </cell>
        </row>
        <row r="140">
          <cell r="B140" t="str">
            <v>豚ロース</v>
          </cell>
          <cell r="C140" t="str">
            <v>背ロース</v>
          </cell>
          <cell r="D140" t="str">
            <v>kg</v>
          </cell>
          <cell r="E140">
            <v>9</v>
          </cell>
        </row>
        <row r="141">
          <cell r="B141" t="str">
            <v>ロースハム</v>
          </cell>
          <cell r="C141" t="str">
            <v>規格表５－３３のとおり</v>
          </cell>
          <cell r="D141" t="str">
            <v>kg</v>
          </cell>
          <cell r="E141">
            <v>4</v>
          </cell>
        </row>
        <row r="142">
          <cell r="B142" t="str">
            <v>ベーコン</v>
          </cell>
          <cell r="C142" t="str">
            <v>規格表５－３０のとおり</v>
          </cell>
          <cell r="D142" t="str">
            <v>kg</v>
          </cell>
          <cell r="E142">
            <v>62</v>
          </cell>
        </row>
        <row r="143">
          <cell r="B143" t="str">
            <v>豚レバー甘辛揚げセット</v>
          </cell>
          <cell r="C143" t="str">
            <v>規格表１６－１０３のとおり</v>
          </cell>
          <cell r="D143" t="str">
            <v>個</v>
          </cell>
          <cell r="E143">
            <v>9</v>
          </cell>
        </row>
        <row r="144">
          <cell r="B144" t="str">
            <v>ミートボール</v>
          </cell>
          <cell r="C144" t="str">
            <v>規格表１６－８のとおり</v>
          </cell>
          <cell r="D144" t="str">
            <v>kg</v>
          </cell>
          <cell r="E144">
            <v>13</v>
          </cell>
        </row>
        <row r="145">
          <cell r="B145" t="str">
            <v>ミニハンバーグ</v>
          </cell>
          <cell r="C145" t="str">
            <v>規格表５－３９のとおり</v>
          </cell>
          <cell r="D145" t="str">
            <v>kg</v>
          </cell>
          <cell r="E145">
            <v>36</v>
          </cell>
        </row>
        <row r="146">
          <cell r="B146" t="str">
            <v>鶏肉</v>
          </cell>
          <cell r="C146" t="str">
            <v>規格表５－２３のとおり</v>
          </cell>
          <cell r="D146" t="str">
            <v>kg</v>
          </cell>
          <cell r="E146">
            <v>116</v>
          </cell>
        </row>
        <row r="147">
          <cell r="B147" t="str">
            <v>鶏正肉</v>
          </cell>
          <cell r="C147" t="str">
            <v>規格表５－２５のとおり</v>
          </cell>
          <cell r="D147" t="str">
            <v>kg</v>
          </cell>
          <cell r="E147">
            <v>1092</v>
          </cell>
        </row>
        <row r="148">
          <cell r="B148" t="str">
            <v>鶏ささみ</v>
          </cell>
          <cell r="C148" t="str">
            <v>規格表５－２７のとおり</v>
          </cell>
          <cell r="D148" t="str">
            <v>kg</v>
          </cell>
          <cell r="E148">
            <v>15</v>
          </cell>
        </row>
        <row r="149">
          <cell r="B149" t="str">
            <v>鶏むね肉</v>
          </cell>
          <cell r="C149" t="str">
            <v>県産品　骨、皮を除く</v>
          </cell>
          <cell r="D149" t="str">
            <v>kg</v>
          </cell>
          <cell r="E149">
            <v>24</v>
          </cell>
        </row>
        <row r="150">
          <cell r="B150" t="str">
            <v>鶏手羽元肉</v>
          </cell>
          <cell r="C150" t="str">
            <v>６５ｇ程度</v>
          </cell>
          <cell r="D150" t="str">
            <v>kg</v>
          </cell>
          <cell r="E150">
            <v>57</v>
          </cell>
        </row>
        <row r="151">
          <cell r="B151" t="str">
            <v>蒸し鶏ほぐし身</v>
          </cell>
          <cell r="C151" t="str">
            <v>規格表５－４５のとおり</v>
          </cell>
          <cell r="D151" t="str">
            <v>kg</v>
          </cell>
          <cell r="E151">
            <v>54</v>
          </cell>
        </row>
        <row r="152">
          <cell r="B152" t="str">
            <v>冷凍チキンナゲット</v>
          </cell>
          <cell r="C152" t="str">
            <v>チキンナゲット（国産）、納品時冷凍、１個２０ｇ程度</v>
          </cell>
          <cell r="D152" t="str">
            <v>KG</v>
          </cell>
          <cell r="E152">
            <v>24</v>
          </cell>
        </row>
        <row r="153">
          <cell r="B153" t="str">
            <v>温泉卵</v>
          </cell>
          <cell r="C153" t="str">
            <v>規格表８－７３のとおり</v>
          </cell>
          <cell r="D153" t="str">
            <v>kg</v>
          </cell>
          <cell r="E153">
            <v>226</v>
          </cell>
        </row>
        <row r="154">
          <cell r="B154" t="str">
            <v>鶏卵</v>
          </cell>
          <cell r="C154" t="str">
            <v>規格表８－１のとおり</v>
          </cell>
          <cell r="D154" t="str">
            <v>kg</v>
          </cell>
          <cell r="E154">
            <v>243</v>
          </cell>
        </row>
        <row r="155">
          <cell r="B155" t="str">
            <v>鶏卵水煮</v>
          </cell>
          <cell r="C155" t="str">
            <v>規格表８－７９のとおり</v>
          </cell>
          <cell r="D155" t="str">
            <v>kg</v>
          </cell>
          <cell r="E155">
            <v>133</v>
          </cell>
        </row>
        <row r="156">
          <cell r="B156" t="str">
            <v>厚焼卵</v>
          </cell>
          <cell r="C156" t="str">
            <v>規格表１６－１７のとおり</v>
          </cell>
          <cell r="D156" t="str">
            <v>kg</v>
          </cell>
          <cell r="E156">
            <v>302</v>
          </cell>
        </row>
        <row r="157">
          <cell r="B157" t="str">
            <v>スクランブルエッグ</v>
          </cell>
          <cell r="C157" t="str">
            <v>規格表１６－８８のとおり</v>
          </cell>
          <cell r="D157" t="str">
            <v>kg</v>
          </cell>
          <cell r="E157">
            <v>87</v>
          </cell>
        </row>
        <row r="158">
          <cell r="B158" t="str">
            <v>錦糸卵</v>
          </cell>
          <cell r="C158" t="str">
            <v>規格表１６－１８のとおり</v>
          </cell>
          <cell r="D158" t="str">
            <v>kg</v>
          </cell>
          <cell r="E158">
            <v>6</v>
          </cell>
        </row>
        <row r="159">
          <cell r="B159" t="str">
            <v>だし巻卵</v>
          </cell>
          <cell r="C159" t="str">
            <v>規格表１６－８７のとおり</v>
          </cell>
          <cell r="D159" t="str">
            <v>kg</v>
          </cell>
          <cell r="E159">
            <v>60</v>
          </cell>
        </row>
        <row r="160">
          <cell r="B160" t="str">
            <v>うずら卵缶Ａ</v>
          </cell>
          <cell r="C160" t="str">
            <v>規格表１３－１６のとおり</v>
          </cell>
          <cell r="D160" t="str">
            <v>缶</v>
          </cell>
          <cell r="E160">
            <v>9</v>
          </cell>
        </row>
        <row r="161">
          <cell r="B161" t="str">
            <v>牛乳</v>
          </cell>
          <cell r="C161" t="str">
            <v>規格表６－１のとおり</v>
          </cell>
          <cell r="D161" t="str">
            <v>個</v>
          </cell>
          <cell r="E161">
            <v>9250</v>
          </cell>
        </row>
        <row r="162">
          <cell r="B162" t="str">
            <v>コーヒー飲料</v>
          </cell>
          <cell r="C162" t="str">
            <v>規格表６－２のとおり</v>
          </cell>
          <cell r="D162" t="str">
            <v>個</v>
          </cell>
          <cell r="E162">
            <v>9250</v>
          </cell>
        </row>
        <row r="163">
          <cell r="B163" t="str">
            <v>生クリーム</v>
          </cell>
          <cell r="C163" t="str">
            <v>規格表６－１１のとおり</v>
          </cell>
          <cell r="D163" t="str">
            <v>本</v>
          </cell>
          <cell r="E163">
            <v>6</v>
          </cell>
        </row>
        <row r="164">
          <cell r="B164" t="str">
            <v>牛乳（大）</v>
          </cell>
          <cell r="C164" t="str">
            <v>規格表６－１７のとおり</v>
          </cell>
          <cell r="D164" t="str">
            <v>本</v>
          </cell>
          <cell r="E164">
            <v>3</v>
          </cell>
        </row>
        <row r="165">
          <cell r="B165" t="str">
            <v>トッピングチーズ</v>
          </cell>
          <cell r="C165" t="str">
            <v>規格表６－１０のとおり</v>
          </cell>
          <cell r="D165" t="str">
            <v>kg</v>
          </cell>
          <cell r="E165">
            <v>18</v>
          </cell>
        </row>
        <row r="166">
          <cell r="B166" t="str">
            <v>プリン</v>
          </cell>
          <cell r="C166" t="str">
            <v>規格表６－１４のとおり</v>
          </cell>
          <cell r="D166" t="str">
            <v>個</v>
          </cell>
          <cell r="E166">
            <v>271</v>
          </cell>
        </row>
        <row r="167">
          <cell r="B167" t="str">
            <v>アロエヨーグルト</v>
          </cell>
          <cell r="C167" t="str">
            <v>規格表６－１９のとおり</v>
          </cell>
          <cell r="D167" t="str">
            <v>個</v>
          </cell>
          <cell r="E167">
            <v>1177</v>
          </cell>
        </row>
        <row r="168">
          <cell r="B168" t="str">
            <v>フルーツヨーグルト</v>
          </cell>
          <cell r="C168" t="str">
            <v>規格表６－２０のとおり</v>
          </cell>
          <cell r="D168" t="str">
            <v>個</v>
          </cell>
          <cell r="E168">
            <v>271</v>
          </cell>
        </row>
        <row r="169">
          <cell r="B169" t="str">
            <v>ヨーグルト</v>
          </cell>
          <cell r="C169" t="str">
            <v>規格表６－１３のとおり</v>
          </cell>
          <cell r="D169" t="str">
            <v>個</v>
          </cell>
          <cell r="E169">
            <v>20</v>
          </cell>
        </row>
        <row r="170">
          <cell r="B170" t="str">
            <v>ヨーグルト２（ドリンクタイプ）</v>
          </cell>
          <cell r="C170" t="str">
            <v>規格表６－２２のとおり</v>
          </cell>
          <cell r="D170" t="str">
            <v>個</v>
          </cell>
          <cell r="E170">
            <v>1178</v>
          </cell>
        </row>
        <row r="171">
          <cell r="B171" t="str">
            <v>コーヒーゼリー</v>
          </cell>
          <cell r="C171" t="str">
            <v>規格表１７－２２のとおり</v>
          </cell>
          <cell r="D171" t="str">
            <v>個</v>
          </cell>
          <cell r="E171">
            <v>166</v>
          </cell>
        </row>
        <row r="172">
          <cell r="B172" t="str">
            <v>大葉</v>
          </cell>
          <cell r="C172" t="str">
            <v>規格表８－４８のとおり</v>
          </cell>
          <cell r="D172" t="str">
            <v>枚</v>
          </cell>
          <cell r="E172">
            <v>3430</v>
          </cell>
        </row>
        <row r="173">
          <cell r="B173" t="str">
            <v>かいわれ大根</v>
          </cell>
          <cell r="C173" t="str">
            <v>規格表８－５７のとおり</v>
          </cell>
          <cell r="D173" t="str">
            <v>kg</v>
          </cell>
          <cell r="E173">
            <v>35</v>
          </cell>
        </row>
        <row r="174">
          <cell r="B174" t="str">
            <v>冷凍三色ピーマン乱切り</v>
          </cell>
          <cell r="C174" t="str">
            <v>規格表１６－１０５のとおり</v>
          </cell>
          <cell r="D174" t="str">
            <v>kg</v>
          </cell>
          <cell r="E174">
            <v>25</v>
          </cell>
        </row>
        <row r="175">
          <cell r="B175" t="str">
            <v>胡瓜</v>
          </cell>
          <cell r="C175" t="str">
            <v>規格表８－１１のとおり</v>
          </cell>
          <cell r="D175" t="str">
            <v>kg</v>
          </cell>
          <cell r="E175">
            <v>430</v>
          </cell>
        </row>
        <row r="176">
          <cell r="B176" t="str">
            <v>小葱</v>
          </cell>
          <cell r="C176" t="str">
            <v>規格表８－８のとおり</v>
          </cell>
          <cell r="D176" t="str">
            <v>kg</v>
          </cell>
          <cell r="E176">
            <v>24.3</v>
          </cell>
        </row>
        <row r="177">
          <cell r="B177" t="str">
            <v>キャベツ</v>
          </cell>
          <cell r="C177" t="str">
            <v>規格表８－４のとおり</v>
          </cell>
          <cell r="D177" t="str">
            <v>kg</v>
          </cell>
          <cell r="E177">
            <v>766</v>
          </cell>
        </row>
        <row r="178">
          <cell r="B178" t="str">
            <v>冷凍グリーンアスパラ</v>
          </cell>
          <cell r="C178" t="str">
            <v>規格表１６－４１のとおり</v>
          </cell>
          <cell r="D178" t="str">
            <v>kg</v>
          </cell>
          <cell r="E178">
            <v>17</v>
          </cell>
        </row>
        <row r="179">
          <cell r="B179" t="str">
            <v>サニーレタス</v>
          </cell>
          <cell r="C179" t="str">
            <v>規格表８－６０のとおり</v>
          </cell>
          <cell r="D179" t="str">
            <v>kg</v>
          </cell>
          <cell r="E179">
            <v>47</v>
          </cell>
        </row>
        <row r="180">
          <cell r="B180" t="str">
            <v>セロリ</v>
          </cell>
          <cell r="C180" t="str">
            <v>規格表８－１５のとおり</v>
          </cell>
          <cell r="D180" t="str">
            <v>kg</v>
          </cell>
          <cell r="E180">
            <v>16</v>
          </cell>
        </row>
        <row r="181">
          <cell r="B181" t="str">
            <v>白菜</v>
          </cell>
          <cell r="C181" t="str">
            <v>規格表８－３のとおり</v>
          </cell>
          <cell r="D181" t="str">
            <v>kg</v>
          </cell>
          <cell r="E181">
            <v>119</v>
          </cell>
        </row>
        <row r="182">
          <cell r="B182" t="str">
            <v>山東白菜</v>
          </cell>
          <cell r="C182" t="str">
            <v>規格表８－２０のとおり</v>
          </cell>
          <cell r="D182" t="str">
            <v>kg</v>
          </cell>
          <cell r="E182">
            <v>30</v>
          </cell>
        </row>
        <row r="183">
          <cell r="B183" t="str">
            <v>白葱</v>
          </cell>
          <cell r="C183" t="str">
            <v>規格表８－７のとおり</v>
          </cell>
          <cell r="D183" t="str">
            <v>kg</v>
          </cell>
          <cell r="E183">
            <v>173</v>
          </cell>
        </row>
        <row r="184">
          <cell r="B184" t="str">
            <v>にら</v>
          </cell>
          <cell r="C184" t="str">
            <v>規格表８－２３のとおり</v>
          </cell>
          <cell r="D184" t="str">
            <v>kg</v>
          </cell>
          <cell r="E184">
            <v>54</v>
          </cell>
        </row>
        <row r="185">
          <cell r="B185" t="str">
            <v>パセリ</v>
          </cell>
          <cell r="C185" t="str">
            <v>規格表８－２２のとおり</v>
          </cell>
          <cell r="D185" t="str">
            <v>kg</v>
          </cell>
          <cell r="E185">
            <v>0.6</v>
          </cell>
        </row>
        <row r="186">
          <cell r="B186" t="str">
            <v>冷凍ほうれん草</v>
          </cell>
          <cell r="C186" t="str">
            <v>規格表１６－３５のとおり</v>
          </cell>
          <cell r="D186" t="str">
            <v>kg</v>
          </cell>
          <cell r="E186">
            <v>251</v>
          </cell>
        </row>
        <row r="187">
          <cell r="B187" t="str">
            <v>冷凍ブロッコリー</v>
          </cell>
          <cell r="C187" t="str">
            <v>規格表１６－３８のとおり</v>
          </cell>
          <cell r="D187" t="str">
            <v>kg</v>
          </cell>
          <cell r="E187">
            <v>122</v>
          </cell>
        </row>
        <row r="188">
          <cell r="B188" t="str">
            <v>みつば</v>
          </cell>
          <cell r="C188" t="str">
            <v>規格表８－２４のとおり</v>
          </cell>
          <cell r="D188" t="str">
            <v>kg</v>
          </cell>
          <cell r="E188">
            <v>6.2</v>
          </cell>
        </row>
        <row r="189">
          <cell r="B189" t="str">
            <v>レタス</v>
          </cell>
          <cell r="C189" t="str">
            <v>規格表８－１０のとおり</v>
          </cell>
          <cell r="D189" t="str">
            <v>kg</v>
          </cell>
          <cell r="E189">
            <v>385</v>
          </cell>
        </row>
        <row r="190">
          <cell r="B190" t="str">
            <v>パプリカ</v>
          </cell>
          <cell r="C190" t="str">
            <v>規格表８－１３のとおり</v>
          </cell>
          <cell r="D190" t="str">
            <v>kg</v>
          </cell>
          <cell r="E190">
            <v>7</v>
          </cell>
        </row>
        <row r="191">
          <cell r="B191" t="str">
            <v>水菜</v>
          </cell>
          <cell r="C191" t="str">
            <v>規格表８－７４のとおり</v>
          </cell>
          <cell r="D191" t="str">
            <v>kg</v>
          </cell>
          <cell r="E191">
            <v>91</v>
          </cell>
        </row>
        <row r="192">
          <cell r="B192" t="str">
            <v>冷凍小松菜</v>
          </cell>
          <cell r="C192" t="str">
            <v>規格表１６－７５のとおり</v>
          </cell>
          <cell r="D192" t="str">
            <v>kg</v>
          </cell>
          <cell r="E192">
            <v>81</v>
          </cell>
        </row>
        <row r="193">
          <cell r="B193" t="str">
            <v>冷凍小葱</v>
          </cell>
          <cell r="C193" t="str">
            <v>規格表１６－２のとおり</v>
          </cell>
          <cell r="D193" t="str">
            <v>kg</v>
          </cell>
          <cell r="E193">
            <v>58.5</v>
          </cell>
        </row>
        <row r="194">
          <cell r="B194" t="str">
            <v>冷凍青ピーマンスライス</v>
          </cell>
          <cell r="C194" t="str">
            <v>規格表１６－５のとおり</v>
          </cell>
          <cell r="D194" t="str">
            <v>kg</v>
          </cell>
          <cell r="E194">
            <v>62</v>
          </cell>
        </row>
        <row r="195">
          <cell r="B195" t="str">
            <v>冷凍カット人参（銀杏切り）</v>
          </cell>
          <cell r="C195" t="str">
            <v>規格表１６－７のとおり</v>
          </cell>
          <cell r="D195" t="str">
            <v>kg</v>
          </cell>
          <cell r="E195">
            <v>54</v>
          </cell>
        </row>
        <row r="196">
          <cell r="B196" t="str">
            <v>冷凍カット大根（銀杏切り）</v>
          </cell>
          <cell r="C196" t="str">
            <v>規格表１６－１０のとおり</v>
          </cell>
          <cell r="D196" t="str">
            <v>kg</v>
          </cell>
          <cell r="E196">
            <v>51</v>
          </cell>
        </row>
        <row r="197">
          <cell r="B197" t="str">
            <v>冷凍カット人参（乱切り）</v>
          </cell>
          <cell r="C197" t="str">
            <v>規格表１６－１３のとおり</v>
          </cell>
          <cell r="D197" t="str">
            <v>kg</v>
          </cell>
          <cell r="E197">
            <v>181</v>
          </cell>
        </row>
        <row r="198">
          <cell r="B198" t="str">
            <v>冷凍赤ピーマンスライス</v>
          </cell>
          <cell r="C198" t="str">
            <v>規格表１６－２５のとおり</v>
          </cell>
          <cell r="D198" t="str">
            <v>kg</v>
          </cell>
          <cell r="E198">
            <v>8</v>
          </cell>
        </row>
        <row r="199">
          <cell r="B199" t="str">
            <v>冷凍黄ピーマンスライス</v>
          </cell>
          <cell r="C199" t="str">
            <v>規格表１６－３２のとおり</v>
          </cell>
          <cell r="D199" t="str">
            <v>kg</v>
          </cell>
          <cell r="E199">
            <v>15</v>
          </cell>
        </row>
        <row r="200">
          <cell r="B200" t="str">
            <v>パンプキンスープの素</v>
          </cell>
          <cell r="C200" t="str">
            <v>規格表１６－４４のとおり</v>
          </cell>
          <cell r="D200" t="str">
            <v>kg</v>
          </cell>
          <cell r="E200">
            <v>26</v>
          </cell>
        </row>
        <row r="201">
          <cell r="B201" t="str">
            <v>冷凍南瓜</v>
          </cell>
          <cell r="C201" t="str">
            <v>規格表１６－３９のとおり</v>
          </cell>
          <cell r="D201" t="str">
            <v>kg</v>
          </cell>
          <cell r="E201">
            <v>21</v>
          </cell>
        </row>
        <row r="202">
          <cell r="B202" t="str">
            <v>冷凍ニンニク芽（カット）</v>
          </cell>
          <cell r="C202" t="str">
            <v>規格表１６－４２のとおり</v>
          </cell>
          <cell r="D202" t="str">
            <v>kg</v>
          </cell>
          <cell r="E202">
            <v>34</v>
          </cell>
        </row>
        <row r="203">
          <cell r="B203" t="str">
            <v>ダイスキャロット</v>
          </cell>
          <cell r="C203" t="str">
            <v>規格表１６－１４のとおり</v>
          </cell>
          <cell r="D203" t="str">
            <v>kg</v>
          </cell>
          <cell r="E203">
            <v>31</v>
          </cell>
        </row>
        <row r="204">
          <cell r="B204" t="str">
            <v>冷凍チンゲン菜</v>
          </cell>
          <cell r="C204" t="str">
            <v>規格表１６－４３のとおり</v>
          </cell>
          <cell r="D204" t="str">
            <v>kg</v>
          </cell>
          <cell r="E204">
            <v>33</v>
          </cell>
        </row>
        <row r="205">
          <cell r="B205" t="str">
            <v>冷凍刻みオクラ</v>
          </cell>
          <cell r="C205" t="str">
            <v>規格表１６－７８のとおり</v>
          </cell>
          <cell r="D205" t="str">
            <v>kg</v>
          </cell>
          <cell r="E205">
            <v>96</v>
          </cell>
        </row>
        <row r="206">
          <cell r="B206" t="str">
            <v>冷凍南瓜（ダイスカット）</v>
          </cell>
          <cell r="C206" t="str">
            <v>規格表１６－９４のとおり</v>
          </cell>
          <cell r="D206" t="str">
            <v>kg</v>
          </cell>
          <cell r="E206">
            <v>21</v>
          </cell>
        </row>
        <row r="207">
          <cell r="B207" t="str">
            <v>野菜ジュース（トマト＆赤ぶどう）</v>
          </cell>
          <cell r="C207" t="str">
            <v>規格表１５－５８のとおり</v>
          </cell>
          <cell r="D207" t="str">
            <v>個</v>
          </cell>
          <cell r="E207">
            <v>180</v>
          </cell>
        </row>
        <row r="208">
          <cell r="B208" t="str">
            <v>冷凍グリル茄子（ダイスカット）</v>
          </cell>
          <cell r="C208" t="str">
            <v>規格表１６－１０４のとおり</v>
          </cell>
          <cell r="D208" t="str">
            <v>kg</v>
          </cell>
          <cell r="E208">
            <v>56</v>
          </cell>
        </row>
        <row r="209">
          <cell r="B209" t="str">
            <v>チンゲン菜のおひたし</v>
          </cell>
          <cell r="C209" t="str">
            <v>規格表１７－３９のとおり</v>
          </cell>
          <cell r="D209" t="str">
            <v>kg</v>
          </cell>
          <cell r="E209">
            <v>24</v>
          </cell>
        </row>
        <row r="210">
          <cell r="B210" t="str">
            <v>よもぎ</v>
          </cell>
          <cell r="C210" t="str">
            <v>国内で生産されたものとする。鮮度のよいもの、生食用</v>
          </cell>
          <cell r="D210" t="str">
            <v>KG</v>
          </cell>
          <cell r="E210">
            <v>1</v>
          </cell>
        </row>
        <row r="211">
          <cell r="B211" t="str">
            <v>ブロッコリースプラウト　生</v>
          </cell>
          <cell r="C211" t="str">
            <v>軸にはりがあり、葉がみずみずしいもの。</v>
          </cell>
          <cell r="D211" t="str">
            <v>KG</v>
          </cell>
          <cell r="E211">
            <v>7</v>
          </cell>
        </row>
        <row r="212">
          <cell r="B212" t="str">
            <v>レッドオニオン</v>
          </cell>
          <cell r="C212" t="str">
            <v>規格表８－８１のとおり</v>
          </cell>
          <cell r="D212" t="str">
            <v>kg</v>
          </cell>
          <cell r="E212">
            <v>6</v>
          </cell>
        </row>
        <row r="213">
          <cell r="B213" t="str">
            <v>冷凍ささがきごぼう</v>
          </cell>
          <cell r="C213" t="str">
            <v>規格表１６－９７のとおり</v>
          </cell>
          <cell r="D213" t="str">
            <v>kg</v>
          </cell>
          <cell r="E213">
            <v>121</v>
          </cell>
        </row>
        <row r="214">
          <cell r="B214" t="str">
            <v>生姜</v>
          </cell>
          <cell r="C214" t="str">
            <v>規格表８－４０のとおり</v>
          </cell>
          <cell r="D214" t="str">
            <v>kg</v>
          </cell>
          <cell r="E214">
            <v>12</v>
          </cell>
        </row>
        <row r="215">
          <cell r="B215" t="str">
            <v>大根</v>
          </cell>
          <cell r="C215" t="str">
            <v>規格表８－６のとおり</v>
          </cell>
          <cell r="D215" t="str">
            <v>kg</v>
          </cell>
          <cell r="E215">
            <v>183</v>
          </cell>
        </row>
        <row r="216">
          <cell r="B216" t="str">
            <v>トマト</v>
          </cell>
          <cell r="C216" t="str">
            <v>規格表８－１６のとおり</v>
          </cell>
          <cell r="D216" t="str">
            <v>kg</v>
          </cell>
          <cell r="E216">
            <v>254</v>
          </cell>
        </row>
        <row r="217">
          <cell r="B217" t="str">
            <v>玉葱</v>
          </cell>
          <cell r="C217" t="str">
            <v>規格表８－９のとおり</v>
          </cell>
          <cell r="D217" t="str">
            <v>kg</v>
          </cell>
          <cell r="E217">
            <v>578</v>
          </cell>
        </row>
        <row r="218">
          <cell r="B218" t="str">
            <v>人参</v>
          </cell>
          <cell r="C218" t="str">
            <v>規格表８－３０のとおり</v>
          </cell>
          <cell r="D218" t="str">
            <v>kg</v>
          </cell>
          <cell r="E218">
            <v>30</v>
          </cell>
        </row>
        <row r="219">
          <cell r="B219" t="str">
            <v>紫キャベツ</v>
          </cell>
          <cell r="C219" t="str">
            <v>規格表８－５のとおり</v>
          </cell>
          <cell r="D219" t="str">
            <v>kg</v>
          </cell>
          <cell r="E219">
            <v>16</v>
          </cell>
        </row>
        <row r="220">
          <cell r="B220" t="str">
            <v>ミックスベジタブル</v>
          </cell>
          <cell r="C220" t="str">
            <v>規格表１６－２６のとおり</v>
          </cell>
          <cell r="D220" t="str">
            <v>kg</v>
          </cell>
          <cell r="E220">
            <v>18</v>
          </cell>
        </row>
        <row r="221">
          <cell r="B221" t="str">
            <v>れんこん水煮</v>
          </cell>
          <cell r="C221" t="str">
            <v>規格表８－３２のとおり</v>
          </cell>
          <cell r="D221" t="str">
            <v>kg</v>
          </cell>
          <cell r="E221">
            <v>53</v>
          </cell>
        </row>
        <row r="222">
          <cell r="B222" t="str">
            <v>和風野菜ミックス</v>
          </cell>
          <cell r="C222" t="str">
            <v>規格表１６－４８のとおり</v>
          </cell>
          <cell r="D222" t="str">
            <v>kg</v>
          </cell>
          <cell r="E222">
            <v>70</v>
          </cell>
        </row>
        <row r="223">
          <cell r="B223" t="str">
            <v>中華野菜ミックス</v>
          </cell>
          <cell r="C223" t="str">
            <v>規格表１６－４９のとおり</v>
          </cell>
          <cell r="D223" t="str">
            <v>kg</v>
          </cell>
          <cell r="E223">
            <v>48</v>
          </cell>
        </row>
        <row r="224">
          <cell r="B224" t="str">
            <v>オニオンソテー</v>
          </cell>
          <cell r="C224" t="str">
            <v>規格表１６－７６のとおり</v>
          </cell>
          <cell r="D224" t="str">
            <v>kg</v>
          </cell>
          <cell r="E224">
            <v>363</v>
          </cell>
        </row>
        <row r="225">
          <cell r="B225" t="str">
            <v>冷凍冬瓜（カット）</v>
          </cell>
          <cell r="C225" t="str">
            <v>規格表１６－７４のとおり</v>
          </cell>
          <cell r="D225" t="str">
            <v>kg</v>
          </cell>
          <cell r="E225">
            <v>99</v>
          </cell>
        </row>
        <row r="226">
          <cell r="B226" t="str">
            <v>冷凍大根おろし</v>
          </cell>
          <cell r="C226" t="str">
            <v>規格表１６－３７のとおり</v>
          </cell>
          <cell r="D226" t="str">
            <v>kg</v>
          </cell>
          <cell r="E226">
            <v>281</v>
          </cell>
        </row>
        <row r="227">
          <cell r="B227" t="str">
            <v>冷凍白菜カット</v>
          </cell>
          <cell r="C227" t="str">
            <v>規格表１６－５７のとおり</v>
          </cell>
          <cell r="D227" t="str">
            <v>kg</v>
          </cell>
          <cell r="E227">
            <v>194</v>
          </cell>
        </row>
        <row r="228">
          <cell r="B228" t="str">
            <v>切干大根Ａ</v>
          </cell>
          <cell r="C228" t="str">
            <v>規格表１０－７のとおり</v>
          </cell>
          <cell r="D228" t="str">
            <v>kg</v>
          </cell>
          <cell r="E228">
            <v>6</v>
          </cell>
        </row>
        <row r="229">
          <cell r="B229" t="str">
            <v>スライスニンニク</v>
          </cell>
          <cell r="C229" t="str">
            <v>規格表８－３９のとおり</v>
          </cell>
          <cell r="D229" t="str">
            <v>kg</v>
          </cell>
          <cell r="E229">
            <v>4</v>
          </cell>
        </row>
        <row r="230">
          <cell r="B230" t="str">
            <v>むきにんにく</v>
          </cell>
          <cell r="C230" t="str">
            <v>規格表８－３８のとおり</v>
          </cell>
          <cell r="D230" t="str">
            <v>kg</v>
          </cell>
          <cell r="E230">
            <v>1</v>
          </cell>
        </row>
        <row r="231">
          <cell r="B231" t="str">
            <v>南瓜サラダ</v>
          </cell>
          <cell r="C231" t="str">
            <v>規格表１７－１１のとおり</v>
          </cell>
          <cell r="D231" t="str">
            <v>kg</v>
          </cell>
          <cell r="E231">
            <v>29</v>
          </cell>
        </row>
        <row r="232">
          <cell r="B232" t="str">
            <v>人参しりしり</v>
          </cell>
          <cell r="C232" t="str">
            <v>規格表８－８２のとおり</v>
          </cell>
          <cell r="D232" t="str">
            <v>kg</v>
          </cell>
          <cell r="E232">
            <v>113</v>
          </cell>
        </row>
        <row r="233">
          <cell r="B233" t="str">
            <v>花形にんじん</v>
          </cell>
          <cell r="C233" t="str">
            <v>５００ｇ、冷凍品</v>
          </cell>
          <cell r="D233" t="str">
            <v>kg</v>
          </cell>
          <cell r="E233">
            <v>18</v>
          </cell>
        </row>
        <row r="234">
          <cell r="B234" t="str">
            <v>筍水煮</v>
          </cell>
          <cell r="C234" t="str">
            <v>規格表８－４５のとおり</v>
          </cell>
          <cell r="D234" t="str">
            <v>kg</v>
          </cell>
          <cell r="E234">
            <v>35</v>
          </cell>
        </row>
        <row r="235">
          <cell r="B235" t="str">
            <v>筍水煮（乱切り）</v>
          </cell>
          <cell r="C235" t="str">
            <v>規格表８－４４のとおり</v>
          </cell>
          <cell r="D235" t="str">
            <v>kg</v>
          </cell>
          <cell r="E235">
            <v>25</v>
          </cell>
        </row>
        <row r="236">
          <cell r="B236" t="str">
            <v>ミニトマト</v>
          </cell>
          <cell r="C236" t="str">
            <v>規格表８－６３のとおり</v>
          </cell>
          <cell r="D236" t="str">
            <v>kg</v>
          </cell>
          <cell r="E236">
            <v>76</v>
          </cell>
        </row>
        <row r="237">
          <cell r="B237" t="str">
            <v>グリル野菜ミックス</v>
          </cell>
          <cell r="C237" t="str">
            <v>規格表１６－９６のとおり</v>
          </cell>
          <cell r="D237" t="str">
            <v>kg</v>
          </cell>
          <cell r="E237">
            <v>54</v>
          </cell>
        </row>
        <row r="238">
          <cell r="B238" t="str">
            <v>レモン</v>
          </cell>
          <cell r="C238" t="str">
            <v>規格表９－１０のとおり</v>
          </cell>
          <cell r="D238" t="str">
            <v>kg</v>
          </cell>
          <cell r="E238">
            <v>36</v>
          </cell>
        </row>
        <row r="239">
          <cell r="B239" t="str">
            <v>レモン風味果汁</v>
          </cell>
          <cell r="C239" t="str">
            <v>規格表１５－２４のとおり</v>
          </cell>
          <cell r="D239" t="str">
            <v>本</v>
          </cell>
          <cell r="E239">
            <v>30</v>
          </cell>
        </row>
        <row r="240">
          <cell r="B240" t="str">
            <v>シークワーサー果汁Ａ</v>
          </cell>
          <cell r="C240" t="str">
            <v>規格表１５－５１のとおり</v>
          </cell>
          <cell r="D240" t="str">
            <v>本</v>
          </cell>
          <cell r="E240">
            <v>30</v>
          </cell>
        </row>
        <row r="241">
          <cell r="B241" t="str">
            <v>バナナ</v>
          </cell>
          <cell r="C241" t="str">
            <v>規格表９－１６のとおり</v>
          </cell>
          <cell r="D241" t="str">
            <v>kg</v>
          </cell>
          <cell r="E241">
            <v>182</v>
          </cell>
        </row>
        <row r="242">
          <cell r="B242" t="str">
            <v>ゴールデンキウイ</v>
          </cell>
          <cell r="C242" t="str">
            <v>規格表９－２７に準ずる</v>
          </cell>
          <cell r="D242" t="str">
            <v>kg</v>
          </cell>
          <cell r="E242">
            <v>61</v>
          </cell>
        </row>
        <row r="243">
          <cell r="B243" t="str">
            <v>野菜ジュース（白ぶどう＆法蓮草）</v>
          </cell>
          <cell r="C243" t="str">
            <v>規格表１５－５３のとおり</v>
          </cell>
          <cell r="D243" t="str">
            <v>個</v>
          </cell>
          <cell r="E243">
            <v>773</v>
          </cell>
        </row>
        <row r="244">
          <cell r="B244" t="str">
            <v>野菜ジュース（人参＆りんご）</v>
          </cell>
          <cell r="C244" t="str">
            <v>規格表１５－５４のとおり</v>
          </cell>
          <cell r="D244" t="str">
            <v>個</v>
          </cell>
          <cell r="E244">
            <v>459</v>
          </cell>
        </row>
        <row r="245">
          <cell r="B245" t="str">
            <v>エリンギ</v>
          </cell>
          <cell r="C245" t="str">
            <v>１本４０ｇ程度、鮮度良好なもの</v>
          </cell>
          <cell r="D245" t="str">
            <v>kg</v>
          </cell>
          <cell r="E245">
            <v>6</v>
          </cell>
        </row>
        <row r="246">
          <cell r="B246" t="str">
            <v>冷凍カットえのき</v>
          </cell>
          <cell r="C246" t="str">
            <v>規格表１６－７９のとおり</v>
          </cell>
          <cell r="D246" t="str">
            <v>kg</v>
          </cell>
          <cell r="E246">
            <v>65</v>
          </cell>
        </row>
        <row r="247">
          <cell r="B247" t="str">
            <v>冷凍カットしめじ</v>
          </cell>
          <cell r="C247" t="str">
            <v>規格表１６－９５のとおり</v>
          </cell>
          <cell r="D247" t="str">
            <v>kg</v>
          </cell>
          <cell r="E247">
            <v>172</v>
          </cell>
        </row>
        <row r="248">
          <cell r="B248" t="str">
            <v>木くらげスライス</v>
          </cell>
          <cell r="C248" t="str">
            <v>規格表１０－２１のとおり</v>
          </cell>
          <cell r="D248" t="str">
            <v>kg</v>
          </cell>
          <cell r="E248">
            <v>6</v>
          </cell>
        </row>
        <row r="249">
          <cell r="B249" t="str">
            <v>冷凍きのこミックス</v>
          </cell>
          <cell r="C249" t="str">
            <v>規格表１６－５３のとおり</v>
          </cell>
          <cell r="D249" t="str">
            <v>kg</v>
          </cell>
          <cell r="E249">
            <v>46</v>
          </cell>
        </row>
        <row r="250">
          <cell r="B250" t="str">
            <v>海草サラダ</v>
          </cell>
          <cell r="C250" t="str">
            <v>規格表３－７７のとおり</v>
          </cell>
          <cell r="D250" t="str">
            <v>kg</v>
          </cell>
          <cell r="E250">
            <v>1</v>
          </cell>
        </row>
        <row r="251">
          <cell r="B251" t="str">
            <v>錦糸のり</v>
          </cell>
          <cell r="C251" t="str">
            <v>規格表１０－３のとおり</v>
          </cell>
          <cell r="D251" t="str">
            <v>kg</v>
          </cell>
          <cell r="E251">
            <v>2</v>
          </cell>
        </row>
        <row r="252">
          <cell r="B252" t="str">
            <v>塩昆布</v>
          </cell>
          <cell r="C252" t="str">
            <v>規格表１０－１３のとおり</v>
          </cell>
          <cell r="D252" t="str">
            <v>kg</v>
          </cell>
          <cell r="E252">
            <v>2</v>
          </cell>
        </row>
        <row r="253">
          <cell r="B253" t="str">
            <v>青のり粉Ａ</v>
          </cell>
          <cell r="C253" t="str">
            <v>規格表１０－２のとおり</v>
          </cell>
          <cell r="D253" t="str">
            <v>kg</v>
          </cell>
          <cell r="E253">
            <v>0.5</v>
          </cell>
        </row>
        <row r="254">
          <cell r="B254" t="str">
            <v>もずく</v>
          </cell>
          <cell r="C254" t="str">
            <v>規格表３－７０のとおり</v>
          </cell>
          <cell r="D254" t="str">
            <v>kg</v>
          </cell>
          <cell r="E254">
            <v>115</v>
          </cell>
        </row>
        <row r="255">
          <cell r="B255" t="str">
            <v>しそひじき</v>
          </cell>
          <cell r="C255" t="str">
            <v>１ｋｇ入り</v>
          </cell>
          <cell r="D255" t="str">
            <v>kg</v>
          </cell>
          <cell r="E255">
            <v>9</v>
          </cell>
        </row>
        <row r="256">
          <cell r="B256" t="str">
            <v>刻み昆布</v>
          </cell>
          <cell r="C256" t="str">
            <v>規格表１０－１６のとおり</v>
          </cell>
          <cell r="D256" t="str">
            <v>kg</v>
          </cell>
          <cell r="E256">
            <v>8</v>
          </cell>
        </row>
        <row r="257">
          <cell r="B257" t="str">
            <v>結び昆布</v>
          </cell>
          <cell r="C257" t="str">
            <v>規格表１０－１８のとおり</v>
          </cell>
          <cell r="D257" t="str">
            <v>kg</v>
          </cell>
          <cell r="E257">
            <v>42</v>
          </cell>
        </row>
        <row r="258">
          <cell r="B258" t="str">
            <v>めかぶ</v>
          </cell>
          <cell r="C258" t="str">
            <v>規格表３－７６のとおり</v>
          </cell>
          <cell r="D258" t="str">
            <v>kg</v>
          </cell>
          <cell r="E258">
            <v>49</v>
          </cell>
        </row>
        <row r="259">
          <cell r="B259" t="str">
            <v>あおさ</v>
          </cell>
          <cell r="C259" t="str">
            <v>規格表１０－６のとおり</v>
          </cell>
          <cell r="D259" t="str">
            <v>kg</v>
          </cell>
          <cell r="E259">
            <v>1</v>
          </cell>
        </row>
        <row r="260">
          <cell r="B260" t="str">
            <v>アガー</v>
          </cell>
          <cell r="C260" t="str">
            <v>ゼリー製剤粉末タイプ１ｋｇ入り</v>
          </cell>
          <cell r="D260" t="str">
            <v>kg</v>
          </cell>
          <cell r="E260">
            <v>2</v>
          </cell>
        </row>
        <row r="261">
          <cell r="B261" t="str">
            <v>ごぼうサラダ</v>
          </cell>
          <cell r="C261" t="str">
            <v>規格表１７－１０のとおり</v>
          </cell>
          <cell r="D261" t="str">
            <v>kg</v>
          </cell>
          <cell r="E261">
            <v>7</v>
          </cell>
        </row>
        <row r="262">
          <cell r="B262" t="str">
            <v>切干炒煮</v>
          </cell>
          <cell r="C262" t="str">
            <v>規格表１７－１６のとおり</v>
          </cell>
          <cell r="D262" t="str">
            <v>kg</v>
          </cell>
          <cell r="E262">
            <v>24</v>
          </cell>
        </row>
        <row r="263">
          <cell r="B263" t="str">
            <v>レモンティー</v>
          </cell>
          <cell r="C263" t="str">
            <v>規格表１５－３４のとおり</v>
          </cell>
          <cell r="D263" t="str">
            <v>個</v>
          </cell>
          <cell r="E263">
            <v>305</v>
          </cell>
        </row>
        <row r="264">
          <cell r="B264" t="str">
            <v>チリパウダー</v>
          </cell>
          <cell r="C264" t="str">
            <v>規格表２－４２のとおり</v>
          </cell>
          <cell r="D264" t="str">
            <v>個</v>
          </cell>
          <cell r="E264">
            <v>1</v>
          </cell>
        </row>
        <row r="265">
          <cell r="B265" t="str">
            <v>マーボ豆腐の素</v>
          </cell>
          <cell r="C265" t="str">
            <v>規格表２－８０のとおり</v>
          </cell>
          <cell r="D265" t="str">
            <v>kg</v>
          </cell>
          <cell r="E265">
            <v>35</v>
          </cell>
        </row>
        <row r="266">
          <cell r="B266" t="str">
            <v>ホイコーローの素</v>
          </cell>
          <cell r="C266" t="str">
            <v>規格表２－８２のとおり</v>
          </cell>
          <cell r="D266" t="str">
            <v>本</v>
          </cell>
          <cell r="E266">
            <v>17</v>
          </cell>
        </row>
        <row r="267">
          <cell r="B267" t="str">
            <v>十勝豚丼のたれ</v>
          </cell>
          <cell r="C267" t="str">
            <v>和弘食品（株）十勝豚丼のたれ１ｋｇ入り</v>
          </cell>
          <cell r="D267" t="str">
            <v>袋</v>
          </cell>
          <cell r="E267">
            <v>47</v>
          </cell>
        </row>
        <row r="268">
          <cell r="B268" t="str">
            <v>鶏がらスープの素</v>
          </cell>
          <cell r="C268" t="str">
            <v>規格表２－４５のとおり</v>
          </cell>
          <cell r="D268" t="str">
            <v>kg</v>
          </cell>
          <cell r="E268">
            <v>34</v>
          </cell>
        </row>
        <row r="269">
          <cell r="B269" t="str">
            <v>食塩Ａ</v>
          </cell>
          <cell r="C269" t="str">
            <v>１袋５００ｇ入り。沖縄県海水１００％。パウダー状を除く。</v>
          </cell>
          <cell r="D269" t="str">
            <v>kg</v>
          </cell>
          <cell r="E269">
            <v>2</v>
          </cell>
        </row>
        <row r="270">
          <cell r="B270" t="str">
            <v>ハーブソルト</v>
          </cell>
          <cell r="C270" t="str">
            <v>規格表２－１５７のとおり</v>
          </cell>
          <cell r="D270" t="str">
            <v>本</v>
          </cell>
          <cell r="E270">
            <v>3</v>
          </cell>
        </row>
        <row r="271">
          <cell r="B271" t="str">
            <v>粒マスタード</v>
          </cell>
          <cell r="C271" t="str">
            <v>規格表２－３０のとおり</v>
          </cell>
          <cell r="D271" t="str">
            <v>個</v>
          </cell>
          <cell r="E271">
            <v>1</v>
          </cell>
        </row>
        <row r="272">
          <cell r="B272" t="str">
            <v>ステーキしょう油和風</v>
          </cell>
          <cell r="C272" t="str">
            <v>規格表２－１４１のとおり</v>
          </cell>
          <cell r="D272" t="str">
            <v>本</v>
          </cell>
          <cell r="E272">
            <v>14</v>
          </cell>
        </row>
        <row r="273">
          <cell r="B273" t="str">
            <v>白だし</v>
          </cell>
          <cell r="C273" t="str">
            <v>規格表２－１２６のとおり</v>
          </cell>
          <cell r="D273" t="str">
            <v>本</v>
          </cell>
          <cell r="E273">
            <v>5</v>
          </cell>
        </row>
        <row r="274">
          <cell r="B274" t="str">
            <v>ドリンク酢（美酢）ザクロ</v>
          </cell>
          <cell r="C274" t="str">
            <v>ドリンク酢、９００ｍｌ入り。</v>
          </cell>
          <cell r="D274" t="str">
            <v>kg</v>
          </cell>
          <cell r="E274">
            <v>33</v>
          </cell>
        </row>
        <row r="275">
          <cell r="B275" t="str">
            <v>ウスターソース</v>
          </cell>
          <cell r="C275" t="str">
            <v>規格表２－６のとおり</v>
          </cell>
          <cell r="D275" t="str">
            <v>個</v>
          </cell>
          <cell r="E275">
            <v>29</v>
          </cell>
        </row>
        <row r="276">
          <cell r="B276" t="str">
            <v>オイスターソース</v>
          </cell>
          <cell r="C276" t="str">
            <v>規格表２－１０４のとおり</v>
          </cell>
          <cell r="D276" t="str">
            <v>缶</v>
          </cell>
          <cell r="E276">
            <v>22</v>
          </cell>
        </row>
        <row r="277">
          <cell r="B277" t="str">
            <v>シャリアピンソース</v>
          </cell>
          <cell r="C277" t="str">
            <v>規格表２－１０５のとおり</v>
          </cell>
          <cell r="D277" t="str">
            <v>本</v>
          </cell>
          <cell r="E277">
            <v>7</v>
          </cell>
        </row>
        <row r="278">
          <cell r="B278" t="str">
            <v>お好み焼ソース</v>
          </cell>
          <cell r="C278" t="str">
            <v>規格表２－５のとおり</v>
          </cell>
          <cell r="D278" t="str">
            <v>本</v>
          </cell>
          <cell r="E278">
            <v>19</v>
          </cell>
        </row>
        <row r="279">
          <cell r="B279" t="str">
            <v>卓上トマトケチャップ</v>
          </cell>
          <cell r="C279" t="str">
            <v>規格表２－２４のとおり</v>
          </cell>
          <cell r="D279" t="str">
            <v>本</v>
          </cell>
          <cell r="E279">
            <v>3</v>
          </cell>
        </row>
        <row r="280">
          <cell r="B280" t="str">
            <v>袋トマトソースＡ</v>
          </cell>
          <cell r="C280" t="str">
            <v>規格表２－１４５のとおり</v>
          </cell>
          <cell r="D280" t="str">
            <v>袋</v>
          </cell>
          <cell r="E280">
            <v>22</v>
          </cell>
        </row>
        <row r="281">
          <cell r="B281" t="str">
            <v>スイートチリソース</v>
          </cell>
          <cell r="C281" t="str">
            <v>規格表２－１１５のとおり</v>
          </cell>
          <cell r="D281" t="str">
            <v>本</v>
          </cell>
          <cell r="E281">
            <v>5</v>
          </cell>
        </row>
        <row r="282">
          <cell r="B282" t="str">
            <v>香草焼きシーズニング</v>
          </cell>
          <cell r="C282" t="str">
            <v>規格表２－９７のとおり</v>
          </cell>
          <cell r="D282" t="str">
            <v>kg</v>
          </cell>
          <cell r="E282">
            <v>5</v>
          </cell>
        </row>
        <row r="283">
          <cell r="B283" t="str">
            <v>タコスシーズニング</v>
          </cell>
          <cell r="C283" t="str">
            <v>規格表２－１２０のとおり</v>
          </cell>
          <cell r="D283" t="str">
            <v>kg</v>
          </cell>
          <cell r="E283">
            <v>5</v>
          </cell>
        </row>
        <row r="284">
          <cell r="B284" t="str">
            <v>ハヤシルウ</v>
          </cell>
          <cell r="C284" t="str">
            <v>規格表２－２１のとおり</v>
          </cell>
          <cell r="D284" t="str">
            <v>kg</v>
          </cell>
          <cell r="E284">
            <v>9</v>
          </cell>
        </row>
        <row r="285">
          <cell r="B285" t="str">
            <v>辛味調味料</v>
          </cell>
          <cell r="C285" t="str">
            <v>規格表２－１０７のとおり</v>
          </cell>
          <cell r="D285" t="str">
            <v>本</v>
          </cell>
          <cell r="E285">
            <v>13</v>
          </cell>
        </row>
        <row r="286">
          <cell r="B286" t="str">
            <v>和風ドレッシング</v>
          </cell>
          <cell r="C286" t="str">
            <v>規格表２－６８のとおり</v>
          </cell>
          <cell r="D286" t="str">
            <v>本</v>
          </cell>
          <cell r="E286">
            <v>43</v>
          </cell>
        </row>
        <row r="287">
          <cell r="B287" t="str">
            <v>中華ドレッシング</v>
          </cell>
          <cell r="C287" t="str">
            <v>規格表２－１４６のとおり</v>
          </cell>
          <cell r="D287" t="str">
            <v>本</v>
          </cell>
          <cell r="E287">
            <v>4</v>
          </cell>
        </row>
        <row r="288">
          <cell r="B288" t="str">
            <v>ごま風味ドレッシング</v>
          </cell>
          <cell r="C288" t="str">
            <v>規格表２－１３８のとおり</v>
          </cell>
          <cell r="D288" t="str">
            <v>本</v>
          </cell>
          <cell r="E288">
            <v>18</v>
          </cell>
        </row>
        <row r="289">
          <cell r="B289" t="str">
            <v>山賊焼のたれ</v>
          </cell>
          <cell r="C289" t="str">
            <v>規格表２－１１３のとおり</v>
          </cell>
          <cell r="D289" t="str">
            <v>本</v>
          </cell>
          <cell r="E289">
            <v>17</v>
          </cell>
        </row>
        <row r="290">
          <cell r="B290" t="str">
            <v>シーザードレッシング</v>
          </cell>
          <cell r="C290" t="str">
            <v>規格表２－１１９のとおり</v>
          </cell>
          <cell r="D290" t="str">
            <v>本</v>
          </cell>
          <cell r="E290">
            <v>24</v>
          </cell>
        </row>
        <row r="291">
          <cell r="B291" t="str">
            <v>塩糀（液体タイプ）</v>
          </cell>
          <cell r="C291" t="str">
            <v>規格表２－１４７のとおり</v>
          </cell>
          <cell r="D291" t="str">
            <v>本</v>
          </cell>
          <cell r="E291">
            <v>7</v>
          </cell>
        </row>
        <row r="292">
          <cell r="B292" t="str">
            <v>島とうがらし</v>
          </cell>
          <cell r="C292" t="str">
            <v>規格表２－８８のとおり</v>
          </cell>
          <cell r="D292" t="str">
            <v>本</v>
          </cell>
          <cell r="E292">
            <v>35</v>
          </cell>
        </row>
        <row r="293">
          <cell r="B293" t="str">
            <v>炒飯</v>
          </cell>
          <cell r="C293" t="str">
            <v>規格表１６－６７のとおり</v>
          </cell>
          <cell r="D293" t="str">
            <v>kg</v>
          </cell>
          <cell r="E293">
            <v>105</v>
          </cell>
        </row>
        <row r="294">
          <cell r="B294" t="str">
            <v>クリームシチューの素</v>
          </cell>
          <cell r="C294" t="str">
            <v>規格表２－１３９のとおり</v>
          </cell>
          <cell r="D294" t="str">
            <v>kg</v>
          </cell>
          <cell r="E294">
            <v>8</v>
          </cell>
        </row>
        <row r="295">
          <cell r="B295" t="str">
            <v>冷凍がらチキン</v>
          </cell>
          <cell r="C295" t="str">
            <v>規格表１６－９０のとおり</v>
          </cell>
          <cell r="D295" t="str">
            <v>kg</v>
          </cell>
          <cell r="E295">
            <v>12</v>
          </cell>
        </row>
        <row r="296">
          <cell r="B296" t="str">
            <v>炊きがらスープ</v>
          </cell>
          <cell r="C296" t="str">
            <v>規格表２－１７２のとおり</v>
          </cell>
          <cell r="D296" t="str">
            <v>袋</v>
          </cell>
          <cell r="E296">
            <v>6</v>
          </cell>
        </row>
        <row r="297">
          <cell r="B297" t="str">
            <v>冷凍がらポーク</v>
          </cell>
          <cell r="C297" t="str">
            <v>規格表１６－８９のとおり</v>
          </cell>
          <cell r="D297" t="str">
            <v>kg</v>
          </cell>
          <cell r="E297">
            <v>115</v>
          </cell>
        </row>
        <row r="298">
          <cell r="B298" t="str">
            <v>粉さんしょう</v>
          </cell>
          <cell r="C298" t="str">
            <v>規格表２－６４のとおり</v>
          </cell>
          <cell r="D298" t="str">
            <v>本</v>
          </cell>
          <cell r="E298">
            <v>9</v>
          </cell>
        </row>
        <row r="299">
          <cell r="B299" t="str">
            <v>粉チーズ</v>
          </cell>
          <cell r="C299" t="str">
            <v>規格表６－９のとおり</v>
          </cell>
          <cell r="D299" t="str">
            <v>個</v>
          </cell>
          <cell r="E299">
            <v>102</v>
          </cell>
        </row>
        <row r="300">
          <cell r="B300" t="str">
            <v>キムチの素</v>
          </cell>
          <cell r="C300" t="str">
            <v>規格表２－１２３のとおり</v>
          </cell>
          <cell r="D300" t="str">
            <v>kg</v>
          </cell>
          <cell r="E300">
            <v>28</v>
          </cell>
        </row>
        <row r="301">
          <cell r="B301" t="str">
            <v>柚胡椒</v>
          </cell>
          <cell r="C301" t="str">
            <v>規格表２－１２２のとおり</v>
          </cell>
          <cell r="D301" t="str">
            <v>個</v>
          </cell>
          <cell r="E301">
            <v>7</v>
          </cell>
        </row>
        <row r="302">
          <cell r="B302" t="str">
            <v>業務用ガラムマサラ</v>
          </cell>
          <cell r="C302" t="str">
            <v>規格表２－１７３のとおり</v>
          </cell>
          <cell r="D302" t="str">
            <v>袋</v>
          </cell>
          <cell r="E302">
            <v>3</v>
          </cell>
        </row>
        <row r="303">
          <cell r="B303" t="str">
            <v>ローリエ（パウダー）</v>
          </cell>
          <cell r="C303" t="str">
            <v>規格表２－８３のとおり</v>
          </cell>
          <cell r="D303" t="str">
            <v>本</v>
          </cell>
          <cell r="E303">
            <v>7</v>
          </cell>
        </row>
        <row r="304">
          <cell r="B304" t="str">
            <v>チャンポンスープ</v>
          </cell>
          <cell r="C304" t="str">
            <v>規格表２－１４２のとおり</v>
          </cell>
          <cell r="D304" t="str">
            <v>本</v>
          </cell>
          <cell r="E304">
            <v>20</v>
          </cell>
        </row>
        <row r="305">
          <cell r="B305" t="str">
            <v>業務用焼肉のたれ</v>
          </cell>
          <cell r="C305" t="str">
            <v>規格表２－１３７のとおり</v>
          </cell>
          <cell r="D305" t="str">
            <v>本</v>
          </cell>
          <cell r="E305">
            <v>10</v>
          </cell>
        </row>
        <row r="306">
          <cell r="B306" t="str">
            <v>コチュジャン</v>
          </cell>
          <cell r="C306" t="str">
            <v>規格表２－１０３のとおり</v>
          </cell>
          <cell r="D306" t="str">
            <v>個</v>
          </cell>
          <cell r="E306">
            <v>12</v>
          </cell>
        </row>
        <row r="307">
          <cell r="B307" t="str">
            <v>酢豚用調味料</v>
          </cell>
          <cell r="C307" t="str">
            <v>規格表２－１０１のとおり</v>
          </cell>
          <cell r="D307" t="str">
            <v>本</v>
          </cell>
          <cell r="E307">
            <v>42</v>
          </cell>
        </row>
        <row r="308">
          <cell r="B308" t="str">
            <v>パプリカパウダー</v>
          </cell>
          <cell r="C308" t="str">
            <v>規格表２－５４のとおり</v>
          </cell>
          <cell r="D308" t="str">
            <v>缶</v>
          </cell>
          <cell r="E308">
            <v>1</v>
          </cell>
        </row>
        <row r="309">
          <cell r="B309" t="str">
            <v>業務用蒸留酒</v>
          </cell>
          <cell r="C309" t="str">
            <v>規格表２－５９のとおり</v>
          </cell>
          <cell r="D309" t="str">
            <v>本</v>
          </cell>
          <cell r="E309">
            <v>1</v>
          </cell>
        </row>
        <row r="310">
          <cell r="B310" t="str">
            <v>赤ワイン</v>
          </cell>
          <cell r="C310" t="str">
            <v>規格表２－６０のとおり</v>
          </cell>
          <cell r="D310" t="str">
            <v>本</v>
          </cell>
          <cell r="E310">
            <v>13</v>
          </cell>
        </row>
        <row r="311">
          <cell r="B311" t="str">
            <v>花椒パウダー</v>
          </cell>
          <cell r="C311" t="str">
            <v>規格表２－６９のとおり</v>
          </cell>
          <cell r="D311" t="str">
            <v>本</v>
          </cell>
          <cell r="E311">
            <v>5</v>
          </cell>
        </row>
        <row r="312">
          <cell r="B312" t="str">
            <v>キムチ</v>
          </cell>
          <cell r="C312" t="str">
            <v>規格表１２－１８のとおり</v>
          </cell>
          <cell r="D312" t="str">
            <v>kg</v>
          </cell>
          <cell r="E312">
            <v>73</v>
          </cell>
        </row>
        <row r="313">
          <cell r="B313" t="str">
            <v>かっぱ漬</v>
          </cell>
          <cell r="C313" t="str">
            <v>規格表１２－１４のとおり</v>
          </cell>
          <cell r="D313" t="str">
            <v>kg</v>
          </cell>
          <cell r="E313">
            <v>4</v>
          </cell>
        </row>
        <row r="314">
          <cell r="B314" t="str">
            <v>しば漬</v>
          </cell>
          <cell r="C314" t="str">
            <v>規格表１２－２０のとおり</v>
          </cell>
          <cell r="D314" t="str">
            <v>kg</v>
          </cell>
          <cell r="E314">
            <v>6</v>
          </cell>
        </row>
        <row r="315">
          <cell r="B315" t="str">
            <v>高菜炒め</v>
          </cell>
          <cell r="C315" t="str">
            <v>規格表１２－２５のとおり</v>
          </cell>
          <cell r="D315" t="str">
            <v>kg</v>
          </cell>
          <cell r="E315">
            <v>12</v>
          </cell>
        </row>
        <row r="316">
          <cell r="B316" t="str">
            <v>つぼ漬</v>
          </cell>
          <cell r="C316" t="str">
            <v>規格表１２－１７のとおり</v>
          </cell>
          <cell r="D316" t="str">
            <v>kg</v>
          </cell>
          <cell r="E316">
            <v>13</v>
          </cell>
        </row>
        <row r="317">
          <cell r="B317" t="str">
            <v>大根べったら漬</v>
          </cell>
          <cell r="C317" t="str">
            <v>規格表１２－２のとおり</v>
          </cell>
          <cell r="D317" t="str">
            <v>kg</v>
          </cell>
          <cell r="E317">
            <v>2</v>
          </cell>
        </row>
        <row r="318">
          <cell r="B318" t="str">
            <v>金平れんこん</v>
          </cell>
          <cell r="C318" t="str">
            <v>規格表１７－３２のとおり</v>
          </cell>
          <cell r="D318" t="str">
            <v>kg</v>
          </cell>
          <cell r="E318">
            <v>24</v>
          </cell>
        </row>
        <row r="319">
          <cell r="B319" t="str">
            <v>紅生姜</v>
          </cell>
          <cell r="C319" t="str">
            <v>規格表１２－１０のとおり</v>
          </cell>
          <cell r="D319" t="str">
            <v>kg</v>
          </cell>
          <cell r="E319">
            <v>19</v>
          </cell>
        </row>
        <row r="320">
          <cell r="B320" t="str">
            <v>福神漬</v>
          </cell>
          <cell r="C320" t="str">
            <v>規格表１２－６のとおり</v>
          </cell>
          <cell r="D320" t="str">
            <v>kg</v>
          </cell>
          <cell r="E320">
            <v>56</v>
          </cell>
        </row>
        <row r="321">
          <cell r="B321" t="str">
            <v>ザーサイ</v>
          </cell>
          <cell r="C321" t="str">
            <v>規格表１２－２１のとおり</v>
          </cell>
          <cell r="D321" t="str">
            <v>kg</v>
          </cell>
          <cell r="E321">
            <v>1</v>
          </cell>
        </row>
        <row r="322">
          <cell r="B322" t="str">
            <v>楽京漬</v>
          </cell>
          <cell r="C322" t="str">
            <v>規格表１２－５のとおり</v>
          </cell>
          <cell r="D322" t="str">
            <v>kg</v>
          </cell>
          <cell r="E322">
            <v>48</v>
          </cell>
        </row>
        <row r="323">
          <cell r="B323" t="str">
            <v>ひじき煮</v>
          </cell>
          <cell r="C323" t="str">
            <v>規格表１７－２４のとおり</v>
          </cell>
          <cell r="D323" t="str">
            <v>kg</v>
          </cell>
          <cell r="E323">
            <v>27</v>
          </cell>
        </row>
        <row r="324">
          <cell r="B324" t="str">
            <v>筑前煮</v>
          </cell>
          <cell r="C324" t="str">
            <v>規格表１７－３３のとおり</v>
          </cell>
          <cell r="D324" t="str">
            <v>kg</v>
          </cell>
          <cell r="E324">
            <v>30</v>
          </cell>
        </row>
        <row r="325">
          <cell r="B325" t="str">
            <v>ミンチカツ</v>
          </cell>
          <cell r="C325" t="str">
            <v>規格表１６－５９のとおり</v>
          </cell>
          <cell r="D325" t="str">
            <v>kg</v>
          </cell>
          <cell r="E325">
            <v>67</v>
          </cell>
        </row>
        <row r="326">
          <cell r="B326" t="str">
            <v>鶏とごぼうの炒め物（チルド）</v>
          </cell>
          <cell r="C326" t="str">
            <v>規格表１７－３４のとおり</v>
          </cell>
          <cell r="D326" t="str">
            <v>kg</v>
          </cell>
          <cell r="E326">
            <v>15</v>
          </cell>
        </row>
        <row r="327">
          <cell r="B327" t="str">
            <v>うの花（チルド）</v>
          </cell>
          <cell r="C327" t="str">
            <v>規格表１７－２１のとおり</v>
          </cell>
          <cell r="D327" t="str">
            <v>kg</v>
          </cell>
          <cell r="E327">
            <v>30</v>
          </cell>
        </row>
        <row r="328">
          <cell r="B328" t="str">
            <v>ハンバーグ</v>
          </cell>
          <cell r="C328" t="str">
            <v>規格表５－３８のとおり</v>
          </cell>
          <cell r="D328" t="str">
            <v>kg</v>
          </cell>
          <cell r="E328">
            <v>99.4</v>
          </cell>
        </row>
        <row r="329">
          <cell r="B329" t="str">
            <v>豚肉野菜ロール</v>
          </cell>
          <cell r="C329" t="str">
            <v>市販品　３０ｇ程度</v>
          </cell>
          <cell r="D329" t="str">
            <v>kg</v>
          </cell>
          <cell r="E329">
            <v>117</v>
          </cell>
        </row>
        <row r="330">
          <cell r="B330" t="str">
            <v>水ギョーザ</v>
          </cell>
          <cell r="C330" t="str">
            <v>規格表１６－６６のとおり</v>
          </cell>
          <cell r="D330" t="str">
            <v>kg</v>
          </cell>
          <cell r="E330">
            <v>15</v>
          </cell>
        </row>
        <row r="331">
          <cell r="B331" t="str">
            <v>チーズ入りオムレツ</v>
          </cell>
          <cell r="C331" t="str">
            <v>規格表１６－６５のとおり</v>
          </cell>
          <cell r="D331" t="str">
            <v>kg</v>
          </cell>
          <cell r="E331">
            <v>39</v>
          </cell>
        </row>
        <row r="332">
          <cell r="B332" t="str">
            <v>唐揚</v>
          </cell>
          <cell r="C332" t="str">
            <v>規格表１６－１１７のとおり</v>
          </cell>
          <cell r="D332" t="str">
            <v>kg</v>
          </cell>
          <cell r="E332">
            <v>177</v>
          </cell>
        </row>
        <row r="333">
          <cell r="B333" t="str">
            <v>ハムカツ</v>
          </cell>
          <cell r="C333" t="str">
            <v>規格表１６－２４のとおり</v>
          </cell>
          <cell r="D333" t="str">
            <v>kg</v>
          </cell>
          <cell r="E333">
            <v>47</v>
          </cell>
        </row>
        <row r="334">
          <cell r="B334" t="str">
            <v>宇都宮餃子</v>
          </cell>
          <cell r="C334" t="str">
            <v>１個１８ｇ程度、冷凍とする。</v>
          </cell>
          <cell r="D334" t="str">
            <v>KG</v>
          </cell>
          <cell r="E334">
            <v>16</v>
          </cell>
        </row>
        <row r="335">
          <cell r="B335" t="str">
            <v>油味噌</v>
          </cell>
          <cell r="C335" t="str">
            <v>５００ｇ入り</v>
          </cell>
          <cell r="D335" t="str">
            <v>kg</v>
          </cell>
          <cell r="E335">
            <v>9</v>
          </cell>
        </row>
        <row r="336">
          <cell r="B336" t="str">
            <v>牛丼の素</v>
          </cell>
          <cell r="C336" t="str">
            <v>規格表１６－１１８のとおり</v>
          </cell>
          <cell r="D336" t="str">
            <v>kg</v>
          </cell>
          <cell r="E336">
            <v>55</v>
          </cell>
        </row>
        <row r="337">
          <cell r="B337" t="str">
            <v>ニラ饅頭</v>
          </cell>
          <cell r="C337" t="str">
            <v>１個３０ｇ程度</v>
          </cell>
          <cell r="D337" t="str">
            <v>kg</v>
          </cell>
          <cell r="E337">
            <v>33</v>
          </cell>
        </row>
        <row r="338">
          <cell r="B338" t="str">
            <v>チキンライス</v>
          </cell>
          <cell r="C338" t="str">
            <v>規格表１６－１０８のとおり</v>
          </cell>
          <cell r="D338" t="str">
            <v>kg</v>
          </cell>
          <cell r="E338">
            <v>88</v>
          </cell>
        </row>
        <row r="339">
          <cell r="B339" t="str">
            <v>肉団子煮</v>
          </cell>
          <cell r="C339" t="str">
            <v>規格表１６－９のとおり</v>
          </cell>
          <cell r="D339" t="str">
            <v>kg</v>
          </cell>
          <cell r="E339">
            <v>72</v>
          </cell>
        </row>
        <row r="340">
          <cell r="B340" t="str">
            <v>おくらの胡麻和え</v>
          </cell>
          <cell r="C340" t="str">
            <v>規格表１６－１１２のとおり</v>
          </cell>
          <cell r="D340" t="str">
            <v>kg</v>
          </cell>
          <cell r="E340">
            <v>78</v>
          </cell>
        </row>
        <row r="341">
          <cell r="B341" t="str">
            <v>精白米（無洗米）</v>
          </cell>
          <cell r="C341" t="str">
            <v>規格表１－６のとおり、令和７年度産以降のもの</v>
          </cell>
          <cell r="D341" t="str">
            <v>kg</v>
          </cell>
          <cell r="E341">
            <v>3900</v>
          </cell>
        </row>
        <row r="342">
          <cell r="B342" t="str">
            <v>ロングライフパン</v>
          </cell>
          <cell r="C342" t="str">
            <v>規格表１－７０のとおり</v>
          </cell>
          <cell r="D342" t="str">
            <v>個</v>
          </cell>
          <cell r="E342">
            <v>486</v>
          </cell>
        </row>
        <row r="343">
          <cell r="B343" t="str">
            <v>そうめん</v>
          </cell>
          <cell r="C343" t="str">
            <v>規格表１－１３のとおり</v>
          </cell>
          <cell r="D343" t="str">
            <v>kg</v>
          </cell>
          <cell r="E343">
            <v>20</v>
          </cell>
        </row>
        <row r="344">
          <cell r="B344" t="str">
            <v>カップラーメン（チキン）</v>
          </cell>
          <cell r="C344" t="str">
            <v>規格表１４－５のとおり</v>
          </cell>
          <cell r="D344" t="str">
            <v>個</v>
          </cell>
          <cell r="E344">
            <v>324</v>
          </cell>
        </row>
        <row r="345">
          <cell r="B345" t="str">
            <v>カップ焼そば</v>
          </cell>
          <cell r="C345" t="str">
            <v>規格表１４－７のとおり</v>
          </cell>
          <cell r="D345" t="str">
            <v>個</v>
          </cell>
          <cell r="E345">
            <v>324</v>
          </cell>
        </row>
        <row r="346">
          <cell r="B346" t="str">
            <v>精麦</v>
          </cell>
          <cell r="C346" t="str">
            <v>規格表１－２２のとおり　無圧ぺん　ビタミン強化されたもの</v>
          </cell>
          <cell r="D346" t="str">
            <v>kg</v>
          </cell>
          <cell r="E346">
            <v>200</v>
          </cell>
        </row>
        <row r="347">
          <cell r="B347" t="str">
            <v>花麩</v>
          </cell>
          <cell r="C347" t="str">
            <v>規格表１－８のとおり</v>
          </cell>
          <cell r="D347" t="str">
            <v>kg</v>
          </cell>
          <cell r="E347">
            <v>10</v>
          </cell>
        </row>
        <row r="348">
          <cell r="B348" t="str">
            <v>うず巻麩</v>
          </cell>
          <cell r="C348" t="str">
            <v>規格表１－７のとおり</v>
          </cell>
          <cell r="D348" t="str">
            <v>kg</v>
          </cell>
          <cell r="E348">
            <v>5</v>
          </cell>
        </row>
        <row r="349">
          <cell r="B349" t="str">
            <v>スィートコーン缶Ａ</v>
          </cell>
          <cell r="C349" t="str">
            <v>規格表１３－１２のとおり</v>
          </cell>
          <cell r="D349" t="str">
            <v>缶</v>
          </cell>
          <cell r="E349">
            <v>12</v>
          </cell>
        </row>
        <row r="350">
          <cell r="B350" t="str">
            <v>澱粉</v>
          </cell>
          <cell r="C350" t="str">
            <v>規格表１－４のとおり</v>
          </cell>
          <cell r="D350" t="str">
            <v>kg</v>
          </cell>
          <cell r="E350">
            <v>50</v>
          </cell>
        </row>
        <row r="351">
          <cell r="B351" t="str">
            <v>上白糖</v>
          </cell>
          <cell r="C351" t="str">
            <v>規格表２－１６のとおり</v>
          </cell>
          <cell r="D351" t="str">
            <v>kg</v>
          </cell>
          <cell r="E351">
            <v>100</v>
          </cell>
        </row>
        <row r="352">
          <cell r="B352" t="str">
            <v>ごま油</v>
          </cell>
          <cell r="C352" t="str">
            <v>規格表２－３９のとおり</v>
          </cell>
          <cell r="D352" t="str">
            <v>本</v>
          </cell>
          <cell r="E352">
            <v>36</v>
          </cell>
        </row>
        <row r="353">
          <cell r="B353" t="str">
            <v>食油</v>
          </cell>
          <cell r="C353" t="str">
            <v>規格表２－３７のとおり</v>
          </cell>
          <cell r="D353" t="str">
            <v>缶</v>
          </cell>
          <cell r="E353">
            <v>30</v>
          </cell>
        </row>
        <row r="354">
          <cell r="B354" t="str">
            <v>サラダ油Ａ</v>
          </cell>
          <cell r="C354" t="str">
            <v>規格表２－３８のとおり</v>
          </cell>
          <cell r="D354" t="str">
            <v>本</v>
          </cell>
          <cell r="E354">
            <v>10</v>
          </cell>
        </row>
        <row r="355">
          <cell r="B355" t="str">
            <v>赤みそＡ</v>
          </cell>
          <cell r="C355" t="str">
            <v>規格表２－７のとおり</v>
          </cell>
          <cell r="D355" t="str">
            <v>kg</v>
          </cell>
          <cell r="E355">
            <v>50</v>
          </cell>
        </row>
        <row r="356">
          <cell r="B356" t="str">
            <v>白みそＡ</v>
          </cell>
          <cell r="C356" t="str">
            <v>規格表２－８のとおり</v>
          </cell>
          <cell r="D356" t="str">
            <v>kg</v>
          </cell>
          <cell r="E356">
            <v>50</v>
          </cell>
        </row>
        <row r="357">
          <cell r="B357" t="str">
            <v>大豆たん白</v>
          </cell>
          <cell r="C357" t="str">
            <v>規格表７－２８のとおり</v>
          </cell>
          <cell r="D357" t="str">
            <v>kg</v>
          </cell>
          <cell r="E357">
            <v>30</v>
          </cell>
        </row>
        <row r="358">
          <cell r="B358" t="str">
            <v>花かつお</v>
          </cell>
          <cell r="C358" t="str">
            <v>規格表２－９０のとおり</v>
          </cell>
          <cell r="D358" t="str">
            <v>kg</v>
          </cell>
          <cell r="E358">
            <v>22</v>
          </cell>
        </row>
        <row r="359">
          <cell r="B359" t="str">
            <v>ブランクッキー</v>
          </cell>
          <cell r="C359" t="str">
            <v>規格表１７－２３のとおり</v>
          </cell>
          <cell r="D359" t="str">
            <v>個</v>
          </cell>
          <cell r="E359">
            <v>2016</v>
          </cell>
        </row>
        <row r="360">
          <cell r="B360" t="str">
            <v>カロリーバー（大）</v>
          </cell>
          <cell r="C360" t="str">
            <v>「カロリーメイト」１箱（４本入り）同等品以上可。社製品含む。</v>
          </cell>
          <cell r="D360" t="str">
            <v>個</v>
          </cell>
          <cell r="E360">
            <v>1320</v>
          </cell>
        </row>
        <row r="361">
          <cell r="B361" t="str">
            <v>みかん缶Ａ</v>
          </cell>
          <cell r="C361" t="str">
            <v>規格表１３－１のとおり</v>
          </cell>
          <cell r="D361" t="str">
            <v>缶</v>
          </cell>
          <cell r="E361">
            <v>18</v>
          </cell>
        </row>
        <row r="362">
          <cell r="B362" t="str">
            <v>刻み椎茸</v>
          </cell>
          <cell r="C362" t="str">
            <v>規格表１０－１２のとおり</v>
          </cell>
          <cell r="D362" t="str">
            <v>kg</v>
          </cell>
          <cell r="E362">
            <v>10</v>
          </cell>
        </row>
        <row r="363">
          <cell r="B363" t="str">
            <v>ひじき</v>
          </cell>
          <cell r="C363" t="str">
            <v>規格表１０－５のとおり</v>
          </cell>
          <cell r="D363" t="str">
            <v>kg</v>
          </cell>
          <cell r="E363">
            <v>10</v>
          </cell>
        </row>
        <row r="364">
          <cell r="B364" t="str">
            <v>若布</v>
          </cell>
          <cell r="C364" t="str">
            <v>規格表１０－４のとおり</v>
          </cell>
          <cell r="D364" t="str">
            <v>kg</v>
          </cell>
          <cell r="E364">
            <v>6</v>
          </cell>
        </row>
        <row r="365">
          <cell r="B365" t="str">
            <v>清酒</v>
          </cell>
          <cell r="C365" t="str">
            <v>規格表２－５８のとおり</v>
          </cell>
          <cell r="D365" t="str">
            <v>本</v>
          </cell>
          <cell r="E365">
            <v>24</v>
          </cell>
        </row>
        <row r="366">
          <cell r="B366" t="str">
            <v>みりん</v>
          </cell>
          <cell r="C366" t="str">
            <v>規格表２－４０のとおり</v>
          </cell>
          <cell r="D366" t="str">
            <v>本</v>
          </cell>
          <cell r="E366">
            <v>60</v>
          </cell>
        </row>
        <row r="367">
          <cell r="B367" t="str">
            <v>麦茶パック</v>
          </cell>
          <cell r="C367" t="str">
            <v>規格表１５－３のとおり</v>
          </cell>
          <cell r="D367" t="str">
            <v>kg</v>
          </cell>
          <cell r="E367">
            <v>20.25</v>
          </cell>
        </row>
        <row r="368">
          <cell r="B368" t="str">
            <v>ゼリータイプ飲料（りんご）</v>
          </cell>
          <cell r="C368" t="str">
            <v>規格表１５－５のとおり</v>
          </cell>
          <cell r="D368" t="str">
            <v>個</v>
          </cell>
          <cell r="E368">
            <v>672</v>
          </cell>
        </row>
        <row r="369">
          <cell r="B369" t="str">
            <v>ゼリータイプ飲料（マンゴー）</v>
          </cell>
          <cell r="C369" t="str">
            <v>規格表１５－４のとおり</v>
          </cell>
          <cell r="D369" t="str">
            <v>個</v>
          </cell>
          <cell r="E369">
            <v>1008</v>
          </cell>
        </row>
        <row r="370">
          <cell r="B370" t="str">
            <v>ゼリータイプ飲料（ヨーグルト）</v>
          </cell>
          <cell r="C370" t="str">
            <v>大塚製薬カロリーメイトゼリー２１５ｇ程度、又は同等品以上可</v>
          </cell>
          <cell r="D370" t="str">
            <v>個</v>
          </cell>
          <cell r="E370">
            <v>672</v>
          </cell>
        </row>
        <row r="371">
          <cell r="B371" t="str">
            <v>ゼリータイプ飲料（グレープフルーツ）</v>
          </cell>
          <cell r="C371" t="str">
            <v>大塚製薬カロリーメイトゼリー２１５ｇ程度、又は同等品以上可</v>
          </cell>
          <cell r="D371" t="str">
            <v>個</v>
          </cell>
          <cell r="E371">
            <v>996</v>
          </cell>
        </row>
        <row r="372">
          <cell r="B372" t="str">
            <v>緑茶Ａ</v>
          </cell>
          <cell r="C372" t="str">
            <v>規格表１５－１５のとおり</v>
          </cell>
          <cell r="D372" t="str">
            <v>缶</v>
          </cell>
          <cell r="E372">
            <v>600</v>
          </cell>
        </row>
        <row r="373">
          <cell r="B373" t="str">
            <v>スティックコーヒー（カフェオレ）</v>
          </cell>
          <cell r="C373" t="str">
            <v>規格表１５－３８のとおり</v>
          </cell>
          <cell r="D373" t="str">
            <v>本</v>
          </cell>
          <cell r="E373">
            <v>432</v>
          </cell>
        </row>
        <row r="374">
          <cell r="B374" t="str">
            <v>食塩</v>
          </cell>
          <cell r="C374" t="str">
            <v>規格表２－１３のとおり</v>
          </cell>
          <cell r="D374" t="str">
            <v>kg</v>
          </cell>
          <cell r="E374">
            <v>24</v>
          </cell>
        </row>
        <row r="375">
          <cell r="B375" t="str">
            <v>めんつゆ</v>
          </cell>
          <cell r="C375" t="str">
            <v>規格表２－６７のとおり</v>
          </cell>
          <cell r="D375" t="str">
            <v>本</v>
          </cell>
          <cell r="E375">
            <v>24</v>
          </cell>
        </row>
        <row r="376">
          <cell r="B376" t="str">
            <v>ミニドレッシング</v>
          </cell>
          <cell r="C376" t="str">
            <v>規格表２－１０９のとおり</v>
          </cell>
          <cell r="D376" t="str">
            <v>個</v>
          </cell>
          <cell r="E376">
            <v>480</v>
          </cell>
        </row>
        <row r="377">
          <cell r="B377" t="str">
            <v>ミニシーザードレッシング</v>
          </cell>
          <cell r="C377" t="str">
            <v>規格表２－１１０のとおり</v>
          </cell>
          <cell r="D377" t="str">
            <v>個</v>
          </cell>
          <cell r="E377">
            <v>800</v>
          </cell>
        </row>
        <row r="378">
          <cell r="B378" t="str">
            <v>ミニおろしオニオンドレッシング</v>
          </cell>
          <cell r="C378" t="str">
            <v>キューピー（株）１５ｇ程度又は同等品以上のもの。他社製品含む</v>
          </cell>
          <cell r="D378" t="str">
            <v>個</v>
          </cell>
          <cell r="E378">
            <v>1600</v>
          </cell>
        </row>
        <row r="379">
          <cell r="B379" t="str">
            <v>ミニドレッシング２</v>
          </cell>
          <cell r="C379" t="str">
            <v>規格表２－１１２のとおり、ごまとする。</v>
          </cell>
          <cell r="D379" t="str">
            <v>個</v>
          </cell>
          <cell r="E379">
            <v>1600</v>
          </cell>
        </row>
        <row r="380">
          <cell r="B380" t="str">
            <v>袋しょう油</v>
          </cell>
          <cell r="C380" t="str">
            <v>規格表２－１２８のとおり</v>
          </cell>
          <cell r="D380" t="str">
            <v>個</v>
          </cell>
          <cell r="E380">
            <v>2000</v>
          </cell>
        </row>
        <row r="381">
          <cell r="B381" t="str">
            <v>袋トンカツソース</v>
          </cell>
          <cell r="C381" t="str">
            <v>規格表２－１２９のとおり</v>
          </cell>
          <cell r="D381" t="str">
            <v>個</v>
          </cell>
          <cell r="E381">
            <v>1000</v>
          </cell>
        </row>
        <row r="382">
          <cell r="B382" t="str">
            <v>ミニ青しそドレッシング</v>
          </cell>
          <cell r="C382" t="str">
            <v>規格表２－１４３のとおり</v>
          </cell>
          <cell r="D382" t="str">
            <v>個</v>
          </cell>
          <cell r="E382">
            <v>800</v>
          </cell>
        </row>
        <row r="383">
          <cell r="B383" t="str">
            <v>袋ケチャップ</v>
          </cell>
          <cell r="C383" t="str">
            <v>規格表２－１３３のとおり</v>
          </cell>
          <cell r="D383" t="str">
            <v>個</v>
          </cell>
          <cell r="E383">
            <v>2000</v>
          </cell>
        </row>
        <row r="384">
          <cell r="B384" t="str">
            <v>淡口しょう油</v>
          </cell>
          <cell r="C384" t="str">
            <v>規格表２－２のとおり</v>
          </cell>
          <cell r="D384" t="str">
            <v>本</v>
          </cell>
          <cell r="E384">
            <v>36</v>
          </cell>
        </row>
        <row r="385">
          <cell r="B385" t="str">
            <v>しょう油Ａ</v>
          </cell>
          <cell r="C385" t="str">
            <v>規格表２－１のとおり</v>
          </cell>
          <cell r="D385" t="str">
            <v>L</v>
          </cell>
          <cell r="E385">
            <v>140</v>
          </cell>
        </row>
        <row r="386">
          <cell r="B386" t="str">
            <v>ポン酢</v>
          </cell>
          <cell r="C386" t="str">
            <v>規格表２－５２のとおり</v>
          </cell>
          <cell r="D386" t="str">
            <v>本</v>
          </cell>
          <cell r="E386">
            <v>35</v>
          </cell>
        </row>
        <row r="387">
          <cell r="B387" t="str">
            <v>食酢Ａ</v>
          </cell>
          <cell r="C387" t="str">
            <v>規格表２－１２のとおり</v>
          </cell>
          <cell r="D387" t="str">
            <v>本</v>
          </cell>
          <cell r="E387">
            <v>18</v>
          </cell>
        </row>
        <row r="388">
          <cell r="B388" t="str">
            <v>トマトケチャップＡ</v>
          </cell>
          <cell r="C388" t="str">
            <v>規格表２－２３のとおり</v>
          </cell>
          <cell r="D388" t="str">
            <v>缶</v>
          </cell>
          <cell r="E388">
            <v>24</v>
          </cell>
        </row>
        <row r="389">
          <cell r="B389" t="str">
            <v>デミグラスソース（パウチ）</v>
          </cell>
          <cell r="C389" t="str">
            <v>規格表２－６６のとおり</v>
          </cell>
          <cell r="D389" t="str">
            <v>袋</v>
          </cell>
          <cell r="E389">
            <v>12</v>
          </cell>
        </row>
        <row r="390">
          <cell r="B390" t="str">
            <v>甘口カレールウ</v>
          </cell>
          <cell r="C390" t="str">
            <v>規格表２－２０のとおり</v>
          </cell>
          <cell r="D390" t="str">
            <v>kg</v>
          </cell>
          <cell r="E390">
            <v>80</v>
          </cell>
        </row>
        <row r="391">
          <cell r="B391" t="str">
            <v>カレールウＡ</v>
          </cell>
          <cell r="C391" t="str">
            <v>規格表２－１９のとおり</v>
          </cell>
          <cell r="D391" t="str">
            <v>kg</v>
          </cell>
          <cell r="E391">
            <v>50</v>
          </cell>
        </row>
        <row r="392">
          <cell r="B392" t="str">
            <v>袋マヨネーズ</v>
          </cell>
          <cell r="C392" t="str">
            <v>規格表２－５０のとおり</v>
          </cell>
          <cell r="D392" t="str">
            <v>個</v>
          </cell>
          <cell r="E392">
            <v>1600</v>
          </cell>
        </row>
        <row r="393">
          <cell r="B393" t="str">
            <v>マヨネーズ</v>
          </cell>
          <cell r="C393" t="str">
            <v>規格表２－４９のとおり</v>
          </cell>
          <cell r="D393" t="str">
            <v>本</v>
          </cell>
          <cell r="E393">
            <v>60</v>
          </cell>
        </row>
        <row r="394">
          <cell r="B394" t="str">
            <v>万能調味料</v>
          </cell>
          <cell r="C394" t="str">
            <v>規格表２－１０８のとおり</v>
          </cell>
          <cell r="D394" t="str">
            <v>缶</v>
          </cell>
          <cell r="E394">
            <v>12</v>
          </cell>
        </row>
        <row r="395">
          <cell r="B395" t="str">
            <v>ねり辛子</v>
          </cell>
          <cell r="C395" t="str">
            <v>規格表２－１００のとおり</v>
          </cell>
          <cell r="D395" t="str">
            <v>個</v>
          </cell>
          <cell r="E395">
            <v>30</v>
          </cell>
        </row>
        <row r="396">
          <cell r="B396" t="str">
            <v>おろし生姜</v>
          </cell>
          <cell r="C396" t="str">
            <v>規格表２－９４のとおり</v>
          </cell>
          <cell r="D396" t="str">
            <v>kg</v>
          </cell>
          <cell r="E396">
            <v>12</v>
          </cell>
        </row>
        <row r="397">
          <cell r="B397" t="str">
            <v>おろしにんにく</v>
          </cell>
          <cell r="C397" t="str">
            <v>規格表２－３６のとおり</v>
          </cell>
          <cell r="D397" t="str">
            <v>kg</v>
          </cell>
          <cell r="E397">
            <v>30</v>
          </cell>
        </row>
        <row r="398">
          <cell r="B398" t="str">
            <v>ポタージュスープの素</v>
          </cell>
          <cell r="C398" t="str">
            <v>規格表２－４８のとおり</v>
          </cell>
          <cell r="D398" t="str">
            <v>kg</v>
          </cell>
          <cell r="E398">
            <v>20</v>
          </cell>
        </row>
        <row r="399">
          <cell r="B399" t="str">
            <v>中華スープの素</v>
          </cell>
          <cell r="C399" t="str">
            <v>規格表２－４７のとおり</v>
          </cell>
          <cell r="D399" t="str">
            <v>kg</v>
          </cell>
          <cell r="E399">
            <v>10</v>
          </cell>
        </row>
        <row r="400">
          <cell r="B400" t="str">
            <v>ガラスープ</v>
          </cell>
          <cell r="C400" t="str">
            <v>規格表２－１４０のとおり</v>
          </cell>
          <cell r="D400" t="str">
            <v>kg</v>
          </cell>
          <cell r="E400">
            <v>20</v>
          </cell>
        </row>
        <row r="401">
          <cell r="B401" t="str">
            <v>コンソメスープの素</v>
          </cell>
          <cell r="C401" t="str">
            <v>規格表２－４６のとおり</v>
          </cell>
          <cell r="D401" t="str">
            <v>kg</v>
          </cell>
          <cell r="E401">
            <v>20</v>
          </cell>
        </row>
        <row r="402">
          <cell r="B402" t="str">
            <v>だしの素</v>
          </cell>
          <cell r="C402" t="str">
            <v>規格表２－４４のとおり</v>
          </cell>
          <cell r="D402" t="str">
            <v>kg</v>
          </cell>
          <cell r="E402">
            <v>70</v>
          </cell>
        </row>
        <row r="403">
          <cell r="B403" t="str">
            <v>業務用ポン酢</v>
          </cell>
          <cell r="C403" t="str">
            <v>規格表２－１３４のとおり</v>
          </cell>
          <cell r="D403" t="str">
            <v>本</v>
          </cell>
          <cell r="E403">
            <v>24</v>
          </cell>
        </row>
        <row r="404">
          <cell r="B404" t="str">
            <v>チャツネ</v>
          </cell>
          <cell r="C404" t="str">
            <v>規格表２－７５のとおり</v>
          </cell>
          <cell r="D404" t="str">
            <v>本</v>
          </cell>
          <cell r="E404">
            <v>30</v>
          </cell>
        </row>
        <row r="405">
          <cell r="B405" t="str">
            <v>甜麺醤</v>
          </cell>
          <cell r="C405" t="str">
            <v>規格表２－１６８のとおり</v>
          </cell>
          <cell r="D405" t="str">
            <v>個</v>
          </cell>
          <cell r="E405">
            <v>15</v>
          </cell>
        </row>
        <row r="406">
          <cell r="B406" t="str">
            <v>豆板醤</v>
          </cell>
          <cell r="C406" t="str">
            <v>規格表２－８５のとおり</v>
          </cell>
          <cell r="D406" t="str">
            <v>kg</v>
          </cell>
          <cell r="E406">
            <v>6</v>
          </cell>
        </row>
        <row r="407">
          <cell r="B407" t="str">
            <v>ポークランチョンミート</v>
          </cell>
          <cell r="C407" t="str">
            <v>規格表１３－３４のとおり</v>
          </cell>
          <cell r="D407" t="str">
            <v>缶</v>
          </cell>
          <cell r="E407">
            <v>12</v>
          </cell>
        </row>
        <row r="408">
          <cell r="B408" t="str">
            <v>パックふりかけ</v>
          </cell>
          <cell r="C408" t="str">
            <v>規格表１７－１９のとおり</v>
          </cell>
          <cell r="D408" t="str">
            <v>個</v>
          </cell>
          <cell r="E408">
            <v>2000</v>
          </cell>
        </row>
        <row r="409">
          <cell r="B409" t="str">
            <v>ごまふりかけ</v>
          </cell>
          <cell r="C409" t="str">
            <v>規格表１７－２０のとおり</v>
          </cell>
          <cell r="D409" t="str">
            <v>個</v>
          </cell>
          <cell r="E409">
            <v>90</v>
          </cell>
        </row>
        <row r="410">
          <cell r="B410" t="str">
            <v>ツナ缶Ａ</v>
          </cell>
          <cell r="C410" t="str">
            <v>規格表１３－１８のとおり</v>
          </cell>
          <cell r="D410" t="str">
            <v>缶</v>
          </cell>
          <cell r="E410">
            <v>36</v>
          </cell>
        </row>
        <row r="411">
          <cell r="B411" t="str">
            <v>焼鶏缶</v>
          </cell>
          <cell r="C411" t="str">
            <v>規格表１３－２８のとおり</v>
          </cell>
          <cell r="D411" t="str">
            <v>缶</v>
          </cell>
          <cell r="E411">
            <v>30</v>
          </cell>
        </row>
        <row r="412">
          <cell r="B412" t="str">
            <v>カップラーメンコク醤油</v>
          </cell>
          <cell r="C412" t="str">
            <v>規格表１４－８のとおり</v>
          </cell>
          <cell r="D412" t="str">
            <v>個</v>
          </cell>
          <cell r="E412">
            <v>648</v>
          </cell>
        </row>
        <row r="413">
          <cell r="B413" t="str">
            <v>カップラーメン味噌</v>
          </cell>
          <cell r="C413" t="str">
            <v>規格表１４－９のとおり</v>
          </cell>
          <cell r="D413" t="str">
            <v>個</v>
          </cell>
          <cell r="E413">
            <v>648</v>
          </cell>
        </row>
        <row r="414">
          <cell r="B414" t="str">
            <v>カップラーメンとんこつ醤油</v>
          </cell>
          <cell r="C414" t="str">
            <v>規格表１４－１０のとおり</v>
          </cell>
          <cell r="D414" t="str">
            <v>個</v>
          </cell>
          <cell r="E414">
            <v>648</v>
          </cell>
        </row>
        <row r="415">
          <cell r="B415" t="str">
            <v>ボーディングアウト１</v>
          </cell>
          <cell r="C415" t="str">
            <v>規格表１４－１７のとおり</v>
          </cell>
          <cell r="D415" t="str">
            <v>個</v>
          </cell>
          <cell r="E415">
            <v>500</v>
          </cell>
        </row>
        <row r="416">
          <cell r="B416" t="str">
            <v>ボーディングアウト３</v>
          </cell>
          <cell r="C416" t="str">
            <v>規格表１４－１９のとおり</v>
          </cell>
          <cell r="D416" t="str">
            <v>個</v>
          </cell>
          <cell r="E416">
            <v>1141</v>
          </cell>
        </row>
        <row r="417">
          <cell r="B417" t="str">
            <v>厚切り牛丼セット</v>
          </cell>
          <cell r="C417" t="str">
            <v>規格表１４－２１のとおり</v>
          </cell>
          <cell r="D417" t="str">
            <v>個</v>
          </cell>
          <cell r="E417">
            <v>1000</v>
          </cell>
        </row>
        <row r="418">
          <cell r="B418" t="str">
            <v>ボーディングアウト２</v>
          </cell>
          <cell r="C418" t="str">
            <v>規格表１４－１８のとおり</v>
          </cell>
          <cell r="D418" t="str">
            <v>個</v>
          </cell>
          <cell r="E418">
            <v>500</v>
          </cell>
        </row>
        <row r="419">
          <cell r="B419" t="str">
            <v>ハッシュドビーフセット</v>
          </cell>
          <cell r="C419" t="str">
            <v>規格表１４－２３のとおり</v>
          </cell>
          <cell r="D419" t="str">
            <v>個</v>
          </cell>
          <cell r="E419">
            <v>500</v>
          </cell>
        </row>
        <row r="420">
          <cell r="B420" t="str">
            <v>レンジ調理ごはん（牛ガーリックライス）</v>
          </cell>
          <cell r="C420" t="str">
            <v>規格表１４－１１のとおり</v>
          </cell>
          <cell r="D420" t="str">
            <v>個</v>
          </cell>
          <cell r="E420">
            <v>500</v>
          </cell>
        </row>
        <row r="421">
          <cell r="B421" t="str">
            <v>レンジ調理ごはん（海鮮あんかけ）</v>
          </cell>
          <cell r="C421" t="str">
            <v>規格表１４－２４のとおり</v>
          </cell>
          <cell r="D421" t="str">
            <v>個</v>
          </cell>
          <cell r="E421">
            <v>648</v>
          </cell>
        </row>
        <row r="422">
          <cell r="B422" t="str">
            <v>スポーツようかん</v>
          </cell>
          <cell r="C422" t="str">
            <v>井村屋４０ｇ程度、同等品以上（他社製品含む）、賞味４か月以上</v>
          </cell>
          <cell r="D422" t="str">
            <v>個</v>
          </cell>
          <cell r="E422">
            <v>200</v>
          </cell>
        </row>
        <row r="423">
          <cell r="B423" t="str">
            <v>カロリーバー（小）</v>
          </cell>
          <cell r="C423" t="str">
            <v>「カロリーメイト」１箱（２本入り）同等品以上可。社製品含む。</v>
          </cell>
          <cell r="D423" t="str">
            <v>個</v>
          </cell>
          <cell r="E423">
            <v>120</v>
          </cell>
        </row>
        <row r="424">
          <cell r="B424" t="str">
            <v>ソイバー</v>
          </cell>
          <cell r="C424" t="str">
            <v>「ＳＯＹＪＯＹ」１本３０ｇ程度。同等品以上可。他社製品含む。</v>
          </cell>
          <cell r="D424" t="str">
            <v>個</v>
          </cell>
          <cell r="E424">
            <v>192</v>
          </cell>
        </row>
        <row r="425">
          <cell r="B425" t="str">
            <v>缶入アップルジュース</v>
          </cell>
          <cell r="C425" t="str">
            <v>規格表１５－２５のとおり</v>
          </cell>
          <cell r="D425" t="str">
            <v>缶</v>
          </cell>
          <cell r="E425">
            <v>180</v>
          </cell>
        </row>
        <row r="426">
          <cell r="B426" t="str">
            <v>缶入オレンジジュース</v>
          </cell>
          <cell r="C426" t="str">
            <v>規格表１５－２６のとおり</v>
          </cell>
          <cell r="D426" t="str">
            <v>缶</v>
          </cell>
          <cell r="E426">
            <v>120</v>
          </cell>
        </row>
        <row r="427">
          <cell r="B427" t="str">
            <v>アセロラドリンク</v>
          </cell>
          <cell r="C427" t="str">
            <v>規格表１５－１０のとおり</v>
          </cell>
          <cell r="D427" t="str">
            <v>缶</v>
          </cell>
          <cell r="E427">
            <v>180</v>
          </cell>
        </row>
        <row r="428">
          <cell r="B428" t="str">
            <v>スポーツドリンクＡ</v>
          </cell>
          <cell r="C428" t="str">
            <v>規格表１５－２２のとおり</v>
          </cell>
          <cell r="D428" t="str">
            <v>個</v>
          </cell>
          <cell r="E428">
            <v>500</v>
          </cell>
        </row>
        <row r="429">
          <cell r="B429" t="str">
            <v>粉末清涼飲料</v>
          </cell>
          <cell r="C429" t="str">
            <v>規格表１５－２９のとおり</v>
          </cell>
          <cell r="D429" t="str">
            <v>個</v>
          </cell>
          <cell r="E429">
            <v>500</v>
          </cell>
        </row>
        <row r="430">
          <cell r="B430" t="str">
            <v>ファイブミニ</v>
          </cell>
          <cell r="C430" t="str">
            <v>大塚製薬（株）ファイブミニ１００ｍｌ</v>
          </cell>
          <cell r="D430" t="str">
            <v>本</v>
          </cell>
          <cell r="E430">
            <v>150</v>
          </cell>
        </row>
        <row r="431">
          <cell r="B431" t="str">
            <v>パインジュース</v>
          </cell>
          <cell r="C431" t="str">
            <v>規格表１５－１１のとおり</v>
          </cell>
          <cell r="D431" t="str">
            <v>缶</v>
          </cell>
          <cell r="E431">
            <v>120</v>
          </cell>
        </row>
        <row r="432">
          <cell r="B432" t="str">
            <v>炭酸栄養飲料</v>
          </cell>
          <cell r="C432" t="str">
            <v>「オロナミンＣ」又は同等品以上可。他社製品含む。</v>
          </cell>
          <cell r="D432" t="str">
            <v>本</v>
          </cell>
          <cell r="E432">
            <v>100</v>
          </cell>
        </row>
        <row r="433">
          <cell r="B433" t="str">
            <v>炭酸栄養飲料（ロイヤル）</v>
          </cell>
          <cell r="C433" t="str">
            <v>「オロナミンＣロイヤルポリス」又は同等品以上可。他社製品含む</v>
          </cell>
          <cell r="D433" t="str">
            <v>本</v>
          </cell>
          <cell r="E433">
            <v>150</v>
          </cell>
        </row>
        <row r="434">
          <cell r="B434" t="str">
            <v>黒烏龍茶</v>
          </cell>
          <cell r="C434" t="str">
            <v>規格表１５－１３のとおり</v>
          </cell>
          <cell r="D434" t="str">
            <v>個</v>
          </cell>
          <cell r="E434">
            <v>120</v>
          </cell>
        </row>
        <row r="435">
          <cell r="B435" t="str">
            <v>カップ麺（うどん）</v>
          </cell>
          <cell r="C435" t="str">
            <v>規格表１４－１のとおり</v>
          </cell>
          <cell r="D435" t="str">
            <v>個</v>
          </cell>
          <cell r="E435">
            <v>780</v>
          </cell>
        </row>
        <row r="436">
          <cell r="B436" t="str">
            <v>カップ麺（そば）</v>
          </cell>
          <cell r="C436" t="str">
            <v>規格表１４－２のとおり</v>
          </cell>
          <cell r="D436" t="str">
            <v>個</v>
          </cell>
          <cell r="E436">
            <v>780</v>
          </cell>
        </row>
        <row r="437">
          <cell r="B437" t="str">
            <v>カップ麺（やきそば）</v>
          </cell>
          <cell r="C437" t="str">
            <v>規格表１４－３のとおり</v>
          </cell>
          <cell r="D437" t="str">
            <v>個</v>
          </cell>
          <cell r="E437">
            <v>780</v>
          </cell>
        </row>
        <row r="438">
          <cell r="B438" t="str">
            <v>カップ麺（あっさりヌードル）</v>
          </cell>
          <cell r="C438" t="str">
            <v>規格表１４－４のとおり</v>
          </cell>
          <cell r="D438" t="str">
            <v>個</v>
          </cell>
          <cell r="E438">
            <v>2000</v>
          </cell>
        </row>
        <row r="439">
          <cell r="B439" t="str">
            <v>カップ麺（しょうゆ）</v>
          </cell>
          <cell r="C439" t="str">
            <v>日清（株）デカうま濃厚コク旨醤油又は同等品以上のもの。</v>
          </cell>
          <cell r="D439" t="str">
            <v>個</v>
          </cell>
          <cell r="E439">
            <v>780</v>
          </cell>
        </row>
        <row r="440">
          <cell r="B440" t="str">
            <v>カップ麺（油そば）</v>
          </cell>
          <cell r="C440" t="str">
            <v>日清（株）デカうま油そば又は同等品以上のもの。</v>
          </cell>
          <cell r="D440" t="str">
            <v>個</v>
          </cell>
          <cell r="E440">
            <v>960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1">
          <cell r="K11" t="str">
            <v>○</v>
          </cell>
        </row>
        <row r="12">
          <cell r="K12" t="str">
            <v>×</v>
          </cell>
        </row>
      </sheetData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鉄16年度 (2)"/>
      <sheetName val="内 （契約書類）"/>
      <sheetName val="内"/>
      <sheetName val="ﾃﾞｰﾀ"/>
      <sheetName val="業者比較"/>
      <sheetName val="予鉄４"/>
      <sheetName val="鉄内４"/>
      <sheetName val="単比５"/>
      <sheetName val="予鉄５"/>
      <sheetName val="鉄内５"/>
      <sheetName val="単比６ (2)"/>
      <sheetName val="内16ベース"/>
      <sheetName val="内16ベース見積"/>
      <sheetName val="内16ベース契約内訳"/>
      <sheetName val="単比１６"/>
      <sheetName val="予鉄16年度"/>
      <sheetName val="鉄内16内訳"/>
      <sheetName val="内 (2)"/>
      <sheetName val="検索データ"/>
      <sheetName val="12.21"/>
      <sheetName val="シート"/>
    </sheetNames>
    <sheetDataSet>
      <sheetData sheetId="0"/>
      <sheetData sheetId="1"/>
      <sheetData sheetId="2"/>
      <sheetData sheetId="3">
        <row r="1">
          <cell r="A1" t="str">
            <v>年月日</v>
          </cell>
          <cell r="B1" t="str">
            <v>要求番号</v>
          </cell>
          <cell r="C1" t="str">
            <v>品名１</v>
          </cell>
          <cell r="D1" t="str">
            <v>規格１</v>
          </cell>
          <cell r="E1" t="str">
            <v>単位１</v>
          </cell>
          <cell r="F1" t="str">
            <v>数量１</v>
          </cell>
          <cell r="G1" t="str">
            <v>単価１</v>
          </cell>
          <cell r="H1" t="str">
            <v>算出根拠１</v>
          </cell>
          <cell r="I1" t="str">
            <v>品名２</v>
          </cell>
          <cell r="J1" t="str">
            <v>規格２</v>
          </cell>
          <cell r="K1" t="str">
            <v>単位２</v>
          </cell>
          <cell r="L1" t="str">
            <v>数量２</v>
          </cell>
          <cell r="M1" t="str">
            <v>単価２</v>
          </cell>
          <cell r="N1" t="str">
            <v>算出根拠２</v>
          </cell>
          <cell r="O1" t="str">
            <v>品名３</v>
          </cell>
          <cell r="P1" t="str">
            <v>規格３</v>
          </cell>
          <cell r="Q1" t="str">
            <v>単位３</v>
          </cell>
          <cell r="R1" t="str">
            <v>数量３</v>
          </cell>
          <cell r="S1" t="str">
            <v>単価３</v>
          </cell>
          <cell r="T1" t="str">
            <v>算出根拠３</v>
          </cell>
          <cell r="U1" t="str">
            <v>品名４</v>
          </cell>
          <cell r="V1" t="str">
            <v>規格４</v>
          </cell>
          <cell r="W1" t="str">
            <v>単位４</v>
          </cell>
          <cell r="X1" t="str">
            <v>数量４</v>
          </cell>
          <cell r="Y1" t="str">
            <v>単価４</v>
          </cell>
          <cell r="Z1" t="str">
            <v>算出根拠４</v>
          </cell>
          <cell r="AA1" t="str">
            <v>品名５</v>
          </cell>
          <cell r="AB1" t="str">
            <v>規格５</v>
          </cell>
          <cell r="AC1" t="str">
            <v>単位５</v>
          </cell>
          <cell r="AD1" t="str">
            <v>数量５</v>
          </cell>
          <cell r="AE1" t="str">
            <v>単価５</v>
          </cell>
          <cell r="AF1" t="str">
            <v>算出根拠５</v>
          </cell>
        </row>
        <row r="2">
          <cell r="A2">
            <v>36027</v>
          </cell>
          <cell r="B2" t="str">
            <v>業隊－１４</v>
          </cell>
          <cell r="C2" t="str">
            <v>食用古油</v>
          </cell>
          <cell r="D2" t="str">
            <v>調理後の廃油</v>
          </cell>
          <cell r="E2" t="str">
            <v>ＫＧ</v>
          </cell>
          <cell r="F2">
            <v>2940</v>
          </cell>
          <cell r="G2">
            <v>5</v>
          </cell>
          <cell r="H2" t="str">
            <v>業者調べ</v>
          </cell>
        </row>
        <row r="3">
          <cell r="A3">
            <v>36076</v>
          </cell>
          <cell r="B3" t="str">
            <v>補－４</v>
          </cell>
          <cell r="C3" t="str">
            <v>紙屑</v>
          </cell>
          <cell r="D3" t="str">
            <v>糊なし　古紙</v>
          </cell>
          <cell r="E3" t="str">
            <v>ＫＧ</v>
          </cell>
          <cell r="F3">
            <v>4825</v>
          </cell>
          <cell r="G3">
            <v>1.9</v>
          </cell>
          <cell r="H3" t="str">
            <v>㈱岩田商店調べ</v>
          </cell>
          <cell r="I3" t="str">
            <v>　〃</v>
          </cell>
          <cell r="J3" t="str">
            <v>糊付　古紙</v>
          </cell>
          <cell r="K3" t="str">
            <v>〃</v>
          </cell>
          <cell r="L3">
            <v>3225</v>
          </cell>
          <cell r="M3">
            <v>0.3</v>
          </cell>
          <cell r="N3" t="str">
            <v>　〃</v>
          </cell>
        </row>
        <row r="4">
          <cell r="A4">
            <v>36137</v>
          </cell>
          <cell r="B4" t="str">
            <v>補－５</v>
          </cell>
          <cell r="C4" t="str">
            <v>アルミ屑外１６品目</v>
          </cell>
          <cell r="D4" t="str">
            <v>内訳書のとおり</v>
          </cell>
          <cell r="E4" t="str">
            <v>式</v>
          </cell>
          <cell r="F4">
            <v>1</v>
          </cell>
        </row>
        <row r="5">
          <cell r="A5">
            <v>36201</v>
          </cell>
          <cell r="B5" t="str">
            <v>補－１０</v>
          </cell>
          <cell r="C5" t="str">
            <v>紙屑</v>
          </cell>
          <cell r="D5" t="str">
            <v>糊なし　古紙</v>
          </cell>
          <cell r="E5" t="str">
            <v>ＫＧ</v>
          </cell>
          <cell r="F5">
            <v>4300</v>
          </cell>
          <cell r="G5">
            <v>1.9</v>
          </cell>
          <cell r="H5" t="str">
            <v>前回価格採用　　(10.10.13)</v>
          </cell>
          <cell r="I5" t="str">
            <v>　〃</v>
          </cell>
          <cell r="J5" t="str">
            <v>糊付　古紙</v>
          </cell>
          <cell r="K5" t="str">
            <v>〃</v>
          </cell>
          <cell r="L5">
            <v>3900</v>
          </cell>
          <cell r="M5">
            <v>0.3</v>
          </cell>
          <cell r="N5" t="str">
            <v>　〃</v>
          </cell>
        </row>
        <row r="6">
          <cell r="A6">
            <v>36214</v>
          </cell>
          <cell r="B6" t="str">
            <v>補－１１</v>
          </cell>
          <cell r="C6" t="str">
            <v>アルミ屑外１６品目</v>
          </cell>
          <cell r="D6" t="str">
            <v>内訳書のとおり</v>
          </cell>
          <cell r="E6" t="str">
            <v>式</v>
          </cell>
          <cell r="F6">
            <v>1</v>
          </cell>
        </row>
        <row r="7">
          <cell r="A7">
            <v>36217</v>
          </cell>
          <cell r="B7" t="str">
            <v>補－１２</v>
          </cell>
          <cell r="C7" t="str">
            <v>布屑</v>
          </cell>
          <cell r="D7" t="str">
            <v>廃品毛布</v>
          </cell>
          <cell r="E7" t="str">
            <v>ＫＧ</v>
          </cell>
          <cell r="F7">
            <v>2131.1999999999998</v>
          </cell>
          <cell r="G7">
            <v>40</v>
          </cell>
          <cell r="H7" t="str">
            <v>㈱岩田商店調べ</v>
          </cell>
        </row>
        <row r="8">
          <cell r="A8">
            <v>36543</v>
          </cell>
          <cell r="C8" t="str">
            <v>廃油</v>
          </cell>
          <cell r="D8" t="str">
            <v>ＡＢＣ廃油</v>
          </cell>
          <cell r="E8" t="str">
            <v>ＬＩ</v>
          </cell>
          <cell r="F8">
            <v>10000</v>
          </cell>
          <cell r="G8">
            <v>3</v>
          </cell>
          <cell r="H8" t="str">
            <v>業者調べ</v>
          </cell>
          <cell r="I8" t="str">
            <v>廃液</v>
          </cell>
          <cell r="J8" t="str">
            <v>ﾄﾞﾗｲｸﾘｰﾆﾝｸﾞｿﾙﾍﾞﾝﾄ</v>
          </cell>
          <cell r="K8" t="str">
            <v>〃</v>
          </cell>
          <cell r="L8">
            <v>1000</v>
          </cell>
          <cell r="M8">
            <v>3</v>
          </cell>
          <cell r="N8" t="str">
            <v>　〃</v>
          </cell>
        </row>
        <row r="9">
          <cell r="A9">
            <v>36545</v>
          </cell>
          <cell r="C9" t="str">
            <v>紙屑</v>
          </cell>
          <cell r="D9" t="str">
            <v>糊なし　古紙</v>
          </cell>
          <cell r="E9" t="str">
            <v>ＫＧ</v>
          </cell>
          <cell r="F9">
            <v>6307</v>
          </cell>
          <cell r="G9">
            <v>1.9</v>
          </cell>
          <cell r="H9" t="str">
            <v>前回価格採用　　(11.2.10)</v>
          </cell>
          <cell r="I9" t="str">
            <v xml:space="preserve"> 〃</v>
          </cell>
          <cell r="J9" t="str">
            <v>糊付き　古紙</v>
          </cell>
          <cell r="K9" t="str">
            <v>〃</v>
          </cell>
          <cell r="L9">
            <v>9328</v>
          </cell>
          <cell r="M9">
            <v>0.3</v>
          </cell>
          <cell r="N9" t="str">
            <v>　　〃</v>
          </cell>
          <cell r="O9" t="str">
            <v>布屑</v>
          </cell>
          <cell r="P9" t="str">
            <v>廃品毛布</v>
          </cell>
          <cell r="Q9" t="str">
            <v>　〃</v>
          </cell>
          <cell r="R9">
            <v>2520</v>
          </cell>
          <cell r="S9">
            <v>40</v>
          </cell>
          <cell r="T9" t="str">
            <v>前回価格採用　　(11.2.16)</v>
          </cell>
        </row>
        <row r="10">
          <cell r="A10">
            <v>36558</v>
          </cell>
          <cell r="C10" t="str">
            <v>アルミ屑外１７品目</v>
          </cell>
          <cell r="D10" t="str">
            <v>内訳書のとおり</v>
          </cell>
          <cell r="E10" t="str">
            <v>式</v>
          </cell>
          <cell r="F10">
            <v>1</v>
          </cell>
        </row>
        <row r="11">
          <cell r="A11">
            <v>36663</v>
          </cell>
          <cell r="B11" t="str">
            <v>業隊糧－５</v>
          </cell>
          <cell r="C11" t="str">
            <v>食用古油</v>
          </cell>
          <cell r="D11" t="str">
            <v>調理後の廃油</v>
          </cell>
          <cell r="E11" t="str">
            <v>ＫＧ</v>
          </cell>
          <cell r="F11">
            <v>2689</v>
          </cell>
          <cell r="G11">
            <v>7</v>
          </cell>
          <cell r="H11" t="str">
            <v>業者調べ</v>
          </cell>
        </row>
        <row r="12">
          <cell r="A12">
            <v>36714</v>
          </cell>
          <cell r="C12" t="str">
            <v>紙屑</v>
          </cell>
          <cell r="D12" t="str">
            <v>糊なし　古紙</v>
          </cell>
          <cell r="E12" t="str">
            <v>ＫＧ</v>
          </cell>
          <cell r="F12">
            <v>5912</v>
          </cell>
          <cell r="G12">
            <v>2</v>
          </cell>
          <cell r="H12" t="str">
            <v>前回価格採用　　(12.2.3)</v>
          </cell>
          <cell r="I12" t="str">
            <v>　〃</v>
          </cell>
          <cell r="J12" t="str">
            <v>糊つき　古紙</v>
          </cell>
          <cell r="K12" t="str">
            <v>〃</v>
          </cell>
          <cell r="L12">
            <v>3335</v>
          </cell>
          <cell r="M12">
            <v>2</v>
          </cell>
          <cell r="N12" t="str">
            <v>　〃</v>
          </cell>
        </row>
        <row r="13">
          <cell r="A13">
            <v>36745</v>
          </cell>
          <cell r="C13" t="str">
            <v>アルミ屑外２０品目</v>
          </cell>
        </row>
        <row r="14">
          <cell r="A14">
            <v>36781</v>
          </cell>
          <cell r="C14" t="str">
            <v>廃　油</v>
          </cell>
          <cell r="D14" t="str">
            <v>第１石油類</v>
          </cell>
          <cell r="F14">
            <v>2200</v>
          </cell>
          <cell r="G14">
            <v>5</v>
          </cell>
          <cell r="H14" t="str">
            <v>業者調べ</v>
          </cell>
          <cell r="I14" t="str">
            <v>　〃</v>
          </cell>
          <cell r="J14" t="str">
            <v>第２石油類</v>
          </cell>
          <cell r="K14" t="str">
            <v>〃</v>
          </cell>
          <cell r="L14">
            <v>200</v>
          </cell>
          <cell r="M14">
            <v>5</v>
          </cell>
          <cell r="N14" t="str">
            <v>　〃</v>
          </cell>
          <cell r="O14" t="str">
            <v>　〃</v>
          </cell>
          <cell r="P14" t="str">
            <v>第３石油類</v>
          </cell>
          <cell r="Q14" t="str">
            <v>〃</v>
          </cell>
          <cell r="R14">
            <v>13000</v>
          </cell>
          <cell r="S14">
            <v>5</v>
          </cell>
          <cell r="T14" t="str">
            <v>　〃</v>
          </cell>
          <cell r="U14" t="str">
            <v>廃　液</v>
          </cell>
          <cell r="V14" t="str">
            <v>ﾄﾞﾗｲｸﾘｰﾆﾝｸﾞｿﾙﾍﾞﾝﾄ　　　　廃液</v>
          </cell>
          <cell r="W14" t="str">
            <v>〃</v>
          </cell>
          <cell r="X14">
            <v>1200</v>
          </cell>
          <cell r="Y14">
            <v>5</v>
          </cell>
          <cell r="Z14" t="str">
            <v>　〃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公告"/>
      <sheetName val="落判(1)"/>
      <sheetName val="縦内訳書"/>
      <sheetName val="横内訳"/>
      <sheetName val="横内訳 (2)"/>
      <sheetName val="横内訳 (3)"/>
      <sheetName val="横内訳 (4)"/>
      <sheetName val="予定価格内訳"/>
      <sheetName val="予定価格調書"/>
      <sheetName val="予定価格"/>
      <sheetName val="請求書"/>
      <sheetName val="請書"/>
      <sheetName val="契約書"/>
      <sheetName val="縦内訳(検査指令書)"/>
      <sheetName val="縦内訳(検査指令書) (2)"/>
      <sheetName val="縦内訳(検査指令書) (3)"/>
      <sheetName val="縦内訳(検査指令書) (4)"/>
      <sheetName val="契約成立通知書"/>
      <sheetName val="検査指令書"/>
      <sheetName val="発注書"/>
      <sheetName val="納品書"/>
      <sheetName val="納品書２"/>
      <sheetName val="納品書２ (2)"/>
      <sheetName val="納品書２ (3)"/>
      <sheetName val="見積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為"/>
      <sheetName val="支決(税)"/>
      <sheetName val="支決(保険)"/>
      <sheetName val="支決(課長)"/>
      <sheetName val="支決(隊員)"/>
      <sheetName val="労保"/>
      <sheetName val="計算表"/>
      <sheetName val="税乙"/>
      <sheetName val="税甲"/>
      <sheetName val="雇用保険"/>
      <sheetName val="明細書"/>
      <sheetName val="支給調書"/>
      <sheetName val="社会保険"/>
      <sheetName val="支決(税)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為"/>
      <sheetName val="支決(税)"/>
      <sheetName val="支決(保険)"/>
      <sheetName val="支決(課長)"/>
      <sheetName val="支決(隊員)"/>
      <sheetName val="労保"/>
      <sheetName val="計算表"/>
      <sheetName val="税乙"/>
      <sheetName val="税甲"/>
      <sheetName val="雇用保険"/>
      <sheetName val="明細書"/>
      <sheetName val="支給調書"/>
      <sheetName val="社会保険"/>
      <sheetName val="支決(税)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1000"/>
      <sheetName val="XXXX"/>
      <sheetName val="データ"/>
      <sheetName val="日付等"/>
      <sheetName val="契約行為書"/>
      <sheetName val="入札（見積）書"/>
      <sheetName val="見積依頼書"/>
      <sheetName val="契約書"/>
      <sheetName val="請書　"/>
      <sheetName val="請求書"/>
      <sheetName val="監督指令書"/>
      <sheetName val="検査指令書"/>
      <sheetName val="着工届"/>
      <sheetName val="完成届"/>
      <sheetName val="検査調書"/>
      <sheetName val="銀行振込依頼書"/>
      <sheetName val="実施計画"/>
    </sheetNames>
    <sheetDataSet>
      <sheetData sheetId="0"/>
      <sheetData sheetId="1"/>
      <sheetData sheetId="2"/>
      <sheetData sheetId="3"/>
      <sheetData sheetId="4" refreshError="1">
        <row r="3">
          <cell r="F3">
            <v>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書類目次"/>
      <sheetName val="工事要求書"/>
      <sheetName val="調達要求書"/>
      <sheetName val="工事検査調書"/>
      <sheetName val="役務検査調書"/>
      <sheetName val="材料検査簿"/>
      <sheetName val="発生材調書"/>
      <sheetName val="工事日誌"/>
      <sheetName val="鍵引継書"/>
      <sheetName val="工事打合せ簿"/>
      <sheetName val="駐車届"/>
      <sheetName val="リスト"/>
      <sheetName val="シート処理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各所修繕</v>
          </cell>
          <cell r="G2" t="str">
            <v>晴れ</v>
          </cell>
          <cell r="I2" t="str">
            <v>営業社員</v>
          </cell>
        </row>
        <row r="3">
          <cell r="A3" t="str">
            <v>諸器材等維持費</v>
          </cell>
          <cell r="G3" t="str">
            <v>曇り</v>
          </cell>
          <cell r="I3" t="str">
            <v>現場代理人</v>
          </cell>
        </row>
        <row r="4">
          <cell r="G4" t="str">
            <v>雨</v>
          </cell>
          <cell r="I4" t="str">
            <v>主任技術者</v>
          </cell>
        </row>
        <row r="5">
          <cell r="I5" t="str">
            <v>普通作業員</v>
          </cell>
        </row>
        <row r="6">
          <cell r="I6" t="str">
            <v>撤去工</v>
          </cell>
        </row>
        <row r="7">
          <cell r="I7" t="str">
            <v>とび工</v>
          </cell>
        </row>
        <row r="8">
          <cell r="I8" t="str">
            <v>鉄筋工</v>
          </cell>
        </row>
        <row r="9">
          <cell r="I9" t="str">
            <v>型枠工</v>
          </cell>
        </row>
        <row r="10">
          <cell r="I10" t="str">
            <v>大工</v>
          </cell>
        </row>
        <row r="11">
          <cell r="I11" t="str">
            <v>左官工</v>
          </cell>
        </row>
        <row r="12">
          <cell r="I12" t="str">
            <v>はつり工</v>
          </cell>
        </row>
        <row r="13">
          <cell r="I13" t="str">
            <v>ガラス工</v>
          </cell>
        </row>
        <row r="14">
          <cell r="I14" t="str">
            <v>建具工</v>
          </cell>
        </row>
        <row r="15">
          <cell r="I15" t="str">
            <v>ブロック工</v>
          </cell>
        </row>
        <row r="16">
          <cell r="I16" t="str">
            <v>タイル工</v>
          </cell>
        </row>
        <row r="17">
          <cell r="I17" t="str">
            <v>内装工</v>
          </cell>
        </row>
        <row r="18">
          <cell r="I18" t="str">
            <v>塗装工</v>
          </cell>
        </row>
        <row r="19">
          <cell r="I19" t="str">
            <v>防水工</v>
          </cell>
        </row>
        <row r="20">
          <cell r="I20" t="str">
            <v>電工</v>
          </cell>
        </row>
        <row r="21">
          <cell r="I21" t="str">
            <v>配管工</v>
          </cell>
        </row>
        <row r="22">
          <cell r="I22" t="str">
            <v>ダクト工</v>
          </cell>
        </row>
        <row r="23">
          <cell r="I23" t="str">
            <v>保温工</v>
          </cell>
        </row>
      </sheetData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縦内訳"/>
      <sheetName val="請求書(2)"/>
      <sheetName val="請書 (2)"/>
      <sheetName val="予定価格(2)"/>
      <sheetName val="計算書 "/>
      <sheetName val="検査監督"/>
      <sheetName val="検査官"/>
      <sheetName val="監督官"/>
      <sheetName val="検査調書"/>
      <sheetName val="見積書"/>
      <sheetName val="依頼書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公告"/>
      <sheetName val="委任状"/>
      <sheetName val="下見積書"/>
      <sheetName val="入札書"/>
      <sheetName val="予定価格調書"/>
      <sheetName val="比較表"/>
      <sheetName val="予調内訳"/>
      <sheetName val="単価表"/>
      <sheetName val="請求書"/>
      <sheetName val="契約書"/>
      <sheetName val="落札判定"/>
      <sheetName val="契約成立通知書"/>
      <sheetName val="契約成立通知書 (2)"/>
      <sheetName val="検査指令書"/>
      <sheetName val="検査指令書 (2)"/>
      <sheetName val="発注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6BDCB-AF9F-4FB5-AE13-28CC34BBAA19}">
  <sheetPr>
    <tabColor theme="9" tint="0.39997558519241921"/>
  </sheetPr>
  <dimension ref="A1:BC798"/>
  <sheetViews>
    <sheetView tabSelected="1" view="pageBreakPreview" zoomScale="85" zoomScaleNormal="100" zoomScaleSheetLayoutView="85" workbookViewId="0">
      <selection activeCell="BI37" sqref="BI37"/>
    </sheetView>
  </sheetViews>
  <sheetFormatPr defaultColWidth="8.09765625" defaultRowHeight="27" customHeight="1"/>
  <cols>
    <col min="1" max="1" width="4.59765625" style="47" customWidth="1"/>
    <col min="2" max="2" width="18.19921875" style="3" customWidth="1"/>
    <col min="3" max="3" width="24.09765625" style="3" customWidth="1"/>
    <col min="4" max="4" width="4.5" style="55" customWidth="1"/>
    <col min="5" max="5" width="10" style="56" customWidth="1"/>
    <col min="6" max="6" width="14.59765625" style="57" customWidth="1"/>
    <col min="7" max="7" width="9.09765625" style="58" hidden="1" customWidth="1"/>
    <col min="8" max="8" width="9.59765625" style="3" hidden="1" customWidth="1"/>
    <col min="9" max="9" width="3.8984375" style="3" hidden="1" customWidth="1"/>
    <col min="10" max="10" width="10.59765625" style="3" hidden="1" customWidth="1"/>
    <col min="11" max="11" width="5.69921875" style="3" hidden="1" customWidth="1"/>
    <col min="12" max="12" width="4.5" style="4" hidden="1" customWidth="1"/>
    <col min="13" max="13" width="5.296875" style="3" hidden="1" customWidth="1"/>
    <col min="14" max="14" width="5.09765625" style="3" hidden="1" customWidth="1"/>
    <col min="15" max="15" width="7.19921875" style="3" hidden="1" customWidth="1"/>
    <col min="16" max="49" width="5.09765625" style="3" hidden="1" customWidth="1"/>
    <col min="50" max="50" width="4.3984375" style="3" hidden="1" customWidth="1"/>
    <col min="51" max="52" width="3.69921875" style="3" hidden="1" customWidth="1"/>
    <col min="53" max="57" width="0" style="3" hidden="1" customWidth="1"/>
    <col min="58" max="16384" width="8.09765625" style="3"/>
  </cols>
  <sheetData>
    <row r="1" spans="1:55" ht="27" customHeight="1">
      <c r="A1" s="64" t="s">
        <v>0</v>
      </c>
      <c r="B1" s="64"/>
      <c r="C1" s="64"/>
      <c r="D1" s="64"/>
      <c r="E1" s="65"/>
      <c r="F1" s="64"/>
      <c r="G1" s="1"/>
      <c r="H1" s="2"/>
    </row>
    <row r="2" spans="1:55" ht="30" hidden="1" customHeigh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  <c r="J2" s="9" t="s">
        <v>9</v>
      </c>
      <c r="K2" s="10" t="s">
        <v>10</v>
      </c>
      <c r="L2" s="11" t="s">
        <v>11</v>
      </c>
      <c r="M2" s="10" t="s">
        <v>12</v>
      </c>
      <c r="N2" s="10" t="s">
        <v>13</v>
      </c>
      <c r="O2" s="12" t="s">
        <v>14</v>
      </c>
      <c r="P2" s="13" t="s">
        <v>15</v>
      </c>
      <c r="BB2" s="14"/>
      <c r="BC2" s="14"/>
    </row>
    <row r="3" spans="1:55" ht="27" hidden="1" customHeight="1">
      <c r="A3" s="5">
        <f>IF(COUNTA([2]品名マスター!$B$2:$B$501)&gt;=COUNTA(B$3:$B3),COUNTA(B$3:$B3),"")</f>
        <v>1</v>
      </c>
      <c r="B3" s="15" t="str">
        <f>IF(B2="","",IF(B2="以下余白","",IF([2]品名マスター!B2=0,"以下余白",[2]品名マスター!B2)))</f>
        <v>もちきび</v>
      </c>
      <c r="C3" s="15" t="str">
        <f>IF(IF([2]品名マスター!C2=0,"以下余白",[2]品名マスター!C2)="以下余白","",[2]品名マスター!C2)</f>
        <v>国内産</v>
      </c>
      <c r="D3" s="16" t="str">
        <f>IF(IF([2]品名マスター!D2=0,"以下余白",[2]品名マスター!D2)="以下余白","",[2]品名マスター!D2)</f>
        <v>kg</v>
      </c>
      <c r="E3" s="17">
        <f>IF(IF([2]品名マスター!E2=0,"以下余白",[2]品名マスター!E2)="以下余白","",[2]品名マスター!E2)</f>
        <v>23</v>
      </c>
      <c r="F3" s="18"/>
      <c r="G3" s="19"/>
      <c r="H3" s="20" t="str">
        <f>IF(A3&lt;=COUNTA([2]品名マスター!$B$2:$B$501),IF(F3="","予価未定",IF(F3&lt;=0,"予価未定","")),"")</f>
        <v>予価未定</v>
      </c>
      <c r="J3" s="21">
        <f>IF(A3&lt;=COUNTA([2]品名マスター!$B$2:$B$501),IFERROR(ROUND(ABS(E3*F3*-1),0),0),"")</f>
        <v>0</v>
      </c>
      <c r="K3" s="21">
        <f>ROUNDUP(COUNTA(B$3:$B3)/30,0)</f>
        <v>1</v>
      </c>
      <c r="L3" s="22" t="str">
        <f>IFERROR(IF(E3-INT(E3)=0,"",E3-INT(E3)),"")</f>
        <v/>
      </c>
      <c r="M3" s="22" t="str">
        <f>IFERROR(IF(F3-INT(F3)=0,"",F3-INT(F3)),"")</f>
        <v/>
      </c>
      <c r="N3" s="3">
        <f>IF(LEN(C3)=0,"",LEN(C3))</f>
        <v>3</v>
      </c>
      <c r="O3" s="3" t="str">
        <f t="shared" ref="O3:O66" si="0">LEFT(C3,3)</f>
        <v>国内産</v>
      </c>
      <c r="P3" s="3" t="str">
        <f t="shared" ref="P3:P66" si="1">IF(N3="","",IF(N3&gt;=20,"フォント縮小",""))</f>
        <v/>
      </c>
      <c r="U3" s="23"/>
      <c r="AB3" s="14"/>
      <c r="AZ3" s="24"/>
      <c r="BA3" s="14"/>
      <c r="BB3" s="14"/>
      <c r="BC3" s="14"/>
    </row>
    <row r="4" spans="1:55" ht="27" hidden="1" customHeight="1">
      <c r="A4" s="5">
        <f>IF(COUNTA([2]品名マスター!$B$2:$B$501)&gt;=COUNTA(B$3:$B4),COUNTA(B$3:$B4),"")</f>
        <v>2</v>
      </c>
      <c r="B4" s="15" t="str">
        <f>IF(B3="","",IF(B3="以下余白","",IF([2]品名マスター!B3=0,"以下余白",[2]品名マスター!B3)))</f>
        <v>もち麦</v>
      </c>
      <c r="C4" s="26" t="str">
        <f>IF(IF([2]品名マスター!C3=0,"以下余白",[2]品名マスター!C3)="以下余白","",[2]品名マスター!C3)</f>
        <v>イーゼン・はくばく又は同等品以上（他社製品含む）１ｋｇ入り</v>
      </c>
      <c r="D4" s="16" t="str">
        <f>IF(IF([2]品名マスター!D3=0,"以下余白",[2]品名マスター!D3)="以下余白","",[2]品名マスター!D3)</f>
        <v>KG</v>
      </c>
      <c r="E4" s="17">
        <f>IF(IF([2]品名マスター!E3=0,"以下余白",[2]品名マスター!E3)="以下余白","",[2]品名マスター!E3)</f>
        <v>24</v>
      </c>
      <c r="F4" s="18"/>
      <c r="G4" s="19"/>
      <c r="H4" s="20" t="str">
        <f>IF(A4&lt;=COUNTA([2]品名マスター!$B$2:$B$501),IF(F4="","予価未定",IF(F4&lt;=0,"予価未定","")),"")</f>
        <v>予価未定</v>
      </c>
      <c r="J4" s="21">
        <f>IF(A4&lt;=COUNTA([2]品名マスター!$B$2:$B$501),IFERROR(ROUND(ABS(E4*F4*-1),0),0),"")</f>
        <v>0</v>
      </c>
      <c r="K4" s="21">
        <f>ROUNDUP(COUNTA(B$3:$B4)/30,0)</f>
        <v>1</v>
      </c>
      <c r="L4" s="22" t="str">
        <f t="shared" ref="L4:M67" si="2">IFERROR(IF(E4-INT(E4)=0,"",E4-INT(E4)),"")</f>
        <v/>
      </c>
      <c r="M4" s="22" t="str">
        <f t="shared" si="2"/>
        <v/>
      </c>
      <c r="N4" s="3">
        <f t="shared" ref="N4:N67" si="3">IF(LEN(C4)=0,"",LEN(C4))</f>
        <v>29</v>
      </c>
      <c r="O4" s="3" t="str">
        <f t="shared" si="0"/>
        <v>イーゼ</v>
      </c>
      <c r="P4" s="3" t="str">
        <f t="shared" si="1"/>
        <v>フォント縮小</v>
      </c>
      <c r="U4" s="23"/>
      <c r="AB4" s="14"/>
      <c r="AZ4" s="24"/>
      <c r="BA4" s="14"/>
      <c r="BB4" s="14"/>
      <c r="BC4" s="14"/>
    </row>
    <row r="5" spans="1:55" ht="27" hidden="1" customHeight="1">
      <c r="A5" s="5">
        <f>IF(COUNTA([2]品名マスター!$B$2:$B$501)&gt;=COUNTA(B$3:$B5),COUNTA(B$3:$B5),"")</f>
        <v>3</v>
      </c>
      <c r="B5" s="15" t="str">
        <f>IF(B4="","",IF(B4="以下余白","",IF([2]品名マスター!B4=0,"以下余白",[2]品名マスター!B4)))</f>
        <v>折詰弁当Ｂ</v>
      </c>
      <c r="C5" s="15" t="str">
        <f>IF(IF([2]品名マスター!C4=0,"以下余白",[2]品名マスター!C4)="以下余白","",[2]品名マスター!C4)</f>
        <v>仕様書のとおり</v>
      </c>
      <c r="D5" s="16" t="str">
        <f>IF(IF([2]品名マスター!D4=0,"以下余白",[2]品名マスター!D4)="以下余白","",[2]品名マスター!D4)</f>
        <v>個</v>
      </c>
      <c r="E5" s="17">
        <f>IF(IF([2]品名マスター!E4=0,"以下余白",[2]品名マスター!E4)="以下余白","",[2]品名マスター!E4)</f>
        <v>28</v>
      </c>
      <c r="F5" s="18"/>
      <c r="G5" s="19"/>
      <c r="H5" s="20" t="str">
        <f>IF(A5&lt;=COUNTA([2]品名マスター!$B$2:$B$501),IF(F5="","予価未定",IF(F5&lt;=0,"予価未定","")),"")</f>
        <v>予価未定</v>
      </c>
      <c r="J5" s="21">
        <f>IF(A5&lt;=COUNTA([2]品名マスター!$B$2:$B$501),IFERROR(ROUND(ABS(E5*F5*-1),0),0),"")</f>
        <v>0</v>
      </c>
      <c r="K5" s="21">
        <f>ROUNDUP(COUNTA(B$3:$B5)/30,0)</f>
        <v>1</v>
      </c>
      <c r="L5" s="22" t="str">
        <f t="shared" si="2"/>
        <v/>
      </c>
      <c r="M5" s="22" t="str">
        <f t="shared" si="2"/>
        <v/>
      </c>
      <c r="N5" s="3">
        <f t="shared" si="3"/>
        <v>7</v>
      </c>
      <c r="O5" s="3" t="str">
        <f t="shared" si="0"/>
        <v>仕様書</v>
      </c>
      <c r="P5" s="3" t="str">
        <f t="shared" si="1"/>
        <v/>
      </c>
      <c r="U5" s="23"/>
      <c r="AB5" s="14"/>
      <c r="AZ5" s="24"/>
      <c r="BA5" s="14"/>
      <c r="BB5" s="14"/>
      <c r="BC5" s="14"/>
    </row>
    <row r="6" spans="1:55" ht="27" hidden="1" customHeight="1">
      <c r="A6" s="5">
        <f>IF(COUNTA([2]品名マスター!$B$2:$B$501)&gt;=COUNTA(B$3:$B6),COUNTA(B$3:$B6),"")</f>
        <v>4</v>
      </c>
      <c r="B6" s="15" t="str">
        <f>IF(B5="","",IF(B5="以下余白","",IF([2]品名マスター!B5=0,"以下余白",[2]品名マスター!B5)))</f>
        <v>手巻おにぎり</v>
      </c>
      <c r="C6" s="15" t="str">
        <f>IF(IF([2]品名マスター!C5=0,"以下余白",[2]品名マスター!C5)="以下余白","",[2]品名マスター!C5)</f>
        <v>規格表１７－１のとおり</v>
      </c>
      <c r="D6" s="16" t="str">
        <f>IF(IF([2]品名マスター!D5=0,"以下余白",[2]品名マスター!D5)="以下余白","",[2]品名マスター!D5)</f>
        <v>個</v>
      </c>
      <c r="E6" s="17">
        <f>IF(IF([2]品名マスター!E5=0,"以下余白",[2]品名マスター!E5)="以下余白","",[2]品名マスター!E5)</f>
        <v>2361</v>
      </c>
      <c r="F6" s="18"/>
      <c r="G6" s="19"/>
      <c r="H6" s="20" t="str">
        <f>IF(A6&lt;=COUNTA([2]品名マスター!$B$2:$B$501),IF(F6="","予価未定",IF(F6&lt;=0,"予価未定","")),"")</f>
        <v>予価未定</v>
      </c>
      <c r="J6" s="21">
        <f>IF(A6&lt;=COUNTA([2]品名マスター!$B$2:$B$501),IFERROR(ROUND(ABS(E6*F6*-1),0),0),"")</f>
        <v>0</v>
      </c>
      <c r="K6" s="21">
        <f>ROUNDUP(COUNTA(B$3:$B6)/30,0)</f>
        <v>1</v>
      </c>
      <c r="L6" s="22" t="str">
        <f t="shared" si="2"/>
        <v/>
      </c>
      <c r="M6" s="22" t="str">
        <f t="shared" si="2"/>
        <v/>
      </c>
      <c r="N6" s="3">
        <f t="shared" si="3"/>
        <v>11</v>
      </c>
      <c r="O6" s="3" t="str">
        <f t="shared" si="0"/>
        <v>規格表</v>
      </c>
      <c r="P6" s="3" t="str">
        <f t="shared" si="1"/>
        <v/>
      </c>
      <c r="U6" s="23"/>
      <c r="AB6" s="14"/>
      <c r="AZ6" s="24"/>
      <c r="BA6" s="14"/>
      <c r="BB6" s="14"/>
      <c r="BC6" s="14"/>
    </row>
    <row r="7" spans="1:55" ht="27" hidden="1" customHeight="1">
      <c r="A7" s="5">
        <f>IF(COUNTA([2]品名マスター!$B$2:$B$501)&gt;=COUNTA(B$3:$B7),COUNTA(B$3:$B7),"")</f>
        <v>5</v>
      </c>
      <c r="B7" s="15" t="str">
        <f>IF(B6="","",IF(B6="以下余白","",IF([2]品名マスター!B6=0,"以下余白",[2]品名マスター!B6)))</f>
        <v>折詰弁当Ｃ</v>
      </c>
      <c r="C7" s="15" t="str">
        <f>IF(IF([2]品名マスター!C6=0,"以下余白",[2]品名マスター!C6)="以下余白","",[2]品名マスター!C6)</f>
        <v>仕様書のとおり</v>
      </c>
      <c r="D7" s="16" t="str">
        <f>IF(IF([2]品名マスター!D6=0,"以下余白",[2]品名マスター!D6)="以下余白","",[2]品名マスター!D6)</f>
        <v>個</v>
      </c>
      <c r="E7" s="17">
        <f>IF(IF([2]品名マスター!E6=0,"以下余白",[2]品名マスター!E6)="以下余白","",[2]品名マスター!E6)</f>
        <v>679</v>
      </c>
      <c r="F7" s="18"/>
      <c r="G7" s="19"/>
      <c r="H7" s="20" t="str">
        <f>IF(A7&lt;=COUNTA([2]品名マスター!$B$2:$B$501),IF(F7="","予価未定",IF(F7&lt;=0,"予価未定","")),"")</f>
        <v>予価未定</v>
      </c>
      <c r="J7" s="21">
        <f>IF(A7&lt;=COUNTA([2]品名マスター!$B$2:$B$501),IFERROR(ROUND(ABS(E7*F7*-1),0),0),"")</f>
        <v>0</v>
      </c>
      <c r="K7" s="21">
        <f>ROUNDUP(COUNTA(B$3:$B7)/30,0)</f>
        <v>1</v>
      </c>
      <c r="L7" s="22" t="str">
        <f t="shared" si="2"/>
        <v/>
      </c>
      <c r="M7" s="22" t="str">
        <f t="shared" si="2"/>
        <v/>
      </c>
      <c r="N7" s="3">
        <f t="shared" si="3"/>
        <v>7</v>
      </c>
      <c r="O7" s="3" t="str">
        <f t="shared" si="0"/>
        <v>仕様書</v>
      </c>
      <c r="P7" s="3" t="str">
        <f t="shared" si="1"/>
        <v/>
      </c>
      <c r="U7" s="23"/>
      <c r="AB7" s="14"/>
      <c r="AZ7" s="24"/>
      <c r="BA7" s="14"/>
      <c r="BB7" s="14"/>
      <c r="BC7" s="14"/>
    </row>
    <row r="8" spans="1:55" ht="27" hidden="1" customHeight="1">
      <c r="A8" s="5">
        <f>IF(COUNTA([2]品名マスター!$B$2:$B$501)&gt;=COUNTA(B$3:$B8),COUNTA(B$3:$B8),"")</f>
        <v>6</v>
      </c>
      <c r="B8" s="15" t="str">
        <f>IF(B7="","",IF(B7="以下余白","",IF([2]品名マスター!B7=0,"以下余白",[2]品名マスター!B7)))</f>
        <v>折詰弁当Ｄ</v>
      </c>
      <c r="C8" s="15" t="str">
        <f>IF(IF([2]品名マスター!C7=0,"以下余白",[2]品名マスター!C7)="以下余白","",[2]品名マスター!C7)</f>
        <v>仕様書のとおり</v>
      </c>
      <c r="D8" s="16" t="str">
        <f>IF(IF([2]品名マスター!D7=0,"以下余白",[2]品名マスター!D7)="以下余白","",[2]品名マスター!D7)</f>
        <v>個</v>
      </c>
      <c r="E8" s="17">
        <f>IF(IF([2]品名マスター!E7=0,"以下余白",[2]品名マスター!E7)="以下余白","",[2]品名マスター!E7)</f>
        <v>28</v>
      </c>
      <c r="F8" s="18"/>
      <c r="G8" s="19"/>
      <c r="H8" s="20" t="str">
        <f>IF(A8&lt;=COUNTA([2]品名マスター!$B$2:$B$501),IF(F8="","予価未定",IF(F8&lt;=0,"予価未定","")),"")</f>
        <v>予価未定</v>
      </c>
      <c r="J8" s="21">
        <f>IF(A8&lt;=COUNTA([2]品名マスター!$B$2:$B$501),IFERROR(ROUND(ABS(E8*F8*-1),0),0),"")</f>
        <v>0</v>
      </c>
      <c r="K8" s="21">
        <f>ROUNDUP(COUNTA(B$3:$B8)/30,0)</f>
        <v>1</v>
      </c>
      <c r="L8" s="22" t="str">
        <f t="shared" si="2"/>
        <v/>
      </c>
      <c r="M8" s="22" t="str">
        <f t="shared" si="2"/>
        <v/>
      </c>
      <c r="N8" s="3">
        <f t="shared" si="3"/>
        <v>7</v>
      </c>
      <c r="O8" s="3" t="str">
        <f t="shared" si="0"/>
        <v>仕様書</v>
      </c>
      <c r="P8" s="3" t="str">
        <f t="shared" si="1"/>
        <v/>
      </c>
      <c r="U8" s="23"/>
      <c r="AB8" s="14"/>
      <c r="AZ8" s="24"/>
      <c r="BA8" s="14"/>
      <c r="BB8" s="14"/>
      <c r="BC8" s="14"/>
    </row>
    <row r="9" spans="1:55" ht="27" hidden="1" customHeight="1">
      <c r="A9" s="5">
        <f>IF(COUNTA([2]品名マスター!$B$2:$B$501)&gt;=COUNTA(B$3:$B9),COUNTA(B$3:$B9),"")</f>
        <v>7</v>
      </c>
      <c r="B9" s="15" t="str">
        <f>IF(B8="","",IF(B8="以下余白","",IF([2]品名マスター!B8=0,"以下余白",[2]品名マスター!B8)))</f>
        <v>折詰弁当Ｅ</v>
      </c>
      <c r="C9" s="15" t="str">
        <f>IF(IF([2]品名マスター!C8=0,"以下余白",[2]品名マスター!C8)="以下余白","",[2]品名マスター!C8)</f>
        <v>仕様書のとおり</v>
      </c>
      <c r="D9" s="16" t="str">
        <f>IF(IF([2]品名マスター!D8=0,"以下余白",[2]品名マスター!D8)="以下余白","",[2]品名マスター!D8)</f>
        <v>個</v>
      </c>
      <c r="E9" s="17">
        <f>IF(IF([2]品名マスター!E8=0,"以下余白",[2]品名マスター!E8)="以下余白","",[2]品名マスター!E8)</f>
        <v>678</v>
      </c>
      <c r="F9" s="18"/>
      <c r="G9" s="19"/>
      <c r="H9" s="20" t="str">
        <f>IF(A9&lt;=COUNTA([2]品名マスター!$B$2:$B$501),IF(F9="","予価未定",IF(F9&lt;=0,"予価未定","")),"")</f>
        <v>予価未定</v>
      </c>
      <c r="J9" s="21">
        <f>IF(A9&lt;=COUNTA([2]品名マスター!$B$2:$B$501),IFERROR(ROUND(ABS(E9*F9*-1),0),0),"")</f>
        <v>0</v>
      </c>
      <c r="K9" s="21">
        <f>ROUNDUP(COUNTA(B$3:$B9)/30,0)</f>
        <v>1</v>
      </c>
      <c r="L9" s="22" t="str">
        <f t="shared" si="2"/>
        <v/>
      </c>
      <c r="M9" s="22" t="str">
        <f t="shared" si="2"/>
        <v/>
      </c>
      <c r="N9" s="3">
        <f t="shared" si="3"/>
        <v>7</v>
      </c>
      <c r="O9" s="3" t="str">
        <f t="shared" si="0"/>
        <v>仕様書</v>
      </c>
      <c r="P9" s="3" t="str">
        <f t="shared" si="1"/>
        <v/>
      </c>
      <c r="U9" s="23"/>
      <c r="AB9" s="14"/>
      <c r="AZ9" s="24"/>
      <c r="BA9" s="14"/>
      <c r="BB9" s="14"/>
      <c r="BC9" s="14"/>
    </row>
    <row r="10" spans="1:55" ht="27" hidden="1" customHeight="1">
      <c r="A10" s="5">
        <f>IF(COUNTA([2]品名マスター!$B$2:$B$501)&gt;=COUNTA(B$3:$B10),COUNTA(B$3:$B10),"")</f>
        <v>8</v>
      </c>
      <c r="B10" s="15" t="str">
        <f>IF(B9="","",IF(B9="以下余白","",IF([2]品名マスター!B9=0,"以下余白",[2]品名マスター!B9)))</f>
        <v>折詰弁当Ｆ</v>
      </c>
      <c r="C10" s="15" t="str">
        <f>IF(IF([2]品名マスター!C9=0,"以下余白",[2]品名マスター!C9)="以下余白","",[2]品名マスター!C9)</f>
        <v>仕様書のとおり</v>
      </c>
      <c r="D10" s="16" t="str">
        <f>IF(IF([2]品名マスター!D9=0,"以下余白",[2]品名マスター!D9)="以下余白","",[2]品名マスター!D9)</f>
        <v>個</v>
      </c>
      <c r="E10" s="17">
        <f>IF(IF([2]品名マスター!E9=0,"以下余白",[2]品名マスター!E9)="以下余白","",[2]品名マスター!E9)</f>
        <v>33</v>
      </c>
      <c r="F10" s="18"/>
      <c r="G10" s="19"/>
      <c r="H10" s="20" t="str">
        <f>IF(A10&lt;=COUNTA([2]品名マスター!$B$2:$B$501),IF(F10="","予価未定",IF(F10&lt;=0,"予価未定","")),"")</f>
        <v>予価未定</v>
      </c>
      <c r="J10" s="21">
        <f>IF(A10&lt;=COUNTA([2]品名マスター!$B$2:$B$501),IFERROR(ROUND(ABS(E10*F10*-1),0),0),"")</f>
        <v>0</v>
      </c>
      <c r="K10" s="21">
        <f>ROUNDUP(COUNTA(B$3:$B10)/30,0)</f>
        <v>1</v>
      </c>
      <c r="L10" s="22" t="str">
        <f t="shared" si="2"/>
        <v/>
      </c>
      <c r="M10" s="22" t="str">
        <f t="shared" si="2"/>
        <v/>
      </c>
      <c r="N10" s="3">
        <f t="shared" si="3"/>
        <v>7</v>
      </c>
      <c r="O10" s="3" t="str">
        <f t="shared" si="0"/>
        <v>仕様書</v>
      </c>
      <c r="P10" s="3" t="str">
        <f t="shared" si="1"/>
        <v/>
      </c>
      <c r="U10" s="23"/>
      <c r="AB10" s="14"/>
      <c r="AZ10" s="24"/>
      <c r="BA10" s="14"/>
      <c r="BB10" s="14"/>
      <c r="BC10" s="14"/>
    </row>
    <row r="11" spans="1:55" ht="27" hidden="1" customHeight="1">
      <c r="A11" s="5">
        <f>IF(COUNTA([2]品名マスター!$B$2:$B$501)&gt;=COUNTA(B$3:$B11),COUNTA(B$3:$B11),"")</f>
        <v>9</v>
      </c>
      <c r="B11" s="15" t="str">
        <f>IF(B10="","",IF(B10="以下余白","",IF([2]品名マスター!B10=0,"以下余白",[2]品名マスター!B10)))</f>
        <v>折詰弁当Ｇ</v>
      </c>
      <c r="C11" s="15" t="str">
        <f>IF(IF([2]品名マスター!C10=0,"以下余白",[2]品名マスター!C10)="以下余白","",[2]品名マスター!C10)</f>
        <v>仕様書のとおり</v>
      </c>
      <c r="D11" s="16" t="str">
        <f>IF(IF([2]品名マスター!D10=0,"以下余白",[2]品名マスター!D10)="以下余白","",[2]品名マスター!D10)</f>
        <v>個</v>
      </c>
      <c r="E11" s="17">
        <f>IF(IF([2]品名マスター!E10=0,"以下余白",[2]品名マスター!E10)="以下余白","",[2]品名マスター!E10)</f>
        <v>20</v>
      </c>
      <c r="F11" s="18"/>
      <c r="G11" s="19"/>
      <c r="H11" s="20" t="str">
        <f>IF(A11&lt;=COUNTA([2]品名マスター!$B$2:$B$501),IF(F11="","予価未定",IF(F11&lt;=0,"予価未定","")),"")</f>
        <v>予価未定</v>
      </c>
      <c r="J11" s="21">
        <f>IF(A11&lt;=COUNTA([2]品名マスター!$B$2:$B$501),IFERROR(ROUND(ABS(E11*F11*-1),0),0),"")</f>
        <v>0</v>
      </c>
      <c r="K11" s="21">
        <f>ROUNDUP(COUNTA(B$3:$B11)/30,0)</f>
        <v>1</v>
      </c>
      <c r="L11" s="22" t="str">
        <f t="shared" si="2"/>
        <v/>
      </c>
      <c r="M11" s="22" t="str">
        <f t="shared" si="2"/>
        <v/>
      </c>
      <c r="N11" s="3">
        <f t="shared" si="3"/>
        <v>7</v>
      </c>
      <c r="O11" s="3" t="str">
        <f t="shared" si="0"/>
        <v>仕様書</v>
      </c>
      <c r="P11" s="3" t="str">
        <f t="shared" si="1"/>
        <v/>
      </c>
      <c r="U11" s="23"/>
      <c r="AB11" s="14"/>
      <c r="AZ11" s="24"/>
      <c r="BA11" s="14"/>
      <c r="BB11" s="14"/>
      <c r="BC11" s="14"/>
    </row>
    <row r="12" spans="1:55" ht="27" hidden="1" customHeight="1">
      <c r="A12" s="5">
        <f>IF(COUNTA([2]品名マスター!$B$2:$B$501)&gt;=COUNTA(B$3:$B12),COUNTA(B$3:$B12),"")</f>
        <v>10</v>
      </c>
      <c r="B12" s="15" t="str">
        <f>IF(B11="","",IF(B11="以下余白","",IF([2]品名マスター!B11=0,"以下余白",[2]品名マスター!B11)))</f>
        <v>折詰弁当Ｈ</v>
      </c>
      <c r="C12" s="15" t="str">
        <f>IF(IF([2]品名マスター!C11=0,"以下余白",[2]品名マスター!C11)="以下余白","",[2]品名マスター!C11)</f>
        <v>仕様書のとおり</v>
      </c>
      <c r="D12" s="16" t="str">
        <f>IF(IF([2]品名マスター!D11=0,"以下余白",[2]品名マスター!D11)="以下余白","",[2]品名マスター!D11)</f>
        <v>個</v>
      </c>
      <c r="E12" s="17">
        <f>IF(IF([2]品名マスター!E11=0,"以下余白",[2]品名マスター!E11)="以下余白","",[2]品名マスター!E11)</f>
        <v>20</v>
      </c>
      <c r="F12" s="18"/>
      <c r="G12" s="19"/>
      <c r="H12" s="20" t="str">
        <f>IF(A12&lt;=COUNTA([2]品名マスター!$B$2:$B$501),IF(F12="","予価未定",IF(F12&lt;=0,"予価未定","")),"")</f>
        <v>予価未定</v>
      </c>
      <c r="J12" s="21">
        <f>IF(A12&lt;=COUNTA([2]品名マスター!$B$2:$B$501),IFERROR(ROUND(ABS(E12*F12*-1),0),0),"")</f>
        <v>0</v>
      </c>
      <c r="K12" s="21">
        <f>ROUNDUP(COUNTA(B$3:$B12)/30,0)</f>
        <v>1</v>
      </c>
      <c r="L12" s="22" t="str">
        <f t="shared" si="2"/>
        <v/>
      </c>
      <c r="M12" s="22" t="str">
        <f t="shared" si="2"/>
        <v/>
      </c>
      <c r="N12" s="3">
        <f t="shared" si="3"/>
        <v>7</v>
      </c>
      <c r="O12" s="3" t="str">
        <f t="shared" si="0"/>
        <v>仕様書</v>
      </c>
      <c r="P12" s="3" t="str">
        <f t="shared" si="1"/>
        <v/>
      </c>
      <c r="U12" s="23"/>
      <c r="AB12" s="14"/>
      <c r="AZ12" s="24"/>
      <c r="BA12" s="14"/>
      <c r="BB12" s="14"/>
      <c r="BC12" s="14"/>
    </row>
    <row r="13" spans="1:55" ht="27" hidden="1" customHeight="1">
      <c r="A13" s="5">
        <f>IF(COUNTA([2]品名マスター!$B$2:$B$501)&gt;=COUNTA(B$3:$B13),COUNTA(B$3:$B13),"")</f>
        <v>11</v>
      </c>
      <c r="B13" s="15" t="str">
        <f>IF(B12="","",IF(B12="以下余白","",IF([2]品名マスター!B12=0,"以下余白",[2]品名マスター!B12)))</f>
        <v>折詰弁当Ｉ</v>
      </c>
      <c r="C13" s="15" t="str">
        <f>IF(IF([2]品名マスター!C12=0,"以下余白",[2]品名マスター!C12)="以下余白","",[2]品名マスター!C12)</f>
        <v>仕様書のとおり</v>
      </c>
      <c r="D13" s="16" t="str">
        <f>IF(IF([2]品名マスター!D12=0,"以下余白",[2]品名マスター!D12)="以下余白","",[2]品名マスター!D12)</f>
        <v>個</v>
      </c>
      <c r="E13" s="17">
        <f>IF(IF([2]品名マスター!E12=0,"以下余白",[2]品名マスター!E12)="以下余白","",[2]品名マスター!E12)</f>
        <v>20</v>
      </c>
      <c r="F13" s="18"/>
      <c r="G13" s="19"/>
      <c r="H13" s="20" t="str">
        <f>IF(A13&lt;=COUNTA([2]品名マスター!$B$2:$B$501),IF(F13="","予価未定",IF(F13&lt;=0,"予価未定","")),"")</f>
        <v>予価未定</v>
      </c>
      <c r="J13" s="21">
        <f>IF(A13&lt;=COUNTA([2]品名マスター!$B$2:$B$501),IFERROR(ROUND(ABS(E13*F13*-1),0),0),"")</f>
        <v>0</v>
      </c>
      <c r="K13" s="21">
        <f>ROUNDUP(COUNTA(B$3:$B13)/30,0)</f>
        <v>1</v>
      </c>
      <c r="L13" s="22" t="str">
        <f t="shared" si="2"/>
        <v/>
      </c>
      <c r="M13" s="22" t="str">
        <f t="shared" si="2"/>
        <v/>
      </c>
      <c r="N13" s="3">
        <f t="shared" si="3"/>
        <v>7</v>
      </c>
      <c r="O13" s="3" t="str">
        <f t="shared" si="0"/>
        <v>仕様書</v>
      </c>
      <c r="P13" s="3" t="str">
        <f t="shared" si="1"/>
        <v/>
      </c>
      <c r="U13" s="23"/>
      <c r="AB13" s="14"/>
      <c r="AZ13" s="24"/>
      <c r="BA13" s="14"/>
      <c r="BB13" s="14"/>
      <c r="BC13" s="14"/>
    </row>
    <row r="14" spans="1:55" ht="27" hidden="1" customHeight="1">
      <c r="A14" s="5">
        <f>IF(COUNTA([2]品名マスター!$B$2:$B$501)&gt;=COUNTA(B$3:$B14),COUNTA(B$3:$B14),"")</f>
        <v>12</v>
      </c>
      <c r="B14" s="15" t="str">
        <f>IF(B13="","",IF(B13="以下余白","",IF([2]品名マスター!B13=0,"以下余白",[2]品名マスター!B13)))</f>
        <v>クルトン</v>
      </c>
      <c r="C14" s="15" t="str">
        <f>IF(IF([2]品名マスター!C13=0,"以下余白",[2]品名マスター!C13)="以下余白","",[2]品名マスター!C13)</f>
        <v>規格表１－２７のとおり</v>
      </c>
      <c r="D14" s="16" t="str">
        <f>IF(IF([2]品名マスター!D13=0,"以下余白",[2]品名マスター!D13)="以下余白","",[2]品名マスター!D13)</f>
        <v>個</v>
      </c>
      <c r="E14" s="17">
        <f>IF(IF([2]品名マスター!E13=0,"以下余白",[2]品名マスター!E13)="以下余白","",[2]品名マスター!E13)</f>
        <v>28</v>
      </c>
      <c r="F14" s="18"/>
      <c r="G14" s="19"/>
      <c r="H14" s="20" t="str">
        <f>IF(A14&lt;=COUNTA([2]品名マスター!$B$2:$B$501),IF(F14="","予価未定",IF(F14&lt;=0,"予価未定","")),"")</f>
        <v>予価未定</v>
      </c>
      <c r="J14" s="21">
        <f>IF(A14&lt;=COUNTA([2]品名マスター!$B$2:$B$501),IFERROR(ROUND(ABS(E14*F14*-1),0),0),"")</f>
        <v>0</v>
      </c>
      <c r="K14" s="21">
        <f>ROUNDUP(COUNTA(B$3:$B14)/30,0)</f>
        <v>1</v>
      </c>
      <c r="L14" s="22" t="str">
        <f t="shared" si="2"/>
        <v/>
      </c>
      <c r="M14" s="22" t="str">
        <f t="shared" si="2"/>
        <v/>
      </c>
      <c r="N14" s="3">
        <f t="shared" si="3"/>
        <v>11</v>
      </c>
      <c r="O14" s="3" t="str">
        <f t="shared" si="0"/>
        <v>規格表</v>
      </c>
      <c r="P14" s="3" t="str">
        <f t="shared" si="1"/>
        <v/>
      </c>
      <c r="U14" s="23"/>
      <c r="AB14" s="14"/>
      <c r="AZ14" s="24"/>
      <c r="BA14" s="14"/>
      <c r="BB14" s="14"/>
      <c r="BC14" s="14"/>
    </row>
    <row r="15" spans="1:55" ht="27" hidden="1" customHeight="1">
      <c r="A15" s="5">
        <f>IF(COUNTA([2]品名マスター!$B$2:$B$501)&gt;=COUNTA(B$3:$B15),COUNTA(B$3:$B15),"")</f>
        <v>13</v>
      </c>
      <c r="B15" s="15" t="str">
        <f>IF(B14="","",IF(B14="以下余白","",IF([2]品名マスター!B14=0,"以下余白",[2]品名マスター!B14)))</f>
        <v>ベーコンチーズパン</v>
      </c>
      <c r="C15" s="15" t="str">
        <f>IF(IF([2]品名マスター!C14=0,"以下余白",[2]品名マスター!C14)="以下余白","",[2]品名マスター!C14)</f>
        <v>規格表１－３９のとおり</v>
      </c>
      <c r="D15" s="16" t="str">
        <f>IF(IF([2]品名マスター!D14=0,"以下余白",[2]品名マスター!D14)="以下余白","",[2]品名マスター!D14)</f>
        <v>個</v>
      </c>
      <c r="E15" s="17">
        <f>IF(IF([2]品名マスター!E14=0,"以下余白",[2]品名マスター!E14)="以下余白","",[2]品名マスター!E14)</f>
        <v>360</v>
      </c>
      <c r="F15" s="18"/>
      <c r="G15" s="19"/>
      <c r="H15" s="20" t="str">
        <f>IF(A15&lt;=COUNTA([2]品名マスター!$B$2:$B$501),IF(F15="","予価未定",IF(F15&lt;=0,"予価未定","")),"")</f>
        <v>予価未定</v>
      </c>
      <c r="J15" s="21">
        <f>IF(A15&lt;=COUNTA([2]品名マスター!$B$2:$B$501),IFERROR(ROUND(ABS(E15*F15*-1),0),0),"")</f>
        <v>0</v>
      </c>
      <c r="K15" s="21">
        <f>ROUNDUP(COUNTA(B$3:$B15)/30,0)</f>
        <v>1</v>
      </c>
      <c r="L15" s="22" t="str">
        <f t="shared" si="2"/>
        <v/>
      </c>
      <c r="M15" s="22" t="str">
        <f t="shared" si="2"/>
        <v/>
      </c>
      <c r="N15" s="3">
        <f t="shared" si="3"/>
        <v>11</v>
      </c>
      <c r="O15" s="3" t="str">
        <f t="shared" si="0"/>
        <v>規格表</v>
      </c>
      <c r="P15" s="3" t="str">
        <f t="shared" si="1"/>
        <v/>
      </c>
      <c r="U15" s="23"/>
      <c r="AB15" s="14"/>
      <c r="AZ15" s="24"/>
      <c r="BA15" s="14"/>
      <c r="BB15" s="14"/>
      <c r="BC15" s="14"/>
    </row>
    <row r="16" spans="1:55" ht="27" hidden="1" customHeight="1">
      <c r="A16" s="5">
        <f>IF(COUNTA([2]品名マスター!$B$2:$B$501)&gt;=COUNTA(B$3:$B16),COUNTA(B$3:$B16),"")</f>
        <v>14</v>
      </c>
      <c r="B16" s="15" t="str">
        <f>IF(B15="","",IF(B15="以下余白","",IF([2]品名マスター!B15=0,"以下余白",[2]品名マスター!B15)))</f>
        <v>ツナパン</v>
      </c>
      <c r="C16" s="15" t="str">
        <f>IF(IF([2]品名マスター!C15=0,"以下余白",[2]品名マスター!C15)="以下余白","",[2]品名マスター!C15)</f>
        <v>規格表１－６８のとおり</v>
      </c>
      <c r="D16" s="16" t="str">
        <f>IF(IF([2]品名マスター!D15=0,"以下余白",[2]品名マスター!D15)="以下余白","",[2]品名マスター!D15)</f>
        <v>個</v>
      </c>
      <c r="E16" s="17">
        <f>IF(IF([2]品名マスター!E15=0,"以下余白",[2]品名マスター!E15)="以下余白","",[2]品名マスター!E15)</f>
        <v>460</v>
      </c>
      <c r="F16" s="18"/>
      <c r="G16" s="19"/>
      <c r="H16" s="20" t="str">
        <f>IF(A16&lt;=COUNTA([2]品名マスター!$B$2:$B$501),IF(F16="","予価未定",IF(F16&lt;=0,"予価未定","")),"")</f>
        <v>予価未定</v>
      </c>
      <c r="J16" s="21">
        <f>IF(A16&lt;=COUNTA([2]品名マスター!$B$2:$B$501),IFERROR(ROUND(ABS(E16*F16*-1),0),0),"")</f>
        <v>0</v>
      </c>
      <c r="K16" s="21">
        <f>ROUNDUP(COUNTA(B$3:$B16)/30,0)</f>
        <v>1</v>
      </c>
      <c r="L16" s="22" t="str">
        <f t="shared" si="2"/>
        <v/>
      </c>
      <c r="M16" s="22" t="str">
        <f t="shared" si="2"/>
        <v/>
      </c>
      <c r="N16" s="3">
        <f t="shared" si="3"/>
        <v>11</v>
      </c>
      <c r="O16" s="3" t="str">
        <f t="shared" si="0"/>
        <v>規格表</v>
      </c>
      <c r="P16" s="3" t="str">
        <f t="shared" si="1"/>
        <v/>
      </c>
      <c r="U16" s="23"/>
      <c r="AB16" s="14"/>
      <c r="AZ16" s="24"/>
      <c r="BA16" s="14"/>
      <c r="BB16" s="14"/>
      <c r="BC16" s="14"/>
    </row>
    <row r="17" spans="1:55" ht="27" hidden="1" customHeight="1">
      <c r="A17" s="5">
        <f>IF(COUNTA([2]品名マスター!$B$2:$B$501)&gt;=COUNTA(B$3:$B17),COUNTA(B$3:$B17),"")</f>
        <v>15</v>
      </c>
      <c r="B17" s="15" t="str">
        <f>IF(B16="","",IF(B16="以下余白","",IF([2]品名マスター!B16=0,"以下余白",[2]品名マスター!B16)))</f>
        <v>ハムチーズパン</v>
      </c>
      <c r="C17" s="15" t="str">
        <f>IF(IF([2]品名マスター!C16=0,"以下余白",[2]品名マスター!C16)="以下余白","",[2]品名マスター!C16)</f>
        <v>規格表１－４９のとおり</v>
      </c>
      <c r="D17" s="16" t="str">
        <f>IF(IF([2]品名マスター!D16=0,"以下余白",[2]品名マスター!D16)="以下余白","",[2]品名マスター!D16)</f>
        <v>個</v>
      </c>
      <c r="E17" s="17">
        <f>IF(IF([2]品名マスター!E16=0,"以下余白",[2]品名マスター!E16)="以下余白","",[2]品名マスター!E16)</f>
        <v>280</v>
      </c>
      <c r="F17" s="18"/>
      <c r="G17" s="19"/>
      <c r="H17" s="20" t="str">
        <f>IF(A17&lt;=COUNTA([2]品名マスター!$B$2:$B$501),IF(F17="","予価未定",IF(F17&lt;=0,"予価未定","")),"")</f>
        <v>予価未定</v>
      </c>
      <c r="J17" s="21">
        <f>IF(A17&lt;=COUNTA([2]品名マスター!$B$2:$B$501),IFERROR(ROUND(ABS(E17*F17*-1),0),0),"")</f>
        <v>0</v>
      </c>
      <c r="K17" s="21">
        <f>ROUNDUP(COUNTA(B$3:$B17)/30,0)</f>
        <v>1</v>
      </c>
      <c r="L17" s="22" t="str">
        <f t="shared" si="2"/>
        <v/>
      </c>
      <c r="M17" s="22" t="str">
        <f t="shared" si="2"/>
        <v/>
      </c>
      <c r="N17" s="3">
        <f t="shared" si="3"/>
        <v>11</v>
      </c>
      <c r="O17" s="3" t="str">
        <f t="shared" si="0"/>
        <v>規格表</v>
      </c>
      <c r="P17" s="3" t="str">
        <f t="shared" si="1"/>
        <v/>
      </c>
      <c r="U17" s="23"/>
      <c r="AB17" s="14"/>
      <c r="AZ17" s="24"/>
      <c r="BA17" s="14"/>
      <c r="BB17" s="14"/>
      <c r="BC17" s="14"/>
    </row>
    <row r="18" spans="1:55" ht="27" hidden="1" customHeight="1">
      <c r="A18" s="5">
        <f>IF(COUNTA([2]品名マスター!$B$2:$B$501)&gt;=COUNTA(B$3:$B18),COUNTA(B$3:$B18),"")</f>
        <v>16</v>
      </c>
      <c r="B18" s="15" t="str">
        <f>IF(B17="","",IF(B17="以下余白","",IF([2]品名マスター!B17=0,"以下余白",[2]品名マスター!B17)))</f>
        <v>マーガリンロール</v>
      </c>
      <c r="C18" s="15" t="str">
        <f>IF(IF([2]品名マスター!C17=0,"以下余白",[2]品名マスター!C17)="以下余白","",[2]品名マスター!C17)</f>
        <v>規格表１－３２のとおり</v>
      </c>
      <c r="D18" s="16" t="str">
        <f>IF(IF([2]品名マスター!D17=0,"以下余白",[2]品名マスター!D17)="以下余白","",[2]品名マスター!D17)</f>
        <v>個</v>
      </c>
      <c r="E18" s="17">
        <f>IF(IF([2]品名マスター!E17=0,"以下余白",[2]品名マスター!E17)="以下余白","",[2]品名マスター!E17)</f>
        <v>1172</v>
      </c>
      <c r="F18" s="18"/>
      <c r="G18" s="19"/>
      <c r="H18" s="20" t="str">
        <f>IF(A18&lt;=COUNTA([2]品名マスター!$B$2:$B$501),IF(F18="","予価未定",IF(F18&lt;=0,"予価未定","")),"")</f>
        <v>予価未定</v>
      </c>
      <c r="J18" s="21">
        <f>IF(A18&lt;=COUNTA([2]品名マスター!$B$2:$B$501),IFERROR(ROUND(ABS(E18*F18*-1),0),0),"")</f>
        <v>0</v>
      </c>
      <c r="K18" s="21">
        <f>ROUNDUP(COUNTA(B$3:$B18)/30,0)</f>
        <v>1</v>
      </c>
      <c r="L18" s="22" t="str">
        <f t="shared" si="2"/>
        <v/>
      </c>
      <c r="M18" s="22" t="str">
        <f t="shared" si="2"/>
        <v/>
      </c>
      <c r="N18" s="3">
        <f t="shared" si="3"/>
        <v>11</v>
      </c>
      <c r="O18" s="3" t="str">
        <f t="shared" si="0"/>
        <v>規格表</v>
      </c>
      <c r="P18" s="3" t="str">
        <f t="shared" si="1"/>
        <v/>
      </c>
      <c r="U18" s="23"/>
      <c r="AB18" s="14"/>
      <c r="AZ18" s="24"/>
      <c r="BA18" s="14"/>
      <c r="BB18" s="14"/>
      <c r="BC18" s="14"/>
    </row>
    <row r="19" spans="1:55" ht="27" hidden="1" customHeight="1">
      <c r="A19" s="5">
        <f>IF(COUNTA([2]品名マスター!$B$2:$B$501)&gt;=COUNTA(B$3:$B19),COUNTA(B$3:$B19),"")</f>
        <v>17</v>
      </c>
      <c r="B19" s="15" t="str">
        <f>IF(B18="","",IF(B18="以下余白","",IF([2]品名マスター!B18=0,"以下余白",[2]品名マスター!B18)))</f>
        <v>メロンパン</v>
      </c>
      <c r="C19" s="15" t="str">
        <f>IF(IF([2]品名マスター!C18=0,"以下余白",[2]品名マスター!C18)="以下余白","",[2]品名マスター!C18)</f>
        <v>規格表１－３８のとおり</v>
      </c>
      <c r="D19" s="16" t="str">
        <f>IF(IF([2]品名マスター!D18=0,"以下余白",[2]品名マスター!D18)="以下余白","",[2]品名マスター!D18)</f>
        <v>個</v>
      </c>
      <c r="E19" s="17">
        <f>IF(IF([2]品名マスター!E18=0,"以下余白",[2]品名マスター!E18)="以下余白","",[2]品名マスター!E18)</f>
        <v>558</v>
      </c>
      <c r="F19" s="18"/>
      <c r="G19" s="19"/>
      <c r="H19" s="20" t="str">
        <f>IF(A19&lt;=COUNTA([2]品名マスター!$B$2:$B$501),IF(F19="","予価未定",IF(F19&lt;=0,"予価未定","")),"")</f>
        <v>予価未定</v>
      </c>
      <c r="J19" s="21">
        <f>IF(A19&lt;=COUNTA([2]品名マスター!$B$2:$B$501),IFERROR(ROUND(ABS(E19*F19*-1),0),0),"")</f>
        <v>0</v>
      </c>
      <c r="K19" s="21">
        <f>ROUNDUP(COUNTA(B$3:$B19)/30,0)</f>
        <v>1</v>
      </c>
      <c r="L19" s="22" t="str">
        <f t="shared" si="2"/>
        <v/>
      </c>
      <c r="M19" s="22" t="str">
        <f t="shared" si="2"/>
        <v/>
      </c>
      <c r="N19" s="3">
        <f t="shared" si="3"/>
        <v>11</v>
      </c>
      <c r="O19" s="3" t="str">
        <f t="shared" si="0"/>
        <v>規格表</v>
      </c>
      <c r="P19" s="3" t="str">
        <f t="shared" si="1"/>
        <v/>
      </c>
      <c r="U19" s="23"/>
      <c r="AB19" s="14"/>
      <c r="AZ19" s="24"/>
      <c r="BA19" s="14"/>
      <c r="BB19" s="14"/>
      <c r="BC19" s="14"/>
    </row>
    <row r="20" spans="1:55" ht="27" hidden="1" customHeight="1">
      <c r="A20" s="5">
        <f>IF(COUNTA([2]品名マスター!$B$2:$B$501)&gt;=COUNTA(B$3:$B20),COUNTA(B$3:$B20),"")</f>
        <v>18</v>
      </c>
      <c r="B20" s="15" t="str">
        <f>IF(B19="","",IF(B19="以下余白","",IF([2]品名マスター!B19=0,"以下余白",[2]品名マスター!B19)))</f>
        <v>テーブルロールＡ</v>
      </c>
      <c r="C20" s="15" t="str">
        <f>IF(IF([2]品名マスター!C19=0,"以下余白",[2]品名マスター!C19)="以下余白","",[2]品名マスター!C19)</f>
        <v>規格表１－３０のとおり</v>
      </c>
      <c r="D20" s="16" t="str">
        <f>IF(IF([2]品名マスター!D19=0,"以下余白",[2]品名マスター!D19)="以下余白","",[2]品名マスター!D19)</f>
        <v>個</v>
      </c>
      <c r="E20" s="17">
        <f>IF(IF([2]品名マスター!E19=0,"以下余白",[2]品名マスター!E19)="以下余白","",[2]品名マスター!E19)</f>
        <v>1180</v>
      </c>
      <c r="F20" s="18"/>
      <c r="G20" s="19"/>
      <c r="H20" s="20" t="str">
        <f>IF(A20&lt;=COUNTA([2]品名マスター!$B$2:$B$501),IF(F20="","予価未定",IF(F20&lt;=0,"予価未定","")),"")</f>
        <v>予価未定</v>
      </c>
      <c r="J20" s="21">
        <f>IF(A20&lt;=COUNTA([2]品名マスター!$B$2:$B$501),IFERROR(ROUND(ABS(E20*F20*-1),0),0),"")</f>
        <v>0</v>
      </c>
      <c r="K20" s="21">
        <f>ROUNDUP(COUNTA(B$3:$B20)/30,0)</f>
        <v>1</v>
      </c>
      <c r="L20" s="22" t="str">
        <f t="shared" si="2"/>
        <v/>
      </c>
      <c r="M20" s="22" t="str">
        <f t="shared" si="2"/>
        <v/>
      </c>
      <c r="N20" s="3">
        <f t="shared" si="3"/>
        <v>11</v>
      </c>
      <c r="O20" s="3" t="str">
        <f t="shared" si="0"/>
        <v>規格表</v>
      </c>
      <c r="P20" s="3" t="str">
        <f t="shared" si="1"/>
        <v/>
      </c>
      <c r="U20" s="23"/>
      <c r="AB20" s="14"/>
      <c r="AZ20" s="24"/>
      <c r="BA20" s="14"/>
      <c r="BB20" s="14"/>
      <c r="BC20" s="14"/>
    </row>
    <row r="21" spans="1:55" ht="27" hidden="1" customHeight="1">
      <c r="A21" s="5">
        <f>IF(COUNTA([2]品名マスター!$B$2:$B$501)&gt;=COUNTA(B$3:$B21),COUNTA(B$3:$B21),"")</f>
        <v>19</v>
      </c>
      <c r="B21" s="15" t="str">
        <f>IF(B20="","",IF(B20="以下余白","",IF([2]品名マスター!B20=0,"以下余白",[2]品名マスター!B20)))</f>
        <v>あんパン</v>
      </c>
      <c r="C21" s="15" t="str">
        <f>IF(IF([2]品名マスター!C20=0,"以下余白",[2]品名マスター!C20)="以下余白","",[2]品名マスター!C20)</f>
        <v>規格表１－４１のとおり</v>
      </c>
      <c r="D21" s="16" t="str">
        <f>IF(IF([2]品名マスター!D20=0,"以下余白",[2]品名マスター!D20)="以下余白","",[2]品名マスター!D20)</f>
        <v>個</v>
      </c>
      <c r="E21" s="17">
        <f>IF(IF([2]品名マスター!E20=0,"以下余白",[2]品名マスター!E20)="以下余白","",[2]品名マスター!E20)</f>
        <v>460</v>
      </c>
      <c r="F21" s="18"/>
      <c r="G21" s="19"/>
      <c r="H21" s="20" t="str">
        <f>IF(A21&lt;=COUNTA([2]品名マスター!$B$2:$B$501),IF(F21="","予価未定",IF(F21&lt;=0,"予価未定","")),"")</f>
        <v>予価未定</v>
      </c>
      <c r="J21" s="21">
        <f>IF(A21&lt;=COUNTA([2]品名マスター!$B$2:$B$501),IFERROR(ROUND(ABS(E21*F21*-1),0),0),"")</f>
        <v>0</v>
      </c>
      <c r="K21" s="21">
        <f>ROUNDUP(COUNTA(B$3:$B21)/30,0)</f>
        <v>1</v>
      </c>
      <c r="L21" s="22" t="str">
        <f t="shared" si="2"/>
        <v/>
      </c>
      <c r="M21" s="22" t="str">
        <f t="shared" si="2"/>
        <v/>
      </c>
      <c r="N21" s="3">
        <f t="shared" si="3"/>
        <v>11</v>
      </c>
      <c r="O21" s="3" t="str">
        <f t="shared" si="0"/>
        <v>規格表</v>
      </c>
      <c r="P21" s="3" t="str">
        <f t="shared" si="1"/>
        <v/>
      </c>
      <c r="U21" s="23"/>
      <c r="AB21" s="14"/>
      <c r="AZ21" s="24"/>
      <c r="BA21" s="14"/>
      <c r="BB21" s="14"/>
      <c r="BC21" s="14"/>
    </row>
    <row r="22" spans="1:55" ht="27" hidden="1" customHeight="1">
      <c r="A22" s="5">
        <f>IF(COUNTA([2]品名マスター!$B$2:$B$501)&gt;=COUNTA(B$3:$B22),COUNTA(B$3:$B22),"")</f>
        <v>20</v>
      </c>
      <c r="B22" s="15" t="str">
        <f>IF(B21="","",IF(B21="以下余白","",IF([2]品名マスター!B21=0,"以下余白",[2]品名マスター!B21)))</f>
        <v>カレーパン</v>
      </c>
      <c r="C22" s="15" t="str">
        <f>IF(IF([2]品名マスター!C21=0,"以下余白",[2]品名マスター!C21)="以下余白","",[2]品名マスター!C21)</f>
        <v>規格表１－４３のとおり</v>
      </c>
      <c r="D22" s="16" t="str">
        <f>IF(IF([2]品名マスター!D21=0,"以下余白",[2]品名マスター!D21)="以下余白","",[2]品名マスター!D21)</f>
        <v>個</v>
      </c>
      <c r="E22" s="17">
        <f>IF(IF([2]品名マスター!E21=0,"以下余白",[2]品名マスター!E21)="以下余白","",[2]品名マスター!E21)</f>
        <v>360</v>
      </c>
      <c r="F22" s="18"/>
      <c r="G22" s="19"/>
      <c r="H22" s="20" t="str">
        <f>IF(A22&lt;=COUNTA([2]品名マスター!$B$2:$B$501),IF(F22="","予価未定",IF(F22&lt;=0,"予価未定","")),"")</f>
        <v>予価未定</v>
      </c>
      <c r="J22" s="21">
        <f>IF(A22&lt;=COUNTA([2]品名マスター!$B$2:$B$501),IFERROR(ROUND(ABS(E22*F22*-1),0),0),"")</f>
        <v>0</v>
      </c>
      <c r="K22" s="21">
        <f>ROUNDUP(COUNTA(B$3:$B22)/30,0)</f>
        <v>1</v>
      </c>
      <c r="L22" s="22" t="str">
        <f t="shared" si="2"/>
        <v/>
      </c>
      <c r="M22" s="22" t="str">
        <f t="shared" si="2"/>
        <v/>
      </c>
      <c r="N22" s="3">
        <f t="shared" si="3"/>
        <v>11</v>
      </c>
      <c r="O22" s="3" t="str">
        <f t="shared" si="0"/>
        <v>規格表</v>
      </c>
      <c r="P22" s="3" t="str">
        <f t="shared" si="1"/>
        <v/>
      </c>
      <c r="U22" s="23"/>
      <c r="AB22" s="14"/>
      <c r="AZ22" s="24"/>
      <c r="BA22" s="14"/>
      <c r="BB22" s="14"/>
      <c r="BC22" s="14"/>
    </row>
    <row r="23" spans="1:55" ht="27" hidden="1" customHeight="1">
      <c r="A23" s="5">
        <f>IF(COUNTA([2]品名マスター!$B$2:$B$501)&gt;=COUNTA(B$3:$B23),COUNTA(B$3:$B23),"")</f>
        <v>21</v>
      </c>
      <c r="B23" s="15" t="str">
        <f>IF(B22="","",IF(B22="以下余白","",IF([2]品名マスター!B22=0,"以下余白",[2]品名マスター!B22)))</f>
        <v>ウィンナーパン</v>
      </c>
      <c r="C23" s="15" t="str">
        <f>IF(IF([2]品名マスター!C22=0,"以下余白",[2]品名マスター!C22)="以下余白","",[2]品名マスター!C22)</f>
        <v>規格表１－７１のとおり</v>
      </c>
      <c r="D23" s="16" t="str">
        <f>IF(IF([2]品名マスター!D22=0,"以下余白",[2]品名マスター!D22)="以下余白","",[2]品名マスター!D22)</f>
        <v>個</v>
      </c>
      <c r="E23" s="17">
        <f>IF(IF([2]品名マスター!E22=0,"以下余白",[2]品名マスター!E22)="以下余白","",[2]品名マスター!E22)</f>
        <v>180</v>
      </c>
      <c r="F23" s="18"/>
      <c r="G23" s="19"/>
      <c r="H23" s="20" t="str">
        <f>IF(A23&lt;=COUNTA([2]品名マスター!$B$2:$B$501),IF(F23="","予価未定",IF(F23&lt;=0,"予価未定","")),"")</f>
        <v>予価未定</v>
      </c>
      <c r="J23" s="21">
        <f>IF(A23&lt;=COUNTA([2]品名マスター!$B$2:$B$501),IFERROR(ROUND(ABS(E23*F23*-1),0),0),"")</f>
        <v>0</v>
      </c>
      <c r="K23" s="21">
        <f>ROUNDUP(COUNTA(B$3:$B23)/30,0)</f>
        <v>1</v>
      </c>
      <c r="L23" s="22" t="str">
        <f t="shared" si="2"/>
        <v/>
      </c>
      <c r="M23" s="22" t="str">
        <f t="shared" si="2"/>
        <v/>
      </c>
      <c r="N23" s="3">
        <f t="shared" si="3"/>
        <v>11</v>
      </c>
      <c r="O23" s="3" t="str">
        <f t="shared" si="0"/>
        <v>規格表</v>
      </c>
      <c r="P23" s="3" t="str">
        <f t="shared" si="1"/>
        <v/>
      </c>
      <c r="U23" s="23"/>
      <c r="AB23" s="14"/>
      <c r="AZ23" s="24"/>
      <c r="BA23" s="14"/>
      <c r="BB23" s="14"/>
      <c r="BC23" s="14"/>
    </row>
    <row r="24" spans="1:55" ht="27" hidden="1" customHeight="1">
      <c r="A24" s="5">
        <f>IF(COUNTA([2]品名マスター!$B$2:$B$501)&gt;=COUNTA(B$3:$B24),COUNTA(B$3:$B24),"")</f>
        <v>22</v>
      </c>
      <c r="B24" s="15" t="str">
        <f>IF(B23="","",IF(B23="以下余白","",IF([2]品名マスター!B23=0,"以下余白",[2]品名マスター!B23)))</f>
        <v>ジャムパン</v>
      </c>
      <c r="C24" s="15" t="str">
        <f>IF(IF([2]品名マスター!C23=0,"以下余白",[2]品名マスター!C23)="以下余白","",[2]品名マスター!C23)</f>
        <v>規格表１－４５のとおり</v>
      </c>
      <c r="D24" s="16" t="str">
        <f>IF(IF([2]品名マスター!D23=0,"以下余白",[2]品名マスター!D23)="以下余白","",[2]品名マスター!D23)</f>
        <v>個</v>
      </c>
      <c r="E24" s="17">
        <f>IF(IF([2]品名マスター!E23=0,"以下余白",[2]品名マスター!E23)="以下余白","",[2]品名マスター!E23)</f>
        <v>540</v>
      </c>
      <c r="F24" s="18"/>
      <c r="G24" s="19"/>
      <c r="H24" s="20" t="str">
        <f>IF(A24&lt;=COUNTA([2]品名マスター!$B$2:$B$501),IF(F24="","予価未定",IF(F24&lt;=0,"予価未定","")),"")</f>
        <v>予価未定</v>
      </c>
      <c r="J24" s="21">
        <f>IF(A24&lt;=COUNTA([2]品名マスター!$B$2:$B$501),IFERROR(ROUND(ABS(E24*F24*-1),0),0),"")</f>
        <v>0</v>
      </c>
      <c r="K24" s="21">
        <f>ROUNDUP(COUNTA(B$3:$B24)/30,0)</f>
        <v>1</v>
      </c>
      <c r="L24" s="22" t="str">
        <f t="shared" si="2"/>
        <v/>
      </c>
      <c r="M24" s="22" t="str">
        <f t="shared" si="2"/>
        <v/>
      </c>
      <c r="N24" s="3">
        <f t="shared" si="3"/>
        <v>11</v>
      </c>
      <c r="O24" s="3" t="str">
        <f t="shared" si="0"/>
        <v>規格表</v>
      </c>
      <c r="P24" s="3" t="str">
        <f t="shared" si="1"/>
        <v/>
      </c>
      <c r="U24" s="23"/>
      <c r="AB24" s="14"/>
      <c r="AZ24" s="24"/>
      <c r="BA24" s="14"/>
      <c r="BB24" s="14"/>
      <c r="BC24" s="14"/>
    </row>
    <row r="25" spans="1:55" ht="27" hidden="1" customHeight="1">
      <c r="A25" s="5">
        <f>IF(COUNTA([2]品名マスター!$B$2:$B$501)&gt;=COUNTA(B$3:$B25),COUNTA(B$3:$B25),"")</f>
        <v>23</v>
      </c>
      <c r="B25" s="15" t="str">
        <f>IF(B24="","",IF(B24="以下余白","",IF([2]品名マスター!B24=0,"以下余白",[2]品名マスター!B24)))</f>
        <v>アップルデニッシュ</v>
      </c>
      <c r="C25" s="15" t="str">
        <f>IF(IF([2]品名マスター!C24=0,"以下余白",[2]品名マスター!C24)="以下余白","",[2]品名マスター!C24)</f>
        <v>規格表１－５８のとおり</v>
      </c>
      <c r="D25" s="16" t="str">
        <f>IF(IF([2]品名マスター!D24=0,"以下余白",[2]品名マスター!D24)="以下余白","",[2]品名マスター!D24)</f>
        <v>個</v>
      </c>
      <c r="E25" s="17">
        <f>IF(IF([2]品名マスター!E24=0,"以下余白",[2]品名マスター!E24)="以下余白","",[2]品名マスター!E24)</f>
        <v>360</v>
      </c>
      <c r="F25" s="18"/>
      <c r="G25" s="19"/>
      <c r="H25" s="20" t="str">
        <f>IF(A25&lt;=COUNTA([2]品名マスター!$B$2:$B$501),IF(F25="","予価未定",IF(F25&lt;=0,"予価未定","")),"")</f>
        <v>予価未定</v>
      </c>
      <c r="J25" s="21">
        <f>IF(A25&lt;=COUNTA([2]品名マスター!$B$2:$B$501),IFERROR(ROUND(ABS(E25*F25*-1),0),0),"")</f>
        <v>0</v>
      </c>
      <c r="K25" s="21">
        <f>ROUNDUP(COUNTA(B$3:$B25)/30,0)</f>
        <v>1</v>
      </c>
      <c r="L25" s="22" t="str">
        <f t="shared" si="2"/>
        <v/>
      </c>
      <c r="M25" s="22" t="str">
        <f t="shared" si="2"/>
        <v/>
      </c>
      <c r="N25" s="3">
        <f t="shared" si="3"/>
        <v>11</v>
      </c>
      <c r="O25" s="3" t="str">
        <f t="shared" si="0"/>
        <v>規格表</v>
      </c>
      <c r="P25" s="3" t="str">
        <f t="shared" si="1"/>
        <v/>
      </c>
      <c r="U25" s="23"/>
      <c r="AB25" s="14"/>
      <c r="AZ25" s="24"/>
      <c r="BA25" s="14"/>
      <c r="BB25" s="14"/>
      <c r="BC25" s="14"/>
    </row>
    <row r="26" spans="1:55" ht="27" hidden="1" customHeight="1">
      <c r="A26" s="5">
        <f>IF(COUNTA([2]品名マスター!$B$2:$B$501)&gt;=COUNTA(B$3:$B26),COUNTA(B$3:$B26),"")</f>
        <v>24</v>
      </c>
      <c r="B26" s="15" t="str">
        <f>IF(B25="","",IF(B25="以下余白","",IF([2]品名マスター!B25=0,"以下余白",[2]品名マスター!B25)))</f>
        <v>チョコメロン</v>
      </c>
      <c r="C26" s="15" t="str">
        <f>IF(IF([2]品名マスター!C25=0,"以下余白",[2]品名マスター!C25)="以下余白","",[2]品名マスター!C25)</f>
        <v>規格表１－６５のとおり</v>
      </c>
      <c r="D26" s="16" t="str">
        <f>IF(IF([2]品名マスター!D25=0,"以下余白",[2]品名マスター!D25)="以下余白","",[2]品名マスター!D25)</f>
        <v>個</v>
      </c>
      <c r="E26" s="17">
        <f>IF(IF([2]品名マスター!E25=0,"以下余白",[2]品名マスター!E25)="以下余白","",[2]品名マスター!E25)</f>
        <v>540</v>
      </c>
      <c r="F26" s="18"/>
      <c r="G26" s="19"/>
      <c r="H26" s="20" t="str">
        <f>IF(A26&lt;=COUNTA([2]品名マスター!$B$2:$B$501),IF(F26="","予価未定",IF(F26&lt;=0,"予価未定","")),"")</f>
        <v>予価未定</v>
      </c>
      <c r="J26" s="21">
        <f>IF(A26&lt;=COUNTA([2]品名マスター!$B$2:$B$501),IFERROR(ROUND(ABS(E26*F26*-1),0),0),"")</f>
        <v>0</v>
      </c>
      <c r="K26" s="21">
        <f>ROUNDUP(COUNTA(B$3:$B26)/30,0)</f>
        <v>1</v>
      </c>
      <c r="L26" s="22" t="str">
        <f t="shared" si="2"/>
        <v/>
      </c>
      <c r="M26" s="22" t="str">
        <f t="shared" si="2"/>
        <v/>
      </c>
      <c r="N26" s="3">
        <f t="shared" si="3"/>
        <v>11</v>
      </c>
      <c r="O26" s="3" t="str">
        <f t="shared" si="0"/>
        <v>規格表</v>
      </c>
      <c r="P26" s="3" t="str">
        <f t="shared" si="1"/>
        <v/>
      </c>
      <c r="U26" s="23"/>
      <c r="AB26" s="14"/>
      <c r="AZ26" s="24"/>
      <c r="BA26" s="14"/>
      <c r="BB26" s="14"/>
      <c r="BC26" s="14"/>
    </row>
    <row r="27" spans="1:55" ht="27" hidden="1" customHeight="1">
      <c r="A27" s="5">
        <f>IF(COUNTA([2]品名マスター!$B$2:$B$501)&gt;=COUNTA(B$3:$B27),COUNTA(B$3:$B27),"")</f>
        <v>25</v>
      </c>
      <c r="B27" s="15" t="str">
        <f>IF(B26="","",IF(B26="以下余白","",IF([2]品名マスター!B26=0,"以下余白",[2]品名マスター!B26)))</f>
        <v>ウィンナーマヨパン</v>
      </c>
      <c r="C27" s="15" t="str">
        <f>IF(IF([2]品名マスター!C26=0,"以下余白",[2]品名マスター!C26)="以下余白","",[2]品名マスター!C26)</f>
        <v>規格表１－５１のとおり</v>
      </c>
      <c r="D27" s="16" t="str">
        <f>IF(IF([2]品名マスター!D26=0,"以下余白",[2]品名マスター!D26)="以下余白","",[2]品名マスター!D26)</f>
        <v>個</v>
      </c>
      <c r="E27" s="17">
        <f>IF(IF([2]品名マスター!E26=0,"以下余白",[2]品名マスター!E26)="以下余白","",[2]品名マスター!E26)</f>
        <v>360</v>
      </c>
      <c r="F27" s="18"/>
      <c r="G27" s="19"/>
      <c r="H27" s="20" t="str">
        <f>IF(A27&lt;=COUNTA([2]品名マスター!$B$2:$B$501),IF(F27="","予価未定",IF(F27&lt;=0,"予価未定","")),"")</f>
        <v>予価未定</v>
      </c>
      <c r="J27" s="21">
        <f>IF(A27&lt;=COUNTA([2]品名マスター!$B$2:$B$501),IFERROR(ROUND(ABS(E27*F27*-1),0),0),"")</f>
        <v>0</v>
      </c>
      <c r="K27" s="21">
        <f>ROUNDUP(COUNTA(B$3:$B27)/30,0)</f>
        <v>1</v>
      </c>
      <c r="L27" s="22" t="str">
        <f t="shared" si="2"/>
        <v/>
      </c>
      <c r="M27" s="22" t="str">
        <f t="shared" si="2"/>
        <v/>
      </c>
      <c r="N27" s="3">
        <f t="shared" si="3"/>
        <v>11</v>
      </c>
      <c r="O27" s="3" t="str">
        <f t="shared" si="0"/>
        <v>規格表</v>
      </c>
      <c r="P27" s="3" t="str">
        <f t="shared" si="1"/>
        <v/>
      </c>
      <c r="U27" s="23"/>
      <c r="AB27" s="14"/>
      <c r="AZ27" s="24"/>
      <c r="BA27" s="14"/>
      <c r="BB27" s="14"/>
      <c r="BC27" s="14"/>
    </row>
    <row r="28" spans="1:55" ht="27" hidden="1" customHeight="1">
      <c r="A28" s="5">
        <f>IF(COUNTA([2]品名マスター!$B$2:$B$501)&gt;=COUNTA(B$3:$B28),COUNTA(B$3:$B28),"")</f>
        <v>26</v>
      </c>
      <c r="B28" s="15" t="str">
        <f>IF(B27="","",IF(B27="以下余白","",IF([2]品名マスター!B27=0,"以下余白",[2]品名マスター!B27)))</f>
        <v>ベーコンポテトパン</v>
      </c>
      <c r="C28" s="15" t="str">
        <f>IF(IF([2]品名マスター!C27=0,"以下余白",[2]品名マスター!C27)="以下余白","",[2]品名マスター!C27)</f>
        <v>規格表１－５０のとおり</v>
      </c>
      <c r="D28" s="16" t="str">
        <f>IF(IF([2]品名マスター!D27=0,"以下余白",[2]品名マスター!D27)="以下余白","",[2]品名マスター!D27)</f>
        <v>個</v>
      </c>
      <c r="E28" s="17">
        <f>IF(IF([2]品名マスター!E27=0,"以下余白",[2]品名マスター!E27)="以下余白","",[2]品名マスター!E27)</f>
        <v>360</v>
      </c>
      <c r="F28" s="18"/>
      <c r="G28" s="19"/>
      <c r="H28" s="20" t="str">
        <f>IF(A28&lt;=COUNTA([2]品名マスター!$B$2:$B$501),IF(F28="","予価未定",IF(F28&lt;=0,"予価未定","")),"")</f>
        <v>予価未定</v>
      </c>
      <c r="J28" s="21">
        <f>IF(A28&lt;=COUNTA([2]品名マスター!$B$2:$B$501),IFERROR(ROUND(ABS(E28*F28*-1),0),0),"")</f>
        <v>0</v>
      </c>
      <c r="K28" s="21">
        <f>ROUNDUP(COUNTA(B$3:$B28)/30,0)</f>
        <v>1</v>
      </c>
      <c r="L28" s="22" t="str">
        <f t="shared" si="2"/>
        <v/>
      </c>
      <c r="M28" s="22" t="str">
        <f t="shared" si="2"/>
        <v/>
      </c>
      <c r="N28" s="3">
        <f t="shared" si="3"/>
        <v>11</v>
      </c>
      <c r="O28" s="3" t="str">
        <f t="shared" si="0"/>
        <v>規格表</v>
      </c>
      <c r="P28" s="3" t="str">
        <f t="shared" si="1"/>
        <v/>
      </c>
      <c r="U28" s="23"/>
      <c r="AB28" s="14"/>
      <c r="AZ28" s="24"/>
      <c r="BA28" s="14"/>
      <c r="BB28" s="14"/>
      <c r="BC28" s="14"/>
    </row>
    <row r="29" spans="1:55" ht="27" hidden="1" customHeight="1">
      <c r="A29" s="5">
        <f>IF(COUNTA([2]品名マスター!$B$2:$B$501)&gt;=COUNTA(B$3:$B29),COUNTA(B$3:$B29),"")</f>
        <v>27</v>
      </c>
      <c r="B29" s="62" t="str">
        <f>IF(B28="","",IF(B28="以下余白","",IF([2]品名マスター!B28=0,"以下余白",[2]品名マスター!B28)))</f>
        <v>ウィンナーコーンパン</v>
      </c>
      <c r="C29" s="15" t="str">
        <f>IF(IF([2]品名マスター!C28=0,"以下余白",[2]品名マスター!C28)="以下余白","",[2]品名マスター!C28)</f>
        <v>規格表１－４７のとおり</v>
      </c>
      <c r="D29" s="16" t="str">
        <f>IF(IF([2]品名マスター!D28=0,"以下余白",[2]品名マスター!D28)="以下余白","",[2]品名マスター!D28)</f>
        <v>個</v>
      </c>
      <c r="E29" s="17">
        <f>IF(IF([2]品名マスター!E28=0,"以下余白",[2]品名マスター!E28)="以下余白","",[2]品名マスター!E28)</f>
        <v>280</v>
      </c>
      <c r="F29" s="18"/>
      <c r="G29" s="19"/>
      <c r="H29" s="20" t="str">
        <f>IF(A29&lt;=COUNTA([2]品名マスター!$B$2:$B$501),IF(F29="","予価未定",IF(F29&lt;=0,"予価未定","")),"")</f>
        <v>予価未定</v>
      </c>
      <c r="J29" s="21">
        <f>IF(A29&lt;=COUNTA([2]品名マスター!$B$2:$B$501),IFERROR(ROUND(ABS(E29*F29*-1),0),0),"")</f>
        <v>0</v>
      </c>
      <c r="K29" s="21">
        <f>ROUNDUP(COUNTA(B$3:$B29)/30,0)</f>
        <v>1</v>
      </c>
      <c r="L29" s="22" t="str">
        <f t="shared" si="2"/>
        <v/>
      </c>
      <c r="M29" s="22" t="str">
        <f t="shared" si="2"/>
        <v/>
      </c>
      <c r="N29" s="3">
        <f t="shared" si="3"/>
        <v>11</v>
      </c>
      <c r="O29" s="3" t="str">
        <f t="shared" si="0"/>
        <v>規格表</v>
      </c>
      <c r="P29" s="3" t="str">
        <f t="shared" si="1"/>
        <v/>
      </c>
      <c r="U29" s="23"/>
      <c r="AB29" s="14"/>
      <c r="AZ29" s="24"/>
      <c r="BA29" s="14"/>
      <c r="BB29" s="14"/>
      <c r="BC29" s="14"/>
    </row>
    <row r="30" spans="1:55" ht="27" hidden="1" customHeight="1">
      <c r="A30" s="5">
        <f>IF(COUNTA([2]品名マスター!$B$2:$B$501)&gt;=COUNTA(B$3:$B30),COUNTA(B$3:$B30),"")</f>
        <v>28</v>
      </c>
      <c r="B30" s="15" t="str">
        <f>IF(B29="","",IF(B29="以下余白","",IF([2]品名マスター!B29=0,"以下余白",[2]品名マスター!B29)))</f>
        <v>うぐいすパン</v>
      </c>
      <c r="C30" s="15" t="str">
        <f>IF(IF([2]品名マスター!C29=0,"以下余白",[2]品名マスター!C29)="以下余白","",[2]品名マスター!C29)</f>
        <v>規格表１－３３のとおり</v>
      </c>
      <c r="D30" s="16" t="str">
        <f>IF(IF([2]品名マスター!D29=0,"以下余白",[2]品名マスター!D29)="以下余白","",[2]品名マスター!D29)</f>
        <v>個</v>
      </c>
      <c r="E30" s="17">
        <f>IF(IF([2]品名マスター!E29=0,"以下余白",[2]品名マスター!E29)="以下余白","",[2]品名マスター!E29)</f>
        <v>540</v>
      </c>
      <c r="F30" s="18"/>
      <c r="G30" s="19"/>
      <c r="H30" s="20" t="str">
        <f>IF(A30&lt;=COUNTA([2]品名マスター!$B$2:$B$501),IF(F30="","予価未定",IF(F30&lt;=0,"予価未定","")),"")</f>
        <v>予価未定</v>
      </c>
      <c r="J30" s="21">
        <f>IF(A30&lt;=COUNTA([2]品名マスター!$B$2:$B$501),IFERROR(ROUND(ABS(E30*F30*-1),0),0),"")</f>
        <v>0</v>
      </c>
      <c r="K30" s="21">
        <f>ROUNDUP(COUNTA(B$3:$B30)/30,0)</f>
        <v>1</v>
      </c>
      <c r="L30" s="22" t="str">
        <f t="shared" si="2"/>
        <v/>
      </c>
      <c r="M30" s="22" t="str">
        <f t="shared" si="2"/>
        <v/>
      </c>
      <c r="N30" s="3">
        <f t="shared" si="3"/>
        <v>11</v>
      </c>
      <c r="O30" s="3" t="str">
        <f t="shared" si="0"/>
        <v>規格表</v>
      </c>
      <c r="P30" s="3" t="str">
        <f t="shared" si="1"/>
        <v/>
      </c>
      <c r="U30" s="23"/>
      <c r="AB30" s="14"/>
      <c r="AZ30" s="24"/>
      <c r="BA30" s="14"/>
      <c r="BB30" s="14"/>
      <c r="BC30" s="14"/>
    </row>
    <row r="31" spans="1:55" ht="27" hidden="1" customHeight="1">
      <c r="A31" s="5">
        <f>IF(COUNTA([2]品名マスター!$B$2:$B$501)&gt;=COUNTA(B$3:$B31),COUNTA(B$3:$B31),"")</f>
        <v>29</v>
      </c>
      <c r="B31" s="15" t="str">
        <f>IF(B30="","",IF(B30="以下余白","",IF([2]品名マスター!B30=0,"以下余白",[2]品名マスター!B30)))</f>
        <v>ハムマヨネーズパン</v>
      </c>
      <c r="C31" s="15" t="str">
        <f>IF(IF([2]品名マスター!C30=0,"以下余白",[2]品名マスター!C30)="以下余白","",[2]品名マスター!C30)</f>
        <v>規格表１－４６のとおり</v>
      </c>
      <c r="D31" s="16" t="str">
        <f>IF(IF([2]品名マスター!D30=0,"以下余白",[2]品名マスター!D30)="以下余白","",[2]品名マスター!D30)</f>
        <v>個</v>
      </c>
      <c r="E31" s="17">
        <f>IF(IF([2]品名マスター!E30=0,"以下余白",[2]品名マスター!E30)="以下余白","",[2]品名マスター!E30)</f>
        <v>280</v>
      </c>
      <c r="F31" s="18"/>
      <c r="G31" s="19"/>
      <c r="H31" s="20" t="str">
        <f>IF(A31&lt;=COUNTA([2]品名マスター!$B$2:$B$501),IF(F31="","予価未定",IF(F31&lt;=0,"予価未定","")),"")</f>
        <v>予価未定</v>
      </c>
      <c r="J31" s="21">
        <f>IF(A31&lt;=COUNTA([2]品名マスター!$B$2:$B$501),IFERROR(ROUND(ABS(E31*F31*-1),0),0),"")</f>
        <v>0</v>
      </c>
      <c r="K31" s="21">
        <f>ROUNDUP(COUNTA(B$3:$B31)/30,0)</f>
        <v>1</v>
      </c>
      <c r="L31" s="22" t="str">
        <f t="shared" si="2"/>
        <v/>
      </c>
      <c r="M31" s="22" t="str">
        <f t="shared" si="2"/>
        <v/>
      </c>
      <c r="N31" s="3">
        <f t="shared" si="3"/>
        <v>11</v>
      </c>
      <c r="O31" s="3" t="str">
        <f t="shared" si="0"/>
        <v>規格表</v>
      </c>
      <c r="P31" s="3" t="str">
        <f t="shared" si="1"/>
        <v/>
      </c>
      <c r="U31" s="23"/>
      <c r="AB31" s="14"/>
      <c r="AZ31" s="24"/>
      <c r="BA31" s="14"/>
      <c r="BB31" s="14"/>
      <c r="BC31" s="14"/>
    </row>
    <row r="32" spans="1:55" ht="27" hidden="1" customHeight="1">
      <c r="A32" s="5">
        <f>IF(COUNTA([2]品名マスター!$B$2:$B$501)&gt;=COUNTA(B$3:$B32),COUNTA(B$3:$B32),"")</f>
        <v>30</v>
      </c>
      <c r="B32" s="15" t="str">
        <f>IF(B31="","",IF(B31="以下余白","",IF([2]品名マスター!B31=0,"以下余白",[2]品名マスター!B31)))</f>
        <v>ピザパン</v>
      </c>
      <c r="C32" s="15" t="str">
        <f>IF(IF([2]品名マスター!C31=0,"以下余白",[2]品名マスター!C31)="以下余白","",[2]品名マスター!C31)</f>
        <v>規格表１－７３のとおり</v>
      </c>
      <c r="D32" s="16" t="str">
        <f>IF(IF([2]品名マスター!D31=0,"以下余白",[2]品名マスター!D31)="以下余白","",[2]品名マスター!D31)</f>
        <v>個</v>
      </c>
      <c r="E32" s="17">
        <f>IF(IF([2]品名マスター!E31=0,"以下余白",[2]品名マスター!E31)="以下余白","",[2]品名マスター!E31)</f>
        <v>638</v>
      </c>
      <c r="F32" s="18"/>
      <c r="G32" s="19"/>
      <c r="H32" s="20" t="str">
        <f>IF(A32&lt;=COUNTA([2]品名マスター!$B$2:$B$501),IF(F32="","予価未定",IF(F32&lt;=0,"予価未定","")),"")</f>
        <v>予価未定</v>
      </c>
      <c r="J32" s="21">
        <f>IF(A32&lt;=COUNTA([2]品名マスター!$B$2:$B$501),IFERROR(ROUND(ABS(E32*F32*-1),0),0),"")</f>
        <v>0</v>
      </c>
      <c r="K32" s="21">
        <f>ROUNDUP(COUNTA(B$3:$B32)/30,0)</f>
        <v>1</v>
      </c>
      <c r="L32" s="22" t="str">
        <f t="shared" si="2"/>
        <v/>
      </c>
      <c r="M32" s="22" t="str">
        <f t="shared" si="2"/>
        <v/>
      </c>
      <c r="N32" s="3">
        <f t="shared" si="3"/>
        <v>11</v>
      </c>
      <c r="O32" s="3" t="str">
        <f t="shared" si="0"/>
        <v>規格表</v>
      </c>
      <c r="P32" s="3" t="str">
        <f t="shared" si="1"/>
        <v/>
      </c>
      <c r="U32" s="23"/>
      <c r="AB32" s="14"/>
      <c r="AZ32" s="24"/>
      <c r="BA32" s="14"/>
      <c r="BB32" s="14"/>
      <c r="BC32" s="14"/>
    </row>
    <row r="33" spans="1:55" ht="27" customHeight="1">
      <c r="A33" s="5">
        <f>IF(COUNTA([2]品名マスター!$B$2:$B$501)&gt;=COUNTA(B$3:$B33),COUNTA(B$3:$B33),"")</f>
        <v>31</v>
      </c>
      <c r="B33" s="15" t="str">
        <f>IF(B32="","",IF(B32="以下余白","",IF([2]品名マスター!B32=0,"以下余白",[2]品名マスター!B32)))</f>
        <v>クロワッサンメロン</v>
      </c>
      <c r="C33" s="15" t="str">
        <f>IF(IF([2]品名マスター!C32=0,"以下余白",[2]品名マスター!C32)="以下余白","",[2]品名マスター!C32)</f>
        <v>規格表１－６４のとおり</v>
      </c>
      <c r="D33" s="16" t="str">
        <f>IF(IF([2]品名マスター!D32=0,"以下余白",[2]品名マスター!D32)="以下余白","",[2]品名マスター!D32)</f>
        <v>個</v>
      </c>
      <c r="E33" s="17">
        <f>IF(IF([2]品名マスター!E32=0,"以下余白",[2]品名マスター!E32)="以下余白","",[2]品名マスター!E32)</f>
        <v>180</v>
      </c>
      <c r="F33" s="18"/>
      <c r="G33" s="19"/>
      <c r="H33" s="20" t="str">
        <f>IF(A33&lt;=COUNTA([2]品名マスター!$B$2:$B$501),IF(F33="","予価未定",IF(F33&lt;=0,"予価未定","")),"")</f>
        <v>予価未定</v>
      </c>
      <c r="J33" s="21">
        <f>IF(A33&lt;=COUNTA([2]品名マスター!$B$2:$B$501),IFERROR(ROUND(ABS(E33*F33*-1),0),0),"")</f>
        <v>0</v>
      </c>
      <c r="K33" s="21">
        <f>ROUNDUP(COUNTA(B$3:$B33)/30,0)</f>
        <v>2</v>
      </c>
      <c r="L33" s="22" t="str">
        <f t="shared" si="2"/>
        <v/>
      </c>
      <c r="M33" s="22" t="str">
        <f t="shared" si="2"/>
        <v/>
      </c>
      <c r="N33" s="3">
        <f t="shared" si="3"/>
        <v>11</v>
      </c>
      <c r="O33" s="3" t="str">
        <f t="shared" si="0"/>
        <v>規格表</v>
      </c>
      <c r="P33" s="3" t="str">
        <f t="shared" si="1"/>
        <v/>
      </c>
      <c r="U33" s="23"/>
      <c r="AB33" s="14"/>
      <c r="AZ33" s="24"/>
      <c r="BA33" s="14"/>
      <c r="BB33" s="14"/>
      <c r="BC33" s="14"/>
    </row>
    <row r="34" spans="1:55" ht="27" customHeight="1">
      <c r="A34" s="5">
        <f>IF(COUNTA([2]品名マスター!$B$2:$B$501)&gt;=COUNTA(B$3:$B34),COUNTA(B$3:$B34),"")</f>
        <v>32</v>
      </c>
      <c r="B34" s="15" t="str">
        <f>IF(B33="","",IF(B33="以下余白","",IF([2]品名マスター!B33=0,"以下余白",[2]品名マスター!B33)))</f>
        <v>クリームパン</v>
      </c>
      <c r="C34" s="15" t="str">
        <f>IF(IF([2]品名マスター!C33=0,"以下余白",[2]品名マスター!C33)="以下余白","",[2]品名マスター!C33)</f>
        <v>規格表１－５７のとおり</v>
      </c>
      <c r="D34" s="16" t="str">
        <f>IF(IF([2]品名マスター!D33=0,"以下余白",[2]品名マスター!D33)="以下余白","",[2]品名マスター!D33)</f>
        <v>個</v>
      </c>
      <c r="E34" s="17">
        <f>IF(IF([2]品名マスター!E33=0,"以下余白",[2]品名マスター!E33)="以下余白","",[2]品名マスター!E33)</f>
        <v>460</v>
      </c>
      <c r="F34" s="18"/>
      <c r="G34" s="19"/>
      <c r="H34" s="20" t="str">
        <f>IF(A34&lt;=COUNTA([2]品名マスター!$B$2:$B$501),IF(F34="","予価未定",IF(F34&lt;=0,"予価未定","")),"")</f>
        <v>予価未定</v>
      </c>
      <c r="J34" s="21">
        <f>IF(A34&lt;=COUNTA([2]品名マスター!$B$2:$B$501),IFERROR(ROUND(ABS(E34*F34*-1),0),0),"")</f>
        <v>0</v>
      </c>
      <c r="K34" s="21">
        <f>ROUNDUP(COUNTA(B$3:$B34)/30,0)</f>
        <v>2</v>
      </c>
      <c r="L34" s="22" t="str">
        <f t="shared" si="2"/>
        <v/>
      </c>
      <c r="M34" s="22" t="str">
        <f t="shared" si="2"/>
        <v/>
      </c>
      <c r="N34" s="3">
        <f t="shared" si="3"/>
        <v>11</v>
      </c>
      <c r="O34" s="3" t="str">
        <f t="shared" si="0"/>
        <v>規格表</v>
      </c>
      <c r="P34" s="3" t="str">
        <f t="shared" si="1"/>
        <v/>
      </c>
      <c r="U34" s="23"/>
      <c r="AB34" s="14"/>
      <c r="AZ34" s="24"/>
      <c r="BA34" s="14"/>
      <c r="BB34" s="14"/>
      <c r="BC34" s="14"/>
    </row>
    <row r="35" spans="1:55" ht="27" customHeight="1">
      <c r="A35" s="5">
        <f>IF(COUNTA([2]品名マスター!$B$2:$B$501)&gt;=COUNTA(B$3:$B35),COUNTA(B$3:$B35),"")</f>
        <v>33</v>
      </c>
      <c r="B35" s="25" t="str">
        <f>IF(B34="","",IF(B34="以下余白","",IF([2]品名マスター!B34=0,"以下余白",[2]品名マスター!B34)))</f>
        <v>ブルーベリーデニッシュ</v>
      </c>
      <c r="C35" s="15" t="str">
        <f>IF(IF([2]品名マスター!C34=0,"以下余白",[2]品名マスター!C34)="以下余白","",[2]品名マスター!C34)</f>
        <v>規格表１－６６のとおり</v>
      </c>
      <c r="D35" s="16" t="str">
        <f>IF(IF([2]品名マスター!D34=0,"以下余白",[2]品名マスター!D34)="以下余白","",[2]品名マスター!D34)</f>
        <v>個</v>
      </c>
      <c r="E35" s="17">
        <f>IF(IF([2]品名マスター!E34=0,"以下余白",[2]品名マスター!E34)="以下余白","",[2]品名マスター!E34)</f>
        <v>360</v>
      </c>
      <c r="F35" s="18"/>
      <c r="G35" s="19"/>
      <c r="H35" s="20" t="str">
        <f>IF(A35&lt;=COUNTA([2]品名マスター!$B$2:$B$501),IF(F35="","予価未定",IF(F35&lt;=0,"予価未定","")),"")</f>
        <v>予価未定</v>
      </c>
      <c r="J35" s="21">
        <f>IF(A35&lt;=COUNTA([2]品名マスター!$B$2:$B$501),IFERROR(ROUND(ABS(E35*F35*-1),0),0),"")</f>
        <v>0</v>
      </c>
      <c r="K35" s="21">
        <f>ROUNDUP(COUNTA(B$3:$B35)/30,0)</f>
        <v>2</v>
      </c>
      <c r="L35" s="22" t="str">
        <f t="shared" si="2"/>
        <v/>
      </c>
      <c r="M35" s="22" t="str">
        <f t="shared" si="2"/>
        <v/>
      </c>
      <c r="N35" s="3">
        <f t="shared" si="3"/>
        <v>11</v>
      </c>
      <c r="O35" s="3" t="str">
        <f t="shared" si="0"/>
        <v>規格表</v>
      </c>
      <c r="P35" s="3" t="str">
        <f t="shared" si="1"/>
        <v/>
      </c>
      <c r="U35" s="23"/>
      <c r="AB35" s="14"/>
      <c r="AZ35" s="24"/>
      <c r="BA35" s="14"/>
      <c r="BB35" s="14"/>
      <c r="BC35" s="14"/>
    </row>
    <row r="36" spans="1:55" ht="27" customHeight="1">
      <c r="A36" s="5">
        <f>IF(COUNTA([2]品名マスター!$B$2:$B$501)&gt;=COUNTA(B$3:$B36),COUNTA(B$3:$B36),"")</f>
        <v>34</v>
      </c>
      <c r="B36" s="15" t="str">
        <f>IF(B35="","",IF(B35="以下余白","",IF([2]品名マスター!B35=0,"以下余白",[2]品名マスター!B35)))</f>
        <v>チョコデニッシュ</v>
      </c>
      <c r="C36" s="15" t="str">
        <f>IF(IF([2]品名マスター!C35=0,"以下余白",[2]品名マスター!C35)="以下余白","",[2]品名マスター!C35)</f>
        <v>規格表１－６７のとおり</v>
      </c>
      <c r="D36" s="16" t="str">
        <f>IF(IF([2]品名マスター!D35=0,"以下余白",[2]品名マスター!D35)="以下余白","",[2]品名マスター!D35)</f>
        <v>個</v>
      </c>
      <c r="E36" s="17">
        <f>IF(IF([2]品名マスター!E35=0,"以下余白",[2]品名マスター!E35)="以下余白","",[2]品名マスター!E35)</f>
        <v>280</v>
      </c>
      <c r="F36" s="18"/>
      <c r="G36" s="19"/>
      <c r="H36" s="20" t="str">
        <f>IF(A36&lt;=COUNTA([2]品名マスター!$B$2:$B$501),IF(F36="","予価未定",IF(F36&lt;=0,"予価未定","")),"")</f>
        <v>予価未定</v>
      </c>
      <c r="J36" s="21">
        <f>IF(A36&lt;=COUNTA([2]品名マスター!$B$2:$B$501),IFERROR(ROUND(ABS(E36*F36*-1),0),0),"")</f>
        <v>0</v>
      </c>
      <c r="K36" s="21">
        <f>ROUNDUP(COUNTA(B$3:$B36)/30,0)</f>
        <v>2</v>
      </c>
      <c r="L36" s="22" t="str">
        <f t="shared" si="2"/>
        <v/>
      </c>
      <c r="M36" s="22" t="str">
        <f t="shared" si="2"/>
        <v/>
      </c>
      <c r="N36" s="3">
        <f t="shared" si="3"/>
        <v>11</v>
      </c>
      <c r="O36" s="3" t="str">
        <f t="shared" si="0"/>
        <v>規格表</v>
      </c>
      <c r="P36" s="3" t="str">
        <f t="shared" si="1"/>
        <v/>
      </c>
      <c r="U36" s="23"/>
      <c r="AB36" s="14"/>
      <c r="AZ36" s="24"/>
      <c r="BA36" s="14"/>
      <c r="BB36" s="14"/>
      <c r="BC36" s="14"/>
    </row>
    <row r="37" spans="1:55" ht="27" customHeight="1">
      <c r="A37" s="5">
        <f>IF(COUNTA([2]品名マスター!$B$2:$B$501)&gt;=COUNTA(B$3:$B37),COUNTA(B$3:$B37),"")</f>
        <v>35</v>
      </c>
      <c r="B37" s="15" t="str">
        <f>IF(B36="","",IF(B36="以下余白","",IF([2]品名マスター!B36=0,"以下余白",[2]品名マスター!B36)))</f>
        <v>ツナサラダサンド</v>
      </c>
      <c r="C37" s="15" t="str">
        <f>IF(IF([2]品名マスター!C36=0,"以下余白",[2]品名マスター!C36)="以下余白","",[2]品名マスター!C36)</f>
        <v>規格表１－５９のとおり</v>
      </c>
      <c r="D37" s="16" t="str">
        <f>IF(IF([2]品名マスター!D36=0,"以下余白",[2]品名マスター!D36)="以下余白","",[2]品名マスター!D36)</f>
        <v>個</v>
      </c>
      <c r="E37" s="17">
        <f>IF(IF([2]品名マスター!E36=0,"以下余白",[2]品名マスター!E36)="以下余白","",[2]品名マスター!E36)</f>
        <v>628</v>
      </c>
      <c r="F37" s="18"/>
      <c r="G37" s="19"/>
      <c r="H37" s="20" t="str">
        <f>IF(A37&lt;=COUNTA([2]品名マスター!$B$2:$B$501),IF(F37="","予価未定",IF(F37&lt;=0,"予価未定","")),"")</f>
        <v>予価未定</v>
      </c>
      <c r="J37" s="21">
        <f>IF(A37&lt;=COUNTA([2]品名マスター!$B$2:$B$501),IFERROR(ROUND(ABS(E37*F37*-1),0),0),"")</f>
        <v>0</v>
      </c>
      <c r="K37" s="21">
        <f>ROUNDUP(COUNTA(B$3:$B37)/30,0)</f>
        <v>2</v>
      </c>
      <c r="L37" s="22" t="str">
        <f t="shared" si="2"/>
        <v/>
      </c>
      <c r="M37" s="22" t="str">
        <f t="shared" si="2"/>
        <v/>
      </c>
      <c r="N37" s="3">
        <f t="shared" si="3"/>
        <v>11</v>
      </c>
      <c r="O37" s="3" t="str">
        <f t="shared" si="0"/>
        <v>規格表</v>
      </c>
      <c r="P37" s="3" t="str">
        <f t="shared" si="1"/>
        <v/>
      </c>
      <c r="U37" s="23"/>
      <c r="AB37" s="14"/>
      <c r="AZ37" s="24"/>
      <c r="BA37" s="14"/>
      <c r="BB37" s="14"/>
      <c r="BC37" s="14"/>
    </row>
    <row r="38" spans="1:55" ht="27" customHeight="1">
      <c r="A38" s="5">
        <f>IF(COUNTA([2]品名マスター!$B$2:$B$501)&gt;=COUNTA(B$3:$B38),COUNTA(B$3:$B38),"")</f>
        <v>36</v>
      </c>
      <c r="B38" s="15" t="str">
        <f>IF(B37="","",IF(B37="以下余白","",IF([2]品名マスター!B37=0,"以下余白",[2]品名マスター!B37)))</f>
        <v>ピーナッツサンド</v>
      </c>
      <c r="C38" s="15" t="str">
        <f>IF(IF([2]品名マスター!C37=0,"以下余白",[2]品名マスター!C37)="以下余白","",[2]品名マスター!C37)</f>
        <v>規格表１－６０のとおり</v>
      </c>
      <c r="D38" s="16" t="str">
        <f>IF(IF([2]品名マスター!D37=0,"以下余白",[2]品名マスター!D37)="以下余白","",[2]品名マスター!D37)</f>
        <v>個</v>
      </c>
      <c r="E38" s="17">
        <f>IF(IF([2]品名マスター!E37=0,"以下余白",[2]品名マスター!E37)="以下余白","",[2]品名マスター!E37)</f>
        <v>365</v>
      </c>
      <c r="F38" s="18"/>
      <c r="G38" s="19"/>
      <c r="H38" s="20" t="str">
        <f>IF(A38&lt;=COUNTA([2]品名マスター!$B$2:$B$501),IF(F38="","予価未定",IF(F38&lt;=0,"予価未定","")),"")</f>
        <v>予価未定</v>
      </c>
      <c r="J38" s="21">
        <f>IF(A38&lt;=COUNTA([2]品名マスター!$B$2:$B$501),IFERROR(ROUND(ABS(E38*F38*-1),0),0),"")</f>
        <v>0</v>
      </c>
      <c r="K38" s="21">
        <f>ROUNDUP(COUNTA(B$3:$B38)/30,0)</f>
        <v>2</v>
      </c>
      <c r="L38" s="22" t="str">
        <f t="shared" si="2"/>
        <v/>
      </c>
      <c r="M38" s="22" t="str">
        <f t="shared" si="2"/>
        <v/>
      </c>
      <c r="N38" s="3">
        <f t="shared" si="3"/>
        <v>11</v>
      </c>
      <c r="O38" s="3" t="str">
        <f t="shared" si="0"/>
        <v>規格表</v>
      </c>
      <c r="P38" s="3" t="str">
        <f t="shared" si="1"/>
        <v/>
      </c>
      <c r="U38" s="23"/>
      <c r="AB38" s="14"/>
      <c r="AZ38" s="24"/>
      <c r="BA38" s="14"/>
      <c r="BB38" s="14"/>
      <c r="BC38" s="14"/>
    </row>
    <row r="39" spans="1:55" ht="27" customHeight="1">
      <c r="A39" s="5">
        <f>IF(COUNTA([2]品名マスター!$B$2:$B$501)&gt;=COUNTA(B$3:$B39),COUNTA(B$3:$B39),"")</f>
        <v>37</v>
      </c>
      <c r="B39" s="15" t="str">
        <f>IF(B38="","",IF(B38="以下余白","",IF([2]品名マスター!B38=0,"以下余白",[2]品名マスター!B38)))</f>
        <v>ダブルチョコサンド</v>
      </c>
      <c r="C39" s="15" t="str">
        <f>IF(IF([2]品名マスター!C38=0,"以下余白",[2]品名マスター!C38)="以下余白","",[2]品名マスター!C38)</f>
        <v>規格表１－６１のとおり</v>
      </c>
      <c r="D39" s="16" t="str">
        <f>IF(IF([2]品名マスター!D38=0,"以下余白",[2]品名マスター!D38)="以下余白","",[2]品名マスター!D38)</f>
        <v>個</v>
      </c>
      <c r="E39" s="17">
        <f>IF(IF([2]品名マスター!E38=0,"以下余白",[2]品名マスター!E38)="以下余白","",[2]品名マスター!E38)</f>
        <v>447</v>
      </c>
      <c r="F39" s="18"/>
      <c r="G39" s="19"/>
      <c r="H39" s="20" t="str">
        <f>IF(A39&lt;=COUNTA([2]品名マスター!$B$2:$B$501),IF(F39="","予価未定",IF(F39&lt;=0,"予価未定","")),"")</f>
        <v>予価未定</v>
      </c>
      <c r="J39" s="21">
        <f>IF(A39&lt;=COUNTA([2]品名マスター!$B$2:$B$501),IFERROR(ROUND(ABS(E39*F39*-1),0),0),"")</f>
        <v>0</v>
      </c>
      <c r="K39" s="21">
        <f>ROUNDUP(COUNTA(B$3:$B39)/30,0)</f>
        <v>2</v>
      </c>
      <c r="L39" s="22" t="str">
        <f t="shared" si="2"/>
        <v/>
      </c>
      <c r="M39" s="22" t="str">
        <f t="shared" si="2"/>
        <v/>
      </c>
      <c r="N39" s="3">
        <f t="shared" si="3"/>
        <v>11</v>
      </c>
      <c r="O39" s="3" t="str">
        <f t="shared" si="0"/>
        <v>規格表</v>
      </c>
      <c r="P39" s="3" t="str">
        <f t="shared" si="1"/>
        <v/>
      </c>
      <c r="U39" s="23"/>
      <c r="AB39" s="14"/>
      <c r="AZ39" s="24"/>
      <c r="BA39" s="14"/>
      <c r="BB39" s="14"/>
      <c r="BC39" s="14"/>
    </row>
    <row r="40" spans="1:55" ht="27" customHeight="1">
      <c r="A40" s="5">
        <f>IF(COUNTA([2]品名マスター!$B$2:$B$501)&gt;=COUNTA(B$3:$B40),COUNTA(B$3:$B40),"")</f>
        <v>38</v>
      </c>
      <c r="B40" s="15" t="str">
        <f>IF(B39="","",IF(B39="以下余白","",IF([2]品名マスター!B39=0,"以下余白",[2]品名マスター!B39)))</f>
        <v>皿うどん</v>
      </c>
      <c r="C40" s="15" t="str">
        <f>IF(IF([2]品名マスター!C39=0,"以下余白",[2]品名マスター!C39)="以下余白","",[2]品名マスター!C39)</f>
        <v>規格表１－２３のとおり</v>
      </c>
      <c r="D40" s="16" t="str">
        <f>IF(IF([2]品名マスター!D39=0,"以下余白",[2]品名マスター!D39)="以下余白","",[2]品名マスター!D39)</f>
        <v>kg</v>
      </c>
      <c r="E40" s="17">
        <f>IF(IF([2]品名マスター!E39=0,"以下余白",[2]品名マスター!E39)="以下余白","",[2]品名マスター!E39)</f>
        <v>83</v>
      </c>
      <c r="F40" s="18"/>
      <c r="G40" s="19"/>
      <c r="H40" s="20" t="str">
        <f>IF(A40&lt;=COUNTA([2]品名マスター!$B$2:$B$501),IF(F40="","予価未定",IF(F40&lt;=0,"予価未定","")),"")</f>
        <v>予価未定</v>
      </c>
      <c r="J40" s="21">
        <f>IF(A40&lt;=COUNTA([2]品名マスター!$B$2:$B$501),IFERROR(ROUND(ABS(E40*F40*-1),0),0),"")</f>
        <v>0</v>
      </c>
      <c r="K40" s="21">
        <f>ROUNDUP(COUNTA(B$3:$B40)/30,0)</f>
        <v>2</v>
      </c>
      <c r="L40" s="22" t="str">
        <f t="shared" si="2"/>
        <v/>
      </c>
      <c r="M40" s="22" t="str">
        <f t="shared" si="2"/>
        <v/>
      </c>
      <c r="N40" s="3">
        <f t="shared" si="3"/>
        <v>11</v>
      </c>
      <c r="O40" s="3" t="str">
        <f t="shared" si="0"/>
        <v>規格表</v>
      </c>
      <c r="P40" s="3" t="str">
        <f t="shared" si="1"/>
        <v/>
      </c>
      <c r="U40" s="23"/>
      <c r="AB40" s="14"/>
      <c r="AZ40" s="24"/>
      <c r="BA40" s="14"/>
      <c r="BB40" s="14"/>
      <c r="BC40" s="14"/>
    </row>
    <row r="41" spans="1:55" ht="27" customHeight="1">
      <c r="A41" s="5">
        <f>IF(COUNTA([2]品名マスター!$B$2:$B$501)&gt;=COUNTA(B$3:$B41),COUNTA(B$3:$B41),"")</f>
        <v>39</v>
      </c>
      <c r="B41" s="15" t="str">
        <f>IF(B40="","",IF(B40="以下余白","",IF([2]品名マスター!B40=0,"以下余白",[2]品名マスター!B40)))</f>
        <v>塩焼そば</v>
      </c>
      <c r="C41" s="15" t="str">
        <f>IF(IF([2]品名マスター!C40=0,"以下余白",[2]品名マスター!C40)="以下余白","",[2]品名マスター!C40)</f>
        <v>規格表１６－６２のとおり</v>
      </c>
      <c r="D41" s="16" t="str">
        <f>IF(IF([2]品名マスター!D40=0,"以下余白",[2]品名マスター!D40)="以下余白","",[2]品名マスター!D40)</f>
        <v>kg</v>
      </c>
      <c r="E41" s="17">
        <f>IF(IF([2]品名マスター!E40=0,"以下余白",[2]品名マスター!E40)="以下余白","",[2]品名マスター!E40)</f>
        <v>70</v>
      </c>
      <c r="F41" s="18"/>
      <c r="G41" s="19"/>
      <c r="H41" s="20" t="str">
        <f>IF(A41&lt;=COUNTA([2]品名マスター!$B$2:$B$501),IF(F41="","予価未定",IF(F41&lt;=0,"予価未定","")),"")</f>
        <v>予価未定</v>
      </c>
      <c r="J41" s="21">
        <f>IF(A41&lt;=COUNTA([2]品名マスター!$B$2:$B$501),IFERROR(ROUND(ABS(E41*F41*-1),0),0),"")</f>
        <v>0</v>
      </c>
      <c r="K41" s="21">
        <f>ROUNDUP(COUNTA(B$3:$B41)/30,0)</f>
        <v>2</v>
      </c>
      <c r="L41" s="22" t="str">
        <f t="shared" si="2"/>
        <v/>
      </c>
      <c r="M41" s="22" t="str">
        <f t="shared" si="2"/>
        <v/>
      </c>
      <c r="N41" s="3">
        <f t="shared" si="3"/>
        <v>12</v>
      </c>
      <c r="O41" s="3" t="str">
        <f t="shared" si="0"/>
        <v>規格表</v>
      </c>
      <c r="P41" s="3" t="str">
        <f t="shared" si="1"/>
        <v/>
      </c>
      <c r="U41" s="23"/>
      <c r="AB41" s="14"/>
      <c r="AZ41" s="24"/>
      <c r="BA41" s="14"/>
      <c r="BB41" s="14"/>
      <c r="BC41" s="14"/>
    </row>
    <row r="42" spans="1:55" ht="27" customHeight="1">
      <c r="A42" s="5">
        <f>IF(COUNTA([2]品名マスター!$B$2:$B$501)&gt;=COUNTA(B$3:$B42),COUNTA(B$3:$B42),"")</f>
        <v>40</v>
      </c>
      <c r="B42" s="15" t="str">
        <f>IF(B41="","",IF(B41="以下余白","",IF([2]品名マスター!B41=0,"以下余白",[2]品名マスター!B41)))</f>
        <v>沖縄そば（個食用）</v>
      </c>
      <c r="C42" s="26" t="str">
        <f>IF(IF([2]品名マスター!C41=0,"以下余白",[2]品名マスター!C41)="以下余白","",[2]品名マスター!C41)</f>
        <v>規格表１－１６に準ずる、１袋１８０ｇ入り</v>
      </c>
      <c r="D42" s="16" t="str">
        <f>IF(IF([2]品名マスター!D41=0,"以下余白",[2]品名マスター!D41)="以下余白","",[2]品名マスター!D41)</f>
        <v>kg</v>
      </c>
      <c r="E42" s="17">
        <f>IF(IF([2]品名マスター!E41=0,"以下余白",[2]品名マスター!E41)="以下余白","",[2]品名マスター!E41)</f>
        <v>59</v>
      </c>
      <c r="F42" s="18"/>
      <c r="G42" s="19"/>
      <c r="H42" s="20" t="str">
        <f>IF(A42&lt;=COUNTA([2]品名マスター!$B$2:$B$501),IF(F42="","予価未定",IF(F42&lt;=0,"予価未定","")),"")</f>
        <v>予価未定</v>
      </c>
      <c r="J42" s="21">
        <f>IF(A42&lt;=COUNTA([2]品名マスター!$B$2:$B$501),IFERROR(ROUND(ABS(E42*F42*-1),0),0),"")</f>
        <v>0</v>
      </c>
      <c r="K42" s="21">
        <f>ROUNDUP(COUNTA(B$3:$B42)/30,0)</f>
        <v>2</v>
      </c>
      <c r="L42" s="22" t="str">
        <f t="shared" si="2"/>
        <v/>
      </c>
      <c r="M42" s="22" t="str">
        <f t="shared" si="2"/>
        <v/>
      </c>
      <c r="N42" s="3">
        <f t="shared" si="3"/>
        <v>20</v>
      </c>
      <c r="O42" s="3" t="str">
        <f t="shared" si="0"/>
        <v>規格表</v>
      </c>
      <c r="P42" s="3" t="str">
        <f t="shared" si="1"/>
        <v>フォント縮小</v>
      </c>
      <c r="U42" s="23"/>
      <c r="AB42" s="14"/>
      <c r="AZ42" s="24"/>
      <c r="BA42" s="14"/>
      <c r="BB42" s="14"/>
      <c r="BC42" s="14"/>
    </row>
    <row r="43" spans="1:55" ht="27" customHeight="1">
      <c r="A43" s="5">
        <f>IF(COUNTA([2]品名マスター!$B$2:$B$501)&gt;=COUNTA(B$3:$B43),COUNTA(B$3:$B43),"")</f>
        <v>41</v>
      </c>
      <c r="B43" s="15" t="str">
        <f>IF(B42="","",IF(B42="以下余白","",IF([2]品名マスター!B42=0,"以下余白",[2]品名マスター!B42)))</f>
        <v>沖縄そば</v>
      </c>
      <c r="C43" s="15" t="str">
        <f>IF(IF([2]品名マスター!C42=0,"以下余白",[2]品名マスター!C42)="以下余白","",[2]品名マスター!C42)</f>
        <v>規格表１－１６のとおり</v>
      </c>
      <c r="D43" s="16" t="str">
        <f>IF(IF([2]品名マスター!D42=0,"以下余白",[2]品名マスター!D42)="以下余白","",[2]品名マスター!D42)</f>
        <v>kg</v>
      </c>
      <c r="E43" s="17">
        <f>IF(IF([2]品名マスター!E42=0,"以下余白",[2]品名マスター!E42)="以下余白","",[2]品名マスター!E42)</f>
        <v>154</v>
      </c>
      <c r="F43" s="18"/>
      <c r="G43" s="19"/>
      <c r="H43" s="20" t="str">
        <f>IF(A43&lt;=COUNTA([2]品名マスター!$B$2:$B$501),IF(F43="","予価未定",IF(F43&lt;=0,"予価未定","")),"")</f>
        <v>予価未定</v>
      </c>
      <c r="J43" s="21">
        <f>IF(A43&lt;=COUNTA([2]品名マスター!$B$2:$B$501),IFERROR(ROUND(ABS(E43*F43*-1),0),0),"")</f>
        <v>0</v>
      </c>
      <c r="K43" s="21">
        <f>ROUNDUP(COUNTA(B$3:$B43)/30,0)</f>
        <v>2</v>
      </c>
      <c r="L43" s="22" t="str">
        <f t="shared" si="2"/>
        <v/>
      </c>
      <c r="M43" s="22" t="str">
        <f t="shared" si="2"/>
        <v/>
      </c>
      <c r="N43" s="3">
        <f t="shared" si="3"/>
        <v>11</v>
      </c>
      <c r="O43" s="3" t="str">
        <f t="shared" si="0"/>
        <v>規格表</v>
      </c>
      <c r="P43" s="3" t="str">
        <f t="shared" si="1"/>
        <v/>
      </c>
      <c r="U43" s="23"/>
      <c r="AB43" s="14"/>
      <c r="AZ43" s="24"/>
      <c r="BA43" s="14"/>
      <c r="BB43" s="14"/>
      <c r="BC43" s="14"/>
    </row>
    <row r="44" spans="1:55" ht="27" customHeight="1">
      <c r="A44" s="5">
        <f>IF(COUNTA([2]品名マスター!$B$2:$B$501)&gt;=COUNTA(B$3:$B44),COUNTA(B$3:$B44),"")</f>
        <v>42</v>
      </c>
      <c r="B44" s="15" t="str">
        <f>IF(B43="","",IF(B43="以下余白","",IF([2]品名マスター!B43=0,"以下余白",[2]品名マスター!B43)))</f>
        <v>冷凍スパゲティ</v>
      </c>
      <c r="C44" s="15" t="str">
        <f>IF(IF([2]品名マスター!C43=0,"以下余白",[2]品名マスター!C43)="以下余白","",[2]品名マスター!C43)</f>
        <v>規格表１６－８０のとおり</v>
      </c>
      <c r="D44" s="16" t="str">
        <f>IF(IF([2]品名マスター!D43=0,"以下余白",[2]品名マスター!D43)="以下余白","",[2]品名マスター!D43)</f>
        <v>kg</v>
      </c>
      <c r="E44" s="17">
        <f>IF(IF([2]品名マスター!E43=0,"以下余白",[2]品名マスター!E43)="以下余白","",[2]品名マスター!E43)</f>
        <v>236</v>
      </c>
      <c r="F44" s="18"/>
      <c r="G44" s="19"/>
      <c r="H44" s="20" t="str">
        <f>IF(A44&lt;=COUNTA([2]品名マスター!$B$2:$B$501),IF(F44="","予価未定",IF(F44&lt;=0,"予価未定","")),"")</f>
        <v>予価未定</v>
      </c>
      <c r="J44" s="21">
        <f>IF(A44&lt;=COUNTA([2]品名マスター!$B$2:$B$501),IFERROR(ROUND(ABS(E44*F44*-1),0),0),"")</f>
        <v>0</v>
      </c>
      <c r="K44" s="21">
        <f>ROUNDUP(COUNTA(B$3:$B44)/30,0)</f>
        <v>2</v>
      </c>
      <c r="L44" s="22" t="str">
        <f t="shared" si="2"/>
        <v/>
      </c>
      <c r="M44" s="22" t="str">
        <f t="shared" si="2"/>
        <v/>
      </c>
      <c r="N44" s="3">
        <f t="shared" si="3"/>
        <v>12</v>
      </c>
      <c r="O44" s="3" t="str">
        <f t="shared" si="0"/>
        <v>規格表</v>
      </c>
      <c r="P44" s="3" t="str">
        <f t="shared" si="1"/>
        <v/>
      </c>
      <c r="U44" s="23"/>
      <c r="AB44" s="14"/>
      <c r="AZ44" s="24"/>
      <c r="BA44" s="14"/>
      <c r="BB44" s="14"/>
      <c r="BC44" s="14"/>
    </row>
    <row r="45" spans="1:55" ht="27" customHeight="1">
      <c r="A45" s="5">
        <f>IF(COUNTA([2]品名マスター!$B$2:$B$501)&gt;=COUNTA(B$3:$B45),COUNTA(B$3:$B45),"")</f>
        <v>43</v>
      </c>
      <c r="B45" s="15" t="str">
        <f>IF(B44="","",IF(B44="以下余白","",IF([2]品名マスター!B44=0,"以下余白",[2]品名マスター!B44)))</f>
        <v>マカロニサラダ</v>
      </c>
      <c r="C45" s="15" t="str">
        <f>IF(IF([2]品名マスター!C44=0,"以下余白",[2]品名マスター!C44)="以下余白","",[2]品名マスター!C44)</f>
        <v>規格表１７－６のとおり</v>
      </c>
      <c r="D45" s="16" t="str">
        <f>IF(IF([2]品名マスター!D44=0,"以下余白",[2]品名マスター!D44)="以下余白","",[2]品名マスター!D44)</f>
        <v>kg</v>
      </c>
      <c r="E45" s="17">
        <f>IF(IF([2]品名マスター!E44=0,"以下余白",[2]品名マスター!E44)="以下余白","",[2]品名マスター!E44)</f>
        <v>58</v>
      </c>
      <c r="F45" s="18"/>
      <c r="G45" s="19"/>
      <c r="H45" s="20" t="str">
        <f>IF(A45&lt;=COUNTA([2]品名マスター!$B$2:$B$501),IF(F45="","予価未定",IF(F45&lt;=0,"予価未定","")),"")</f>
        <v>予価未定</v>
      </c>
      <c r="J45" s="21">
        <f>IF(A45&lt;=COUNTA([2]品名マスター!$B$2:$B$501),IFERROR(ROUND(ABS(E45*F45*-1),0),0),"")</f>
        <v>0</v>
      </c>
      <c r="K45" s="21">
        <f>ROUNDUP(COUNTA(B$3:$B45)/30,0)</f>
        <v>2</v>
      </c>
      <c r="L45" s="22" t="str">
        <f t="shared" si="2"/>
        <v/>
      </c>
      <c r="M45" s="22" t="str">
        <f t="shared" si="2"/>
        <v/>
      </c>
      <c r="N45" s="3">
        <f t="shared" si="3"/>
        <v>11</v>
      </c>
      <c r="O45" s="3" t="str">
        <f t="shared" si="0"/>
        <v>規格表</v>
      </c>
      <c r="P45" s="3" t="str">
        <f t="shared" si="1"/>
        <v/>
      </c>
      <c r="U45" s="23"/>
      <c r="AB45" s="14"/>
      <c r="AZ45" s="24"/>
      <c r="BA45" s="14"/>
      <c r="BB45" s="14"/>
      <c r="BC45" s="14"/>
    </row>
    <row r="46" spans="1:55" ht="27" customHeight="1">
      <c r="A46" s="5">
        <f>IF(COUNTA([2]品名マスター!$B$2:$B$501)&gt;=COUNTA(B$3:$B46),COUNTA(B$3:$B46),"")</f>
        <v>44</v>
      </c>
      <c r="B46" s="15" t="str">
        <f>IF(B45="","",IF(B45="以下余白","",IF([2]品名マスター!B45=0,"以下余白",[2]品名マスター!B45)))</f>
        <v>くるま麩Ａ</v>
      </c>
      <c r="C46" s="15" t="str">
        <f>IF(IF([2]品名マスター!C45=0,"以下余白",[2]品名マスター!C45)="以下余白","",[2]品名マスター!C45)</f>
        <v>規格表１－９のとおり</v>
      </c>
      <c r="D46" s="16" t="str">
        <f>IF(IF([2]品名マスター!D45=0,"以下余白",[2]品名マスター!D45)="以下余白","",[2]品名マスター!D45)</f>
        <v>kg</v>
      </c>
      <c r="E46" s="17">
        <f>IF(IF([2]品名マスター!E45=0,"以下余白",[2]品名マスター!E45)="以下余白","",[2]品名マスター!E45)</f>
        <v>1</v>
      </c>
      <c r="F46" s="18"/>
      <c r="G46" s="19"/>
      <c r="H46" s="20" t="str">
        <f>IF(A46&lt;=COUNTA([2]品名マスター!$B$2:$B$501),IF(F46="","予価未定",IF(F46&lt;=0,"予価未定","")),"")</f>
        <v>予価未定</v>
      </c>
      <c r="J46" s="21">
        <f>IF(A46&lt;=COUNTA([2]品名マスター!$B$2:$B$501),IFERROR(ROUND(ABS(E46*F46*-1),0),0),"")</f>
        <v>0</v>
      </c>
      <c r="K46" s="21">
        <f>ROUNDUP(COUNTA(B$3:$B46)/30,0)</f>
        <v>2</v>
      </c>
      <c r="L46" s="22" t="str">
        <f t="shared" si="2"/>
        <v/>
      </c>
      <c r="M46" s="22" t="str">
        <f t="shared" si="2"/>
        <v/>
      </c>
      <c r="N46" s="3">
        <f t="shared" si="3"/>
        <v>10</v>
      </c>
      <c r="O46" s="3" t="str">
        <f t="shared" si="0"/>
        <v>規格表</v>
      </c>
      <c r="P46" s="3" t="str">
        <f t="shared" si="1"/>
        <v/>
      </c>
      <c r="U46" s="23"/>
      <c r="AB46" s="14"/>
      <c r="AZ46" s="24"/>
      <c r="BA46" s="14"/>
      <c r="BB46" s="14"/>
      <c r="BC46" s="14"/>
    </row>
    <row r="47" spans="1:55" ht="27" customHeight="1">
      <c r="A47" s="5">
        <f>IF(COUNTA([2]品名マスター!$B$2:$B$501)&gt;=COUNTA(B$3:$B47),COUNTA(B$3:$B47),"")</f>
        <v>45</v>
      </c>
      <c r="B47" s="15" t="str">
        <f>IF(B46="","",IF(B46="以下余白","",IF([2]品名マスター!B46=0,"以下余白",[2]品名マスター!B46)))</f>
        <v>ダイスポテト</v>
      </c>
      <c r="C47" s="15" t="str">
        <f>IF(IF([2]品名マスター!C46=0,"以下余白",[2]品名マスター!C46)="以下余白","",[2]品名マスター!C46)</f>
        <v>規格表１６－３３のとおり</v>
      </c>
      <c r="D47" s="16" t="str">
        <f>IF(IF([2]品名マスター!D46=0,"以下余白",[2]品名マスター!D46)="以下余白","",[2]品名マスター!D46)</f>
        <v>kg</v>
      </c>
      <c r="E47" s="17">
        <f>IF(IF([2]品名マスター!E46=0,"以下余白",[2]品名マスター!E46)="以下余白","",[2]品名マスター!E46)</f>
        <v>13</v>
      </c>
      <c r="F47" s="18"/>
      <c r="G47" s="19"/>
      <c r="H47" s="20" t="str">
        <f>IF(A47&lt;=COUNTA([2]品名マスター!$B$2:$B$501),IF(F47="","予価未定",IF(F47&lt;=0,"予価未定","")),"")</f>
        <v>予価未定</v>
      </c>
      <c r="J47" s="21">
        <f>IF(A47&lt;=COUNTA([2]品名マスター!$B$2:$B$501),IFERROR(ROUND(ABS(E47*F47*-1),0),0),"")</f>
        <v>0</v>
      </c>
      <c r="K47" s="21">
        <f>ROUNDUP(COUNTA(B$3:$B47)/30,0)</f>
        <v>2</v>
      </c>
      <c r="L47" s="22" t="str">
        <f t="shared" si="2"/>
        <v/>
      </c>
      <c r="M47" s="22" t="str">
        <f t="shared" si="2"/>
        <v/>
      </c>
      <c r="N47" s="3">
        <f t="shared" si="3"/>
        <v>12</v>
      </c>
      <c r="O47" s="3" t="str">
        <f t="shared" si="0"/>
        <v>規格表</v>
      </c>
      <c r="P47" s="3" t="str">
        <f t="shared" si="1"/>
        <v/>
      </c>
      <c r="U47" s="23"/>
      <c r="AB47" s="14"/>
      <c r="AZ47" s="24"/>
      <c r="BA47" s="14"/>
      <c r="BB47" s="14"/>
      <c r="BC47" s="14"/>
    </row>
    <row r="48" spans="1:55" ht="27" customHeight="1">
      <c r="A48" s="5">
        <f>IF(COUNTA([2]品名マスター!$B$2:$B$501)&gt;=COUNTA(B$3:$B48),COUNTA(B$3:$B48),"")</f>
        <v>46</v>
      </c>
      <c r="B48" s="25" t="str">
        <f>IF(B47="","",IF(B47="以下余白","",IF([2]品名マスター!B47=0,"以下余白",[2]品名マスター!B47)))</f>
        <v>ボイルポテト（乱切り）</v>
      </c>
      <c r="C48" s="15" t="str">
        <f>IF(IF([2]品名マスター!C47=0,"以下余白",[2]品名マスター!C47)="以下余白","",[2]品名マスター!C47)</f>
        <v>規格表１６－９１のとおり</v>
      </c>
      <c r="D48" s="16" t="str">
        <f>IF(IF([2]品名マスター!D47=0,"以下余白",[2]品名マスター!D47)="以下余白","",[2]品名マスター!D47)</f>
        <v>kg</v>
      </c>
      <c r="E48" s="17">
        <f>IF(IF([2]品名マスター!E47=0,"以下余白",[2]品名マスター!E47)="以下余白","",[2]品名マスター!E47)</f>
        <v>535</v>
      </c>
      <c r="F48" s="18"/>
      <c r="G48" s="19"/>
      <c r="H48" s="20" t="str">
        <f>IF(A48&lt;=COUNTA([2]品名マスター!$B$2:$B$501),IF(F48="","予価未定",IF(F48&lt;=0,"予価未定","")),"")</f>
        <v>予価未定</v>
      </c>
      <c r="J48" s="21">
        <f>IF(A48&lt;=COUNTA([2]品名マスター!$B$2:$B$501),IFERROR(ROUND(ABS(E48*F48*-1),0),0),"")</f>
        <v>0</v>
      </c>
      <c r="K48" s="21">
        <f>ROUNDUP(COUNTA(B$3:$B48)/30,0)</f>
        <v>2</v>
      </c>
      <c r="L48" s="22" t="str">
        <f t="shared" si="2"/>
        <v/>
      </c>
      <c r="M48" s="22" t="str">
        <f t="shared" si="2"/>
        <v/>
      </c>
      <c r="N48" s="3">
        <f t="shared" si="3"/>
        <v>12</v>
      </c>
      <c r="O48" s="3" t="str">
        <f t="shared" si="0"/>
        <v>規格表</v>
      </c>
      <c r="P48" s="3" t="str">
        <f t="shared" si="1"/>
        <v/>
      </c>
      <c r="U48" s="23"/>
      <c r="AB48" s="14"/>
      <c r="AZ48" s="24"/>
      <c r="BA48" s="14"/>
      <c r="BB48" s="14"/>
      <c r="BC48" s="14"/>
    </row>
    <row r="49" spans="1:55" ht="27" customHeight="1">
      <c r="A49" s="5">
        <f>IF(COUNTA([2]品名マスター!$B$2:$B$501)&gt;=COUNTA(B$3:$B49),COUNTA(B$3:$B49),"")</f>
        <v>47</v>
      </c>
      <c r="B49" s="15" t="str">
        <f>IF(B48="","",IF(B48="以下余白","",IF([2]品名マスター!B48=0,"以下余白",[2]品名マスター!B48)))</f>
        <v>肉じゃが</v>
      </c>
      <c r="C49" s="15" t="str">
        <f>IF(IF([2]品名マスター!C48=0,"以下余白",[2]品名マスター!C48)="以下余白","",[2]品名マスター!C48)</f>
        <v>規格表１６－９３のとおり</v>
      </c>
      <c r="D49" s="16" t="str">
        <f>IF(IF([2]品名マスター!D48=0,"以下余白",[2]品名マスター!D48)="以下余白","",[2]品名マスター!D48)</f>
        <v>kg</v>
      </c>
      <c r="E49" s="17">
        <f>IF(IF([2]品名マスター!E48=0,"以下余白",[2]品名マスター!E48)="以下余白","",[2]品名マスター!E48)</f>
        <v>72</v>
      </c>
      <c r="F49" s="18"/>
      <c r="G49" s="19"/>
      <c r="H49" s="20" t="str">
        <f>IF(A49&lt;=COUNTA([2]品名マスター!$B$2:$B$501),IF(F49="","予価未定",IF(F49&lt;=0,"予価未定","")),"")</f>
        <v>予価未定</v>
      </c>
      <c r="J49" s="21">
        <f>IF(A49&lt;=COUNTA([2]品名マスター!$B$2:$B$501),IFERROR(ROUND(ABS(E49*F49*-1),0),0),"")</f>
        <v>0</v>
      </c>
      <c r="K49" s="21">
        <f>ROUNDUP(COUNTA(B$3:$B49)/30,0)</f>
        <v>2</v>
      </c>
      <c r="L49" s="22" t="str">
        <f t="shared" si="2"/>
        <v/>
      </c>
      <c r="M49" s="22" t="str">
        <f t="shared" si="2"/>
        <v/>
      </c>
      <c r="N49" s="3">
        <f t="shared" si="3"/>
        <v>12</v>
      </c>
      <c r="O49" s="3" t="str">
        <f t="shared" si="0"/>
        <v>規格表</v>
      </c>
      <c r="P49" s="3" t="str">
        <f t="shared" si="1"/>
        <v/>
      </c>
      <c r="U49" s="23"/>
      <c r="AB49" s="14"/>
      <c r="AZ49" s="24"/>
      <c r="BA49" s="14"/>
      <c r="BB49" s="14"/>
      <c r="BC49" s="14"/>
    </row>
    <row r="50" spans="1:55" ht="27" customHeight="1">
      <c r="A50" s="5">
        <f>IF(COUNTA([2]品名マスター!$B$2:$B$501)&gt;=COUNTA(B$3:$B50),COUNTA(B$3:$B50),"")</f>
        <v>48</v>
      </c>
      <c r="B50" s="26" t="str">
        <f>IF(B49="","",IF(B49="以下余白","",IF([2]品名マスター!B49=0,"以下余白",[2]品名マスター!B49)))</f>
        <v>グリルハーフカットポテト</v>
      </c>
      <c r="C50" s="15" t="str">
        <f>IF(IF([2]品名マスター!C49=0,"以下余白",[2]品名マスター!C49)="以下余白","",[2]品名マスター!C49)</f>
        <v>規格表１６－１１５のとおり</v>
      </c>
      <c r="D50" s="16" t="str">
        <f>IF(IF([2]品名マスター!D49=0,"以下余白",[2]品名マスター!D49)="以下余白","",[2]品名マスター!D49)</f>
        <v>kg</v>
      </c>
      <c r="E50" s="17">
        <f>IF(IF([2]品名マスター!E49=0,"以下余白",[2]品名マスター!E49)="以下余白","",[2]品名マスター!E49)</f>
        <v>41</v>
      </c>
      <c r="F50" s="18"/>
      <c r="G50" s="19"/>
      <c r="H50" s="20" t="str">
        <f>IF(A50&lt;=COUNTA([2]品名マスター!$B$2:$B$501),IF(F50="","予価未定",IF(F50&lt;=0,"予価未定","")),"")</f>
        <v>予価未定</v>
      </c>
      <c r="J50" s="21">
        <f>IF(A50&lt;=COUNTA([2]品名マスター!$B$2:$B$501),IFERROR(ROUND(ABS(E50*F50*-1),0),0),"")</f>
        <v>0</v>
      </c>
      <c r="K50" s="21">
        <f>ROUNDUP(COUNTA(B$3:$B50)/30,0)</f>
        <v>2</v>
      </c>
      <c r="L50" s="22" t="str">
        <f t="shared" si="2"/>
        <v/>
      </c>
      <c r="M50" s="22" t="str">
        <f t="shared" si="2"/>
        <v/>
      </c>
      <c r="N50" s="3">
        <f t="shared" si="3"/>
        <v>13</v>
      </c>
      <c r="O50" s="3" t="str">
        <f t="shared" si="0"/>
        <v>規格表</v>
      </c>
      <c r="P50" s="3" t="str">
        <f t="shared" si="1"/>
        <v/>
      </c>
      <c r="U50" s="23"/>
      <c r="AB50" s="14"/>
      <c r="AZ50" s="24"/>
      <c r="BA50" s="14"/>
      <c r="BB50" s="14"/>
      <c r="BC50" s="14"/>
    </row>
    <row r="51" spans="1:55" ht="27" customHeight="1">
      <c r="A51" s="5">
        <f>IF(COUNTA([2]品名マスター!$B$2:$B$501)&gt;=COUNTA(B$3:$B51),COUNTA(B$3:$B51),"")</f>
        <v>49</v>
      </c>
      <c r="B51" s="15" t="str">
        <f>IF(B50="","",IF(B50="以下余白","",IF([2]品名マスター!B50=0,"以下余白",[2]品名マスター!B50)))</f>
        <v>コロッケ</v>
      </c>
      <c r="C51" s="15" t="str">
        <f>IF(IF([2]品名マスター!C50=0,"以下余白",[2]品名マスター!C50)="以下余白","",[2]品名マスター!C50)</f>
        <v>規格表１６－４のとおり</v>
      </c>
      <c r="D51" s="16" t="str">
        <f>IF(IF([2]品名マスター!D50=0,"以下余白",[2]品名マスター!D50)="以下余白","",[2]品名マスター!D50)</f>
        <v>kg</v>
      </c>
      <c r="E51" s="17">
        <f>IF(IF([2]品名マスター!E50=0,"以下余白",[2]品名マスター!E50)="以下余白","",[2]品名マスター!E50)</f>
        <v>50</v>
      </c>
      <c r="F51" s="18"/>
      <c r="G51" s="19"/>
      <c r="H51" s="20" t="str">
        <f>IF(A51&lt;=COUNTA([2]品名マスター!$B$2:$B$501),IF(F51="","予価未定",IF(F51&lt;=0,"予価未定","")),"")</f>
        <v>予価未定</v>
      </c>
      <c r="J51" s="21">
        <f>IF(A51&lt;=COUNTA([2]品名マスター!$B$2:$B$501),IFERROR(ROUND(ABS(E51*F51*-1),0),0),"")</f>
        <v>0</v>
      </c>
      <c r="K51" s="21">
        <f>ROUNDUP(COUNTA(B$3:$B51)/30,0)</f>
        <v>2</v>
      </c>
      <c r="L51" s="22" t="str">
        <f t="shared" si="2"/>
        <v/>
      </c>
      <c r="M51" s="22" t="str">
        <f t="shared" si="2"/>
        <v/>
      </c>
      <c r="N51" s="3">
        <f t="shared" si="3"/>
        <v>11</v>
      </c>
      <c r="O51" s="3" t="str">
        <f t="shared" si="0"/>
        <v>規格表</v>
      </c>
      <c r="P51" s="3" t="str">
        <f t="shared" si="1"/>
        <v/>
      </c>
      <c r="U51" s="23"/>
      <c r="AB51" s="14"/>
      <c r="AZ51" s="24"/>
      <c r="BA51" s="14"/>
      <c r="BB51" s="14"/>
      <c r="BC51" s="14"/>
    </row>
    <row r="52" spans="1:55" ht="27" customHeight="1">
      <c r="A52" s="5">
        <f>IF(COUNTA([2]品名マスター!$B$2:$B$501)&gt;=COUNTA(B$3:$B52),COUNTA(B$3:$B52),"")</f>
        <v>50</v>
      </c>
      <c r="B52" s="15" t="str">
        <f>IF(B51="","",IF(B51="以下余白","",IF([2]品名マスター!B51=0,"以下余白",[2]品名マスター!B51)))</f>
        <v>芋くじ天ぷら</v>
      </c>
      <c r="C52" s="26" t="str">
        <f>IF(IF([2]品名マスター!C51=0,"以下余白",[2]品名マスター!C51)="以下余白","",[2]品名マスター!C51)</f>
        <v>芋くじ天ぷら、納品時冷凍、１個／２５ｇ程度</v>
      </c>
      <c r="D52" s="16" t="str">
        <f>IF(IF([2]品名マスター!D51=0,"以下余白",[2]品名マスター!D51)="以下余白","",[2]品名マスター!D51)</f>
        <v>個</v>
      </c>
      <c r="E52" s="17">
        <f>IF(IF([2]品名マスター!E51=0,"以下余白",[2]品名マスター!E51)="以下余白","",[2]品名マスター!E51)</f>
        <v>1420</v>
      </c>
      <c r="F52" s="18"/>
      <c r="G52" s="19"/>
      <c r="H52" s="20" t="str">
        <f>IF(A52&lt;=COUNTA([2]品名マスター!$B$2:$B$501),IF(F52="","予価未定",IF(F52&lt;=0,"予価未定","")),"")</f>
        <v>予価未定</v>
      </c>
      <c r="J52" s="21">
        <f>IF(A52&lt;=COUNTA([2]品名マスター!$B$2:$B$501),IFERROR(ROUND(ABS(E52*F52*-1),0),0),"")</f>
        <v>0</v>
      </c>
      <c r="K52" s="21">
        <f>ROUNDUP(COUNTA(B$3:$B52)/30,0)</f>
        <v>2</v>
      </c>
      <c r="L52" s="22" t="str">
        <f t="shared" si="2"/>
        <v/>
      </c>
      <c r="M52" s="22" t="str">
        <f t="shared" si="2"/>
        <v/>
      </c>
      <c r="N52" s="3">
        <f t="shared" si="3"/>
        <v>21</v>
      </c>
      <c r="O52" s="3" t="str">
        <f t="shared" si="0"/>
        <v>芋くじ</v>
      </c>
      <c r="P52" s="3" t="str">
        <f t="shared" si="1"/>
        <v>フォント縮小</v>
      </c>
      <c r="U52" s="23"/>
      <c r="AB52" s="14"/>
      <c r="AZ52" s="24"/>
      <c r="BA52" s="14"/>
      <c r="BB52" s="14"/>
      <c r="BC52" s="14"/>
    </row>
    <row r="53" spans="1:55" ht="27" customHeight="1">
      <c r="A53" s="5">
        <f>IF(COUNTA([2]品名マスター!$B$2:$B$501)&gt;=COUNTA(B$3:$B53),COUNTA(B$3:$B53),"")</f>
        <v>51</v>
      </c>
      <c r="B53" s="15" t="str">
        <f>IF(B52="","",IF(B52="以下余白","",IF([2]品名マスター!B52=0,"以下余白",[2]品名マスター!B52)))</f>
        <v>紅芋ゴマだんご</v>
      </c>
      <c r="C53" s="26" t="str">
        <f>IF(IF([2]品名マスター!C52=0,"以下余白",[2]品名マスター!C52)="以下余白","",[2]品名マスター!C52)</f>
        <v>沖縄県産又は国産の紅芋を使用していること。</v>
      </c>
      <c r="D53" s="16" t="str">
        <f>IF(IF([2]品名マスター!D52=0,"以下余白",[2]品名マスター!D52)="以下余白","",[2]品名マスター!D52)</f>
        <v>個</v>
      </c>
      <c r="E53" s="17">
        <f>IF(IF([2]品名マスター!E52=0,"以下余白",[2]品名マスター!E52)="以下余白","",[2]品名マスター!E52)</f>
        <v>836</v>
      </c>
      <c r="F53" s="18"/>
      <c r="G53" s="19"/>
      <c r="H53" s="20" t="str">
        <f>IF(A53&lt;=COUNTA([2]品名マスター!$B$2:$B$501),IF(F53="","予価未定",IF(F53&lt;=0,"予価未定","")),"")</f>
        <v>予価未定</v>
      </c>
      <c r="J53" s="21">
        <f>IF(A53&lt;=COUNTA([2]品名マスター!$B$2:$B$501),IFERROR(ROUND(ABS(E53*F53*-1),0),0),"")</f>
        <v>0</v>
      </c>
      <c r="K53" s="21">
        <f>ROUNDUP(COUNTA(B$3:$B53)/30,0)</f>
        <v>2</v>
      </c>
      <c r="L53" s="22" t="str">
        <f t="shared" si="2"/>
        <v/>
      </c>
      <c r="M53" s="22" t="str">
        <f t="shared" si="2"/>
        <v/>
      </c>
      <c r="N53" s="3">
        <f t="shared" si="3"/>
        <v>21</v>
      </c>
      <c r="O53" s="3" t="str">
        <f t="shared" si="0"/>
        <v>沖縄県</v>
      </c>
      <c r="P53" s="3" t="str">
        <f t="shared" si="1"/>
        <v>フォント縮小</v>
      </c>
      <c r="U53" s="23"/>
      <c r="AB53" s="14"/>
      <c r="AZ53" s="24"/>
      <c r="BA53" s="14"/>
      <c r="BB53" s="14"/>
      <c r="BC53" s="14"/>
    </row>
    <row r="54" spans="1:55" ht="27" customHeight="1">
      <c r="A54" s="5">
        <f>IF(COUNTA([2]品名マスター!$B$2:$B$501)&gt;=COUNTA(B$3:$B54),COUNTA(B$3:$B54),"")</f>
        <v>52</v>
      </c>
      <c r="B54" s="15" t="str">
        <f>IF(B53="","",IF(B53="以下余白","",IF([2]品名マスター!B53=0,"以下余白",[2]品名マスター!B53)))</f>
        <v>カットさつま芋</v>
      </c>
      <c r="C54" s="15" t="str">
        <f>IF(IF([2]品名マスター!C53=0,"以下余白",[2]品名マスター!C53)="以下余白","",[2]品名マスター!C53)</f>
        <v>規格表１６－８３のとおり</v>
      </c>
      <c r="D54" s="16" t="str">
        <f>IF(IF([2]品名マスター!D53=0,"以下余白",[2]品名マスター!D53)="以下余白","",[2]品名マスター!D53)</f>
        <v>kg</v>
      </c>
      <c r="E54" s="17">
        <f>IF(IF([2]品名マスター!E53=0,"以下余白",[2]品名マスター!E53)="以下余白","",[2]品名マスター!E53)</f>
        <v>14</v>
      </c>
      <c r="F54" s="18"/>
      <c r="G54" s="19"/>
      <c r="H54" s="20" t="str">
        <f>IF(A54&lt;=COUNTA([2]品名マスター!$B$2:$B$501),IF(F54="","予価未定",IF(F54&lt;=0,"予価未定","")),"")</f>
        <v>予価未定</v>
      </c>
      <c r="J54" s="21">
        <f>IF(A54&lt;=COUNTA([2]品名マスター!$B$2:$B$501),IFERROR(ROUND(ABS(E54*F54*-1),0),0),"")</f>
        <v>0</v>
      </c>
      <c r="K54" s="21">
        <f>ROUNDUP(COUNTA(B$3:$B54)/30,0)</f>
        <v>2</v>
      </c>
      <c r="L54" s="22" t="str">
        <f t="shared" si="2"/>
        <v/>
      </c>
      <c r="M54" s="22" t="str">
        <f t="shared" si="2"/>
        <v/>
      </c>
      <c r="N54" s="3">
        <f t="shared" si="3"/>
        <v>12</v>
      </c>
      <c r="O54" s="3" t="str">
        <f t="shared" si="0"/>
        <v>規格表</v>
      </c>
      <c r="P54" s="3" t="str">
        <f t="shared" si="1"/>
        <v/>
      </c>
      <c r="U54" s="23"/>
      <c r="AB54" s="14"/>
      <c r="AZ54" s="24"/>
      <c r="BA54" s="14"/>
      <c r="BB54" s="14"/>
      <c r="BC54" s="14"/>
    </row>
    <row r="55" spans="1:55" ht="27" customHeight="1">
      <c r="A55" s="5">
        <f>IF(COUNTA([2]品名マスター!$B$2:$B$501)&gt;=COUNTA(B$3:$B55),COUNTA(B$3:$B55),"")</f>
        <v>53</v>
      </c>
      <c r="B55" s="15" t="str">
        <f>IF(B54="","",IF(B54="以下余白","",IF([2]品名マスター!B54=0,"以下余白",[2]品名マスター!B54)))</f>
        <v>ポテトサラダ</v>
      </c>
      <c r="C55" s="15" t="str">
        <f>IF(IF([2]品名マスター!C54=0,"以下余白",[2]品名マスター!C54)="以下余白","",[2]品名マスター!C54)</f>
        <v>規格表１７－８のとおり</v>
      </c>
      <c r="D55" s="16" t="str">
        <f>IF(IF([2]品名マスター!D54=0,"以下余白",[2]品名マスター!D54)="以下余白","",[2]品名マスター!D54)</f>
        <v>kg</v>
      </c>
      <c r="E55" s="17">
        <f>IF(IF([2]品名マスター!E54=0,"以下余白",[2]品名マスター!E54)="以下余白","",[2]品名マスター!E54)</f>
        <v>66</v>
      </c>
      <c r="F55" s="18"/>
      <c r="G55" s="19"/>
      <c r="H55" s="20" t="str">
        <f>IF(A55&lt;=COUNTA([2]品名マスター!$B$2:$B$501),IF(F55="","予価未定",IF(F55&lt;=0,"予価未定","")),"")</f>
        <v>予価未定</v>
      </c>
      <c r="J55" s="21">
        <f>IF(A55&lt;=COUNTA([2]品名マスター!$B$2:$B$501),IFERROR(ROUND(ABS(E55*F55*-1),0),0),"")</f>
        <v>0</v>
      </c>
      <c r="K55" s="21">
        <f>ROUNDUP(COUNTA(B$3:$B55)/30,0)</f>
        <v>2</v>
      </c>
      <c r="L55" s="22" t="str">
        <f t="shared" si="2"/>
        <v/>
      </c>
      <c r="M55" s="22" t="str">
        <f t="shared" si="2"/>
        <v/>
      </c>
      <c r="N55" s="3">
        <f t="shared" si="3"/>
        <v>11</v>
      </c>
      <c r="O55" s="3" t="str">
        <f t="shared" si="0"/>
        <v>規格表</v>
      </c>
      <c r="P55" s="3" t="str">
        <f t="shared" si="1"/>
        <v/>
      </c>
      <c r="U55" s="23"/>
      <c r="AB55" s="14"/>
      <c r="AZ55" s="24"/>
      <c r="BA55" s="14"/>
      <c r="BB55" s="14"/>
      <c r="BC55" s="14"/>
    </row>
    <row r="56" spans="1:55" ht="27" customHeight="1">
      <c r="A56" s="5">
        <f>IF(COUNTA([2]品名マスター!$B$2:$B$501)&gt;=COUNTA(B$3:$B56),COUNTA(B$3:$B56),"")</f>
        <v>54</v>
      </c>
      <c r="B56" s="15" t="str">
        <f>IF(B55="","",IF(B55="以下余白","",IF([2]品名マスター!B55=0,"以下余白",[2]品名マスター!B55)))</f>
        <v>こんにゃく</v>
      </c>
      <c r="C56" s="15" t="str">
        <f>IF(IF([2]品名マスター!C55=0,"以下余白",[2]品名マスター!C55)="以下余白","",[2]品名マスター!C55)</f>
        <v>規格表７－１４のとおり</v>
      </c>
      <c r="D56" s="16" t="str">
        <f>IF(IF([2]品名マスター!D55=0,"以下余白",[2]品名マスター!D55)="以下余白","",[2]品名マスター!D55)</f>
        <v>kg</v>
      </c>
      <c r="E56" s="17">
        <f>IF(IF([2]品名マスター!E55=0,"以下余白",[2]品名マスター!E55)="以下余白","",[2]品名マスター!E55)</f>
        <v>9</v>
      </c>
      <c r="F56" s="18"/>
      <c r="G56" s="19"/>
      <c r="H56" s="20" t="str">
        <f>IF(A56&lt;=COUNTA([2]品名マスター!$B$2:$B$501),IF(F56="","予価未定",IF(F56&lt;=0,"予価未定","")),"")</f>
        <v>予価未定</v>
      </c>
      <c r="J56" s="21">
        <f>IF(A56&lt;=COUNTA([2]品名マスター!$B$2:$B$501),IFERROR(ROUND(ABS(E56*F56*-1),0),0),"")</f>
        <v>0</v>
      </c>
      <c r="K56" s="21">
        <f>ROUNDUP(COUNTA(B$3:$B56)/30,0)</f>
        <v>2</v>
      </c>
      <c r="L56" s="22" t="str">
        <f t="shared" si="2"/>
        <v/>
      </c>
      <c r="M56" s="22" t="str">
        <f t="shared" si="2"/>
        <v/>
      </c>
      <c r="N56" s="3">
        <f t="shared" si="3"/>
        <v>11</v>
      </c>
      <c r="O56" s="3" t="str">
        <f t="shared" si="0"/>
        <v>規格表</v>
      </c>
      <c r="P56" s="3" t="str">
        <f t="shared" si="1"/>
        <v/>
      </c>
      <c r="U56" s="23"/>
      <c r="AB56" s="14"/>
      <c r="AZ56" s="24"/>
      <c r="BA56" s="14"/>
      <c r="BB56" s="14"/>
      <c r="BC56" s="14"/>
    </row>
    <row r="57" spans="1:55" ht="27" customHeight="1">
      <c r="A57" s="5">
        <f>IF(COUNTA([2]品名マスター!$B$2:$B$501)&gt;=COUNTA(B$3:$B57),COUNTA(B$3:$B57),"")</f>
        <v>55</v>
      </c>
      <c r="B57" s="25" t="str">
        <f>IF(B56="","",IF(B56="以下余白","",IF([2]品名マスター!B56=0,"以下余白",[2]品名マスター!B56)))</f>
        <v>イナムルチこんにゃく</v>
      </c>
      <c r="C57" s="15" t="str">
        <f>IF(IF([2]品名マスター!C56=0,"以下余白",[2]品名マスター!C56)="以下余白","",[2]品名マスター!C56)</f>
        <v>規格表７－１５のとおり</v>
      </c>
      <c r="D57" s="16" t="str">
        <f>IF(IF([2]品名マスター!D56=0,"以下余白",[2]品名マスター!D56)="以下余白","",[2]品名マスター!D56)</f>
        <v>kg</v>
      </c>
      <c r="E57" s="17">
        <f>IF(IF([2]品名マスター!E56=0,"以下余白",[2]品名マスター!E56)="以下余白","",[2]品名マスター!E56)</f>
        <v>26</v>
      </c>
      <c r="F57" s="18"/>
      <c r="G57" s="19"/>
      <c r="H57" s="20" t="str">
        <f>IF(A57&lt;=COUNTA([2]品名マスター!$B$2:$B$501),IF(F57="","予価未定",IF(F57&lt;=0,"予価未定","")),"")</f>
        <v>予価未定</v>
      </c>
      <c r="J57" s="21">
        <f>IF(A57&lt;=COUNTA([2]品名マスター!$B$2:$B$501),IFERROR(ROUND(ABS(E57*F57*-1),0),0),"")</f>
        <v>0</v>
      </c>
      <c r="K57" s="21">
        <f>ROUNDUP(COUNTA(B$3:$B57)/30,0)</f>
        <v>2</v>
      </c>
      <c r="L57" s="22" t="str">
        <f t="shared" si="2"/>
        <v/>
      </c>
      <c r="M57" s="22" t="str">
        <f t="shared" si="2"/>
        <v/>
      </c>
      <c r="N57" s="3">
        <f t="shared" si="3"/>
        <v>11</v>
      </c>
      <c r="O57" s="3" t="str">
        <f t="shared" si="0"/>
        <v>規格表</v>
      </c>
      <c r="P57" s="3" t="str">
        <f t="shared" si="1"/>
        <v/>
      </c>
      <c r="U57" s="23"/>
      <c r="AZ57" s="24"/>
      <c r="BA57" s="14"/>
      <c r="BB57" s="14"/>
      <c r="BC57" s="14"/>
    </row>
    <row r="58" spans="1:55" ht="27" customHeight="1">
      <c r="A58" s="5">
        <f>IF(COUNTA([2]品名マスター!$B$2:$B$501)&gt;=COUNTA(B$3:$B58),COUNTA(B$3:$B58),"")</f>
        <v>56</v>
      </c>
      <c r="B58" s="15" t="str">
        <f>IF(B57="","",IF(B57="以下余白","",IF([2]品名マスター!B57=0,"以下余白",[2]品名マスター!B57)))</f>
        <v>しらたき</v>
      </c>
      <c r="C58" s="15" t="str">
        <f>IF(IF([2]品名マスター!C57=0,"以下余白",[2]品名マスター!C57)="以下余白","",[2]品名マスター!C57)</f>
        <v>規格表７－１７のとおり</v>
      </c>
      <c r="D58" s="16" t="str">
        <f>IF(IF([2]品名マスター!D57=0,"以下余白",[2]品名マスター!D57)="以下余白","",[2]品名マスター!D57)</f>
        <v>kg</v>
      </c>
      <c r="E58" s="17">
        <f>IF(IF([2]品名マスター!E57=0,"以下余白",[2]品名マスター!E57)="以下余白","",[2]品名マスター!E57)</f>
        <v>152</v>
      </c>
      <c r="F58" s="18"/>
      <c r="G58" s="19"/>
      <c r="H58" s="20" t="str">
        <f>IF(A58&lt;=COUNTA([2]品名マスター!$B$2:$B$501),IF(F58="","予価未定",IF(F58&lt;=0,"予価未定","")),"")</f>
        <v>予価未定</v>
      </c>
      <c r="J58" s="21">
        <f>IF(A58&lt;=COUNTA([2]品名マスター!$B$2:$B$501),IFERROR(ROUND(ABS(E58*F58*-1),0),0),"")</f>
        <v>0</v>
      </c>
      <c r="K58" s="21">
        <f>ROUNDUP(COUNTA(B$3:$B58)/30,0)</f>
        <v>2</v>
      </c>
      <c r="L58" s="22" t="str">
        <f t="shared" si="2"/>
        <v/>
      </c>
      <c r="M58" s="22" t="str">
        <f t="shared" si="2"/>
        <v/>
      </c>
      <c r="N58" s="3">
        <f t="shared" si="3"/>
        <v>11</v>
      </c>
      <c r="O58" s="3" t="str">
        <f t="shared" si="0"/>
        <v>規格表</v>
      </c>
      <c r="P58" s="3" t="str">
        <f t="shared" si="1"/>
        <v/>
      </c>
      <c r="U58" s="23"/>
      <c r="AB58" s="14"/>
      <c r="AZ58" s="24"/>
      <c r="BA58" s="14"/>
      <c r="BB58" s="14"/>
      <c r="BC58" s="14"/>
    </row>
    <row r="59" spans="1:55" ht="27" customHeight="1">
      <c r="A59" s="5">
        <f>IF(COUNTA([2]品名マスター!$B$2:$B$501)&gt;=COUNTA(B$3:$B59),COUNTA(B$3:$B59),"")</f>
        <v>57</v>
      </c>
      <c r="B59" s="15" t="str">
        <f>IF(B58="","",IF(B58="以下余白","",IF([2]品名マスター!B58=0,"以下余白",[2]品名マスター!B58)))</f>
        <v>冷凍里芋</v>
      </c>
      <c r="C59" s="15" t="str">
        <f>IF(IF([2]品名マスター!C58=0,"以下余白",[2]品名マスター!C58)="以下余白","",[2]品名マスター!C58)</f>
        <v>規格表１６－３１のとおり</v>
      </c>
      <c r="D59" s="16" t="str">
        <f>IF(IF([2]品名マスター!D58=0,"以下余白",[2]品名マスター!D58)="以下余白","",[2]品名マスター!D58)</f>
        <v>kg</v>
      </c>
      <c r="E59" s="17">
        <f>IF(IF([2]品名マスター!E58=0,"以下余白",[2]品名マスター!E58)="以下余白","",[2]品名マスター!E58)</f>
        <v>38</v>
      </c>
      <c r="F59" s="18"/>
      <c r="G59" s="19"/>
      <c r="H59" s="20" t="str">
        <f>IF(A59&lt;=COUNTA([2]品名マスター!$B$2:$B$501),IF(F59="","予価未定",IF(F59&lt;=0,"予価未定","")),"")</f>
        <v>予価未定</v>
      </c>
      <c r="J59" s="21">
        <f>IF(A59&lt;=COUNTA([2]品名マスター!$B$2:$B$501),IFERROR(ROUND(ABS(E59*F59*-1),0),0),"")</f>
        <v>0</v>
      </c>
      <c r="K59" s="21">
        <f>ROUNDUP(COUNTA(B$3:$B59)/30,0)</f>
        <v>2</v>
      </c>
      <c r="L59" s="22" t="str">
        <f t="shared" si="2"/>
        <v/>
      </c>
      <c r="M59" s="22" t="str">
        <f t="shared" si="2"/>
        <v/>
      </c>
      <c r="N59" s="3">
        <f t="shared" si="3"/>
        <v>12</v>
      </c>
      <c r="O59" s="3" t="str">
        <f t="shared" si="0"/>
        <v>規格表</v>
      </c>
      <c r="P59" s="3" t="str">
        <f t="shared" si="1"/>
        <v/>
      </c>
      <c r="U59" s="23"/>
      <c r="AB59" s="14"/>
      <c r="AZ59" s="24"/>
      <c r="BA59" s="14"/>
      <c r="BB59" s="14"/>
      <c r="BC59" s="14"/>
    </row>
    <row r="60" spans="1:55" ht="27" customHeight="1">
      <c r="A60" s="5">
        <f>IF(COUNTA([2]品名マスター!$B$2:$B$501)&gt;=COUNTA(B$3:$B60),COUNTA(B$3:$B60),"")</f>
        <v>58</v>
      </c>
      <c r="B60" s="15" t="str">
        <f>IF(B59="","",IF(B59="以下余白","",IF([2]品名マスター!B59=0,"以下余白",[2]品名マスター!B59)))</f>
        <v>春雨</v>
      </c>
      <c r="C60" s="25" t="str">
        <f>IF(IF([2]品名マスター!C59=0,"以下余白",[2]品名マスター!C59)="以下余白","",[2]品名マスター!C59)</f>
        <v>規格表１－２６のとおり※３⇒削除　１８ｃｍ程度緑豆春雨とする</v>
      </c>
      <c r="D60" s="16" t="str">
        <f>IF(IF([2]品名マスター!D59=0,"以下余白",[2]品名マスター!D59)="以下余白","",[2]品名マスター!D59)</f>
        <v>kg</v>
      </c>
      <c r="E60" s="17">
        <f>IF(IF([2]品名マスター!E59=0,"以下余白",[2]品名マスター!E59)="以下余白","",[2]品名マスター!E59)</f>
        <v>54</v>
      </c>
      <c r="F60" s="18"/>
      <c r="G60" s="19"/>
      <c r="H60" s="20" t="str">
        <f>IF(A60&lt;=COUNTA([2]品名マスター!$B$2:$B$501),IF(F60="","予価未定",IF(F60&lt;=0,"予価未定","")),"")</f>
        <v>予価未定</v>
      </c>
      <c r="J60" s="21">
        <f>IF(A60&lt;=COUNTA([2]品名マスター!$B$2:$B$501),IFERROR(ROUND(ABS(E60*F60*-1),0),0),"")</f>
        <v>0</v>
      </c>
      <c r="K60" s="21">
        <f>ROUNDUP(COUNTA(B$3:$B60)/30,0)</f>
        <v>2</v>
      </c>
      <c r="L60" s="22" t="str">
        <f t="shared" si="2"/>
        <v/>
      </c>
      <c r="M60" s="22" t="str">
        <f t="shared" si="2"/>
        <v/>
      </c>
      <c r="N60" s="3">
        <f t="shared" si="3"/>
        <v>30</v>
      </c>
      <c r="O60" s="3" t="str">
        <f t="shared" si="0"/>
        <v>規格表</v>
      </c>
      <c r="P60" s="3" t="str">
        <f t="shared" si="1"/>
        <v>フォント縮小</v>
      </c>
      <c r="U60" s="23"/>
      <c r="AB60" s="14"/>
      <c r="AZ60" s="24"/>
      <c r="BA60" s="14"/>
      <c r="BB60" s="14"/>
      <c r="BC60" s="14"/>
    </row>
    <row r="61" spans="1:55" ht="27" customHeight="1">
      <c r="A61" s="5">
        <f>IF(COUNTA([2]品名マスター!$B$2:$B$501)&gt;=COUNTA(B$3:$B61),COUNTA(B$3:$B61),"")</f>
        <v>59</v>
      </c>
      <c r="B61" s="15" t="str">
        <f>IF(B60="","",IF(B60="以下余白","",IF([2]品名マスター!B60=0,"以下余白",[2]品名マスター!B60)))</f>
        <v>冷凍とろろ芋</v>
      </c>
      <c r="C61" s="15" t="str">
        <f>IF(IF([2]品名マスター!C60=0,"以下余白",[2]品名マスター!C60)="以下余白","",[2]品名マスター!C60)</f>
        <v>規格表１６－３４のとおり</v>
      </c>
      <c r="D61" s="16" t="str">
        <f>IF(IF([2]品名マスター!D60=0,"以下余白",[2]品名マスター!D60)="以下余白","",[2]品名マスター!D60)</f>
        <v>kg</v>
      </c>
      <c r="E61" s="17">
        <f>IF(IF([2]品名マスター!E60=0,"以下余白",[2]品名マスター!E60)="以下余白","",[2]品名マスター!E60)</f>
        <v>128</v>
      </c>
      <c r="F61" s="18"/>
      <c r="G61" s="19"/>
      <c r="H61" s="20" t="str">
        <f>IF(A61&lt;=COUNTA([2]品名マスター!$B$2:$B$501),IF(F61="","予価未定",IF(F61&lt;=0,"予価未定","")),"")</f>
        <v>予価未定</v>
      </c>
      <c r="J61" s="21">
        <f>IF(A61&lt;=COUNTA([2]品名マスター!$B$2:$B$501),IFERROR(ROUND(ABS(E61*F61*-1),0),0),"")</f>
        <v>0</v>
      </c>
      <c r="K61" s="21">
        <f>ROUNDUP(COUNTA(B$3:$B61)/30,0)</f>
        <v>2</v>
      </c>
      <c r="L61" s="22" t="str">
        <f t="shared" si="2"/>
        <v/>
      </c>
      <c r="M61" s="22" t="str">
        <f t="shared" si="2"/>
        <v/>
      </c>
      <c r="N61" s="3">
        <f t="shared" si="3"/>
        <v>12</v>
      </c>
      <c r="O61" s="3" t="str">
        <f t="shared" si="0"/>
        <v>規格表</v>
      </c>
      <c r="P61" s="3" t="str">
        <f t="shared" si="1"/>
        <v/>
      </c>
      <c r="U61" s="23"/>
      <c r="AB61" s="14"/>
      <c r="AZ61" s="24"/>
      <c r="BA61" s="14"/>
      <c r="BB61" s="14"/>
      <c r="BC61" s="14"/>
    </row>
    <row r="62" spans="1:55" ht="27" customHeight="1">
      <c r="A62" s="5">
        <f>IF(COUNTA([2]品名マスター!$B$2:$B$501)&gt;=COUNTA(B$3:$B62),COUNTA(B$3:$B62),"")</f>
        <v>60</v>
      </c>
      <c r="B62" s="15" t="str">
        <f>IF(B61="","",IF(B61="以下余白","",IF([2]品名マスター!B61=0,"以下余白",[2]品名マスター!B61)))</f>
        <v>三温糖</v>
      </c>
      <c r="C62" s="15" t="str">
        <f>IF(IF([2]品名マスター!C61=0,"以下余白",[2]品名マスター!C61)="以下余白","",[2]品名マスター!C61)</f>
        <v>規格表２－１７のとおり</v>
      </c>
      <c r="D62" s="16" t="str">
        <f>IF(IF([2]品名マスター!D61=0,"以下余白",[2]品名マスター!D61)="以下余白","",[2]品名マスター!D61)</f>
        <v>kg</v>
      </c>
      <c r="E62" s="17">
        <f>IF(IF([2]品名マスター!E61=0,"以下余白",[2]品名マスター!E61)="以下余白","",[2]品名マスター!E61)</f>
        <v>14.3</v>
      </c>
      <c r="F62" s="18"/>
      <c r="G62" s="19"/>
      <c r="H62" s="20" t="str">
        <f>IF(A62&lt;=COUNTA([2]品名マスター!$B$2:$B$501),IF(F62="","予価未定",IF(F62&lt;=0,"予価未定","")),"")</f>
        <v>予価未定</v>
      </c>
      <c r="J62" s="21">
        <f>IF(A62&lt;=COUNTA([2]品名マスター!$B$2:$B$501),IFERROR(ROUND(ABS(E62*F62*-1),0),0),"")</f>
        <v>0</v>
      </c>
      <c r="K62" s="21">
        <f>ROUNDUP(COUNTA(B$3:$B62)/30,0)</f>
        <v>2</v>
      </c>
      <c r="L62" s="22">
        <f t="shared" si="2"/>
        <v>0.30000000000000071</v>
      </c>
      <c r="M62" s="22" t="str">
        <f t="shared" si="2"/>
        <v/>
      </c>
      <c r="N62" s="3">
        <f t="shared" si="3"/>
        <v>11</v>
      </c>
      <c r="O62" s="3" t="str">
        <f t="shared" si="0"/>
        <v>規格表</v>
      </c>
      <c r="P62" s="3" t="str">
        <f t="shared" si="1"/>
        <v/>
      </c>
      <c r="U62" s="23"/>
      <c r="AB62" s="14"/>
      <c r="AZ62" s="24"/>
      <c r="BA62" s="14"/>
      <c r="BB62" s="14"/>
      <c r="BC62" s="14"/>
    </row>
    <row r="63" spans="1:55" ht="27" hidden="1" customHeight="1">
      <c r="A63" s="5">
        <f>IF(COUNTA([2]品名マスター!$B$2:$B$501)&gt;=COUNTA(B$3:$B63),COUNTA(B$3:$B63),"")</f>
        <v>61</v>
      </c>
      <c r="B63" s="15" t="str">
        <f>IF(B62="","",IF(B62="以下余白","",IF([2]品名マスター!B62=0,"以下余白",[2]品名マスター!B62)))</f>
        <v>はちみつ</v>
      </c>
      <c r="C63" s="15" t="str">
        <f>IF(IF([2]品名マスター!C62=0,"以下余白",[2]品名マスター!C62)="以下余白","",[2]品名マスター!C62)</f>
        <v>規格表２－７７のとおり</v>
      </c>
      <c r="D63" s="16" t="str">
        <f>IF(IF([2]品名マスター!D62=0,"以下余白",[2]品名マスター!D62)="以下余白","",[2]品名マスター!D62)</f>
        <v>本</v>
      </c>
      <c r="E63" s="17">
        <f>IF(IF([2]品名マスター!E62=0,"以下余白",[2]品名マスター!E62)="以下余白","",[2]品名マスター!E62)</f>
        <v>3</v>
      </c>
      <c r="F63" s="18"/>
      <c r="G63" s="19"/>
      <c r="H63" s="20" t="str">
        <f>IF(A63&lt;=COUNTA([2]品名マスター!$B$2:$B$501),IF(F63="","予価未定",IF(F63&lt;=0,"予価未定","")),"")</f>
        <v>予価未定</v>
      </c>
      <c r="J63" s="21">
        <f>IF(A63&lt;=COUNTA([2]品名マスター!$B$2:$B$501),IFERROR(ROUND(ABS(E63*F63*-1),0),0),"")</f>
        <v>0</v>
      </c>
      <c r="K63" s="21">
        <f>ROUNDUP(COUNTA(B$3:$B63)/30,0)</f>
        <v>3</v>
      </c>
      <c r="L63" s="22" t="str">
        <f t="shared" si="2"/>
        <v/>
      </c>
      <c r="M63" s="22" t="str">
        <f t="shared" si="2"/>
        <v/>
      </c>
      <c r="N63" s="3">
        <f t="shared" si="3"/>
        <v>11</v>
      </c>
      <c r="O63" s="3" t="str">
        <f t="shared" si="0"/>
        <v>規格表</v>
      </c>
      <c r="P63" s="3" t="str">
        <f t="shared" si="1"/>
        <v/>
      </c>
      <c r="U63" s="23"/>
      <c r="AB63" s="14"/>
      <c r="AZ63" s="24"/>
      <c r="BA63" s="14"/>
      <c r="BB63" s="14"/>
      <c r="BC63" s="14"/>
    </row>
    <row r="64" spans="1:55" ht="27" hidden="1" customHeight="1">
      <c r="A64" s="5">
        <f>IF(COUNTA([2]品名マスター!$B$2:$B$501)&gt;=COUNTA(B$3:$B64),COUNTA(B$3:$B64),"")</f>
        <v>62</v>
      </c>
      <c r="B64" s="15" t="str">
        <f>IF(B63="","",IF(B63="以下余白","",IF([2]品名マスター!B63=0,"以下余白",[2]品名マスター!B63)))</f>
        <v>いちごケーキ</v>
      </c>
      <c r="C64" s="26" t="str">
        <f>IF(IF([2]品名マスター!C63=0,"以下余白",[2]品名マスター!C63)="以下余白","",[2]品名マスター!C63)</f>
        <v>（株）ジーピーフーズカットケーキ１個１０ｇ程度、あまおう苺味</v>
      </c>
      <c r="D64" s="16" t="str">
        <f>IF(IF([2]品名マスター!D63=0,"以下余白",[2]品名マスター!D63)="以下余白","",[2]品名マスター!D63)</f>
        <v>個</v>
      </c>
      <c r="E64" s="17">
        <f>IF(IF([2]品名マスター!E63=0,"以下余白",[2]品名マスター!E63)="以下余白","",[2]品名マスター!E63)</f>
        <v>1173</v>
      </c>
      <c r="F64" s="18"/>
      <c r="G64" s="19"/>
      <c r="H64" s="20" t="str">
        <f>IF(A64&lt;=COUNTA([2]品名マスター!$B$2:$B$501),IF(F64="","予価未定",IF(F64&lt;=0,"予価未定","")),"")</f>
        <v>予価未定</v>
      </c>
      <c r="J64" s="21">
        <f>IF(A64&lt;=COUNTA([2]品名マスター!$B$2:$B$501),IFERROR(ROUND(ABS(E64*F64*-1),0),0),"")</f>
        <v>0</v>
      </c>
      <c r="K64" s="21">
        <f>ROUNDUP(COUNTA(B$3:$B64)/30,0)</f>
        <v>3</v>
      </c>
      <c r="L64" s="22" t="str">
        <f t="shared" si="2"/>
        <v/>
      </c>
      <c r="M64" s="22" t="str">
        <f t="shared" si="2"/>
        <v/>
      </c>
      <c r="N64" s="3">
        <f t="shared" si="3"/>
        <v>30</v>
      </c>
      <c r="O64" s="3" t="str">
        <f t="shared" si="0"/>
        <v>（株）</v>
      </c>
      <c r="P64" s="3" t="str">
        <f t="shared" si="1"/>
        <v>フォント縮小</v>
      </c>
      <c r="U64" s="23"/>
      <c r="AB64" s="14"/>
      <c r="AZ64" s="24"/>
      <c r="BA64" s="14"/>
      <c r="BB64" s="14"/>
      <c r="BC64" s="14"/>
    </row>
    <row r="65" spans="1:55" ht="27" hidden="1" customHeight="1">
      <c r="A65" s="5">
        <f>IF(COUNTA([2]品名マスター!$B$2:$B$501)&gt;=COUNTA(B$3:$B65),COUNTA(B$3:$B65),"")</f>
        <v>63</v>
      </c>
      <c r="B65" s="26" t="str">
        <f>IF(B64="","",IF(B64="以下余白","",IF([2]品名マスター!B64=0,"以下余白",[2]品名マスター!B64)))</f>
        <v>冷凍パイン＆マンゴーケーキ</v>
      </c>
      <c r="C65" s="26" t="str">
        <f>IF(IF([2]品名マスター!C64=0,"以下余白",[2]品名マスター!C64)="以下余白","",[2]品名マスター!C64)</f>
        <v>味の素カット済みケーキ９ｇ／個程度　同等品以上他社製品可</v>
      </c>
      <c r="D65" s="16" t="str">
        <f>IF(IF([2]品名マスター!D64=0,"以下余白",[2]品名マスター!D64)="以下余白","",[2]品名マスター!D64)</f>
        <v>個</v>
      </c>
      <c r="E65" s="17">
        <f>IF(IF([2]品名マスター!E64=0,"以下余白",[2]品名マスター!E64)="以下余白","",[2]品名マスター!E64)</f>
        <v>1175</v>
      </c>
      <c r="F65" s="18"/>
      <c r="G65" s="19"/>
      <c r="H65" s="20" t="str">
        <f>IF(A65&lt;=COUNTA([2]品名マスター!$B$2:$B$501),IF(F65="","予価未定",IF(F65&lt;=0,"予価未定","")),"")</f>
        <v>予価未定</v>
      </c>
      <c r="J65" s="21">
        <f>IF(A65&lt;=COUNTA([2]品名マスター!$B$2:$B$501),IFERROR(ROUND(ABS(E65*F65*-1),0),0),"")</f>
        <v>0</v>
      </c>
      <c r="K65" s="21">
        <f>ROUNDUP(COUNTA(B$3:$B65)/30,0)</f>
        <v>3</v>
      </c>
      <c r="L65" s="22" t="str">
        <f t="shared" si="2"/>
        <v/>
      </c>
      <c r="M65" s="22" t="str">
        <f t="shared" si="2"/>
        <v/>
      </c>
      <c r="N65" s="3">
        <f t="shared" si="3"/>
        <v>28</v>
      </c>
      <c r="O65" s="3" t="str">
        <f t="shared" si="0"/>
        <v>味の素</v>
      </c>
      <c r="P65" s="3" t="str">
        <f t="shared" si="1"/>
        <v>フォント縮小</v>
      </c>
      <c r="U65" s="23"/>
      <c r="AB65" s="14"/>
      <c r="AZ65" s="24"/>
      <c r="BA65" s="14"/>
      <c r="BB65" s="14"/>
      <c r="BC65" s="14"/>
    </row>
    <row r="66" spans="1:55" ht="27" hidden="1" customHeight="1">
      <c r="A66" s="5">
        <f>IF(COUNTA([2]品名マスター!$B$2:$B$501)&gt;=COUNTA(B$3:$B66),COUNTA(B$3:$B66),"")</f>
        <v>64</v>
      </c>
      <c r="B66" s="15" t="str">
        <f>IF(B65="","",IF(B65="以下余白","",IF([2]品名マスター!B65=0,"以下余白",[2]品名マスター!B65)))</f>
        <v>米油</v>
      </c>
      <c r="C66" s="15" t="str">
        <f>IF(IF([2]品名マスター!C65=0,"以下余白",[2]品名マスター!C65)="以下余白","",[2]品名マスター!C65)</f>
        <v>米油１００％のもの　国内産</v>
      </c>
      <c r="D66" s="16" t="str">
        <f>IF(IF([2]品名マスター!D65=0,"以下余白",[2]品名マスター!D65)="以下余白","",[2]品名マスター!D65)</f>
        <v>kg</v>
      </c>
      <c r="E66" s="17">
        <f>IF(IF([2]品名マスター!E65=0,"以下余白",[2]品名マスター!E65)="以下余白","",[2]品名マスター!E65)</f>
        <v>2.4</v>
      </c>
      <c r="F66" s="18"/>
      <c r="G66" s="19"/>
      <c r="H66" s="20" t="str">
        <f>IF(A66&lt;=COUNTA([2]品名マスター!$B$2:$B$501),IF(F66="","予価未定",IF(F66&lt;=0,"予価未定","")),"")</f>
        <v>予価未定</v>
      </c>
      <c r="J66" s="21">
        <f>IF(A66&lt;=COUNTA([2]品名マスター!$B$2:$B$501),IFERROR(ROUND(ABS(E66*F66*-1),0),0),"")</f>
        <v>0</v>
      </c>
      <c r="K66" s="21">
        <f>ROUNDUP(COUNTA(B$3:$B66)/30,0)</f>
        <v>3</v>
      </c>
      <c r="L66" s="22">
        <f t="shared" si="2"/>
        <v>0.39999999999999991</v>
      </c>
      <c r="M66" s="22" t="str">
        <f t="shared" si="2"/>
        <v/>
      </c>
      <c r="N66" s="3">
        <f t="shared" si="3"/>
        <v>13</v>
      </c>
      <c r="O66" s="3" t="str">
        <f t="shared" si="0"/>
        <v>米油１</v>
      </c>
      <c r="P66" s="3" t="str">
        <f t="shared" si="1"/>
        <v/>
      </c>
      <c r="U66" s="23"/>
      <c r="AB66" s="14"/>
      <c r="AZ66" s="24"/>
      <c r="BA66" s="14"/>
      <c r="BB66" s="14"/>
      <c r="BC66" s="14"/>
    </row>
    <row r="67" spans="1:55" ht="27" hidden="1" customHeight="1">
      <c r="A67" s="5">
        <f>IF(COUNTA([2]品名マスター!$B$2:$B$501)&gt;=COUNTA(B$3:$B67),COUNTA(B$3:$B67),"")</f>
        <v>65</v>
      </c>
      <c r="B67" s="15" t="str">
        <f>IF(B66="","",IF(B66="以下余白","",IF([2]品名マスター!B66=0,"以下余白",[2]品名マスター!B66)))</f>
        <v>バター</v>
      </c>
      <c r="C67" s="15" t="str">
        <f>IF(IF([2]品名マスター!C66=0,"以下余白",[2]品名マスター!C66)="以下余白","",[2]品名マスター!C66)</f>
        <v>規格表６－７のとおり</v>
      </c>
      <c r="D67" s="16" t="str">
        <f>IF(IF([2]品名マスター!D66=0,"以下余白",[2]品名マスター!D66)="以下余白","",[2]品名マスター!D66)</f>
        <v>個</v>
      </c>
      <c r="E67" s="17">
        <f>IF(IF([2]品名マスター!E66=0,"以下余白",[2]品名マスター!E66)="以下余白","",[2]品名マスター!E66)</f>
        <v>21</v>
      </c>
      <c r="F67" s="18"/>
      <c r="G67" s="19"/>
      <c r="H67" s="20" t="str">
        <f>IF(A67&lt;=COUNTA([2]品名マスター!$B$2:$B$501),IF(F67="","予価未定",IF(F67&lt;=0,"予価未定","")),"")</f>
        <v>予価未定</v>
      </c>
      <c r="J67" s="21">
        <f>IF(A67&lt;=COUNTA([2]品名マスター!$B$2:$B$501),IFERROR(ROUND(ABS(E67*F67*-1),0),0),"")</f>
        <v>0</v>
      </c>
      <c r="K67" s="21">
        <f>ROUNDUP(COUNTA(B$3:$B67)/30,0)</f>
        <v>3</v>
      </c>
      <c r="L67" s="22" t="str">
        <f t="shared" si="2"/>
        <v/>
      </c>
      <c r="M67" s="22" t="str">
        <f t="shared" si="2"/>
        <v/>
      </c>
      <c r="N67" s="3">
        <f t="shared" si="3"/>
        <v>10</v>
      </c>
      <c r="O67" s="3" t="str">
        <f t="shared" ref="O67:O130" si="4">LEFT(C67,3)</f>
        <v>規格表</v>
      </c>
      <c r="P67" s="3" t="str">
        <f t="shared" ref="P67:P130" si="5">IF(N67="","",IF(N67&gt;=20,"フォント縮小",""))</f>
        <v/>
      </c>
      <c r="U67" s="23"/>
      <c r="AB67" s="14"/>
      <c r="AZ67" s="24"/>
      <c r="BA67" s="14"/>
      <c r="BB67" s="14"/>
      <c r="BC67" s="14"/>
    </row>
    <row r="68" spans="1:55" ht="27" hidden="1" customHeight="1">
      <c r="A68" s="5">
        <f>IF(COUNTA([2]品名マスター!$B$2:$B$501)&gt;=COUNTA(B$3:$B68),COUNTA(B$3:$B68),"")</f>
        <v>66</v>
      </c>
      <c r="B68" s="25" t="str">
        <f>IF(B67="","",IF(B67="以下余白","",IF([2]品名マスター!B67=0,"以下余白",[2]品名マスター!B67)))</f>
        <v>ブレンドバター（無塩）</v>
      </c>
      <c r="C68" s="15" t="str">
        <f>IF(IF([2]品名マスター!C67=0,"以下余白",[2]品名マスター!C67)="以下余白","",[2]品名マスター!C67)</f>
        <v>規格表６－１２のとおり</v>
      </c>
      <c r="D68" s="16" t="str">
        <f>IF(IF([2]品名マスター!D67=0,"以下余白",[2]品名マスター!D67)="以下余白","",[2]品名マスター!D67)</f>
        <v>個</v>
      </c>
      <c r="E68" s="17">
        <f>IF(IF([2]品名マスター!E67=0,"以下余白",[2]品名マスター!E67)="以下余白","",[2]品名マスター!E67)</f>
        <v>13</v>
      </c>
      <c r="F68" s="18"/>
      <c r="G68" s="19"/>
      <c r="H68" s="20" t="str">
        <f>IF(A68&lt;=COUNTA([2]品名マスター!$B$2:$B$501),IF(F68="","予価未定",IF(F68&lt;=0,"予価未定","")),"")</f>
        <v>予価未定</v>
      </c>
      <c r="J68" s="21">
        <f>IF(A68&lt;=COUNTA([2]品名マスター!$B$2:$B$501),IFERROR(ROUND(ABS(E68*F68*-1),0),0),"")</f>
        <v>0</v>
      </c>
      <c r="K68" s="21">
        <f>ROUNDUP(COUNTA(B$3:$B68)/30,0)</f>
        <v>3</v>
      </c>
      <c r="L68" s="22" t="str">
        <f t="shared" ref="L68:M131" si="6">IFERROR(IF(E68-INT(E68)=0,"",E68-INT(E68)),"")</f>
        <v/>
      </c>
      <c r="M68" s="22" t="str">
        <f t="shared" si="6"/>
        <v/>
      </c>
      <c r="N68" s="3">
        <f t="shared" ref="N68:N131" si="7">IF(LEN(C68)=0,"",LEN(C68))</f>
        <v>11</v>
      </c>
      <c r="O68" s="3" t="str">
        <f t="shared" si="4"/>
        <v>規格表</v>
      </c>
      <c r="P68" s="3" t="str">
        <f t="shared" si="5"/>
        <v/>
      </c>
      <c r="U68" s="23"/>
      <c r="AB68" s="14"/>
      <c r="AZ68" s="24"/>
      <c r="BA68" s="14"/>
      <c r="BB68" s="14"/>
      <c r="BC68" s="14"/>
    </row>
    <row r="69" spans="1:55" ht="27" hidden="1" customHeight="1">
      <c r="A69" s="5">
        <f>IF(COUNTA([2]品名マスター!$B$2:$B$501)&gt;=COUNTA(B$3:$B69),COUNTA(B$3:$B69),"")</f>
        <v>67</v>
      </c>
      <c r="B69" s="15" t="str">
        <f>IF(B68="","",IF(B68="以下余白","",IF([2]品名マスター!B68=0,"以下余白",[2]品名マスター!B68)))</f>
        <v>すりごまＡ</v>
      </c>
      <c r="C69" s="15" t="str">
        <f>IF(IF([2]品名マスター!C68=0,"以下余白",[2]品名マスター!C68)="以下余白","",[2]品名マスター!C68)</f>
        <v>規格表１０－１０のとおり</v>
      </c>
      <c r="D69" s="16" t="str">
        <f>IF(IF([2]品名マスター!D68=0,"以下余白",[2]品名マスター!D68)="以下余白","",[2]品名マスター!D68)</f>
        <v>kg</v>
      </c>
      <c r="E69" s="17">
        <f>IF(IF([2]品名マスター!E68=0,"以下余白",[2]品名マスター!E68)="以下余白","",[2]品名マスター!E68)</f>
        <v>9</v>
      </c>
      <c r="F69" s="18"/>
      <c r="G69" s="19"/>
      <c r="H69" s="20" t="str">
        <f>IF(A69&lt;=COUNTA([2]品名マスター!$B$2:$B$501),IF(F69="","予価未定",IF(F69&lt;=0,"予価未定","")),"")</f>
        <v>予価未定</v>
      </c>
      <c r="J69" s="21">
        <f>IF(A69&lt;=COUNTA([2]品名マスター!$B$2:$B$501),IFERROR(ROUND(ABS(E69*F69*-1),0),0),"")</f>
        <v>0</v>
      </c>
      <c r="K69" s="21">
        <f>ROUNDUP(COUNTA(B$3:$B69)/30,0)</f>
        <v>3</v>
      </c>
      <c r="L69" s="22" t="str">
        <f t="shared" si="6"/>
        <v/>
      </c>
      <c r="M69" s="22" t="str">
        <f t="shared" si="6"/>
        <v/>
      </c>
      <c r="N69" s="3">
        <f t="shared" si="7"/>
        <v>12</v>
      </c>
      <c r="O69" s="3" t="str">
        <f t="shared" si="4"/>
        <v>規格表</v>
      </c>
      <c r="P69" s="3" t="str">
        <f t="shared" si="5"/>
        <v/>
      </c>
      <c r="U69" s="23"/>
      <c r="AB69" s="14"/>
      <c r="AZ69" s="24"/>
      <c r="BA69" s="14"/>
      <c r="BB69" s="14"/>
      <c r="BC69" s="14"/>
    </row>
    <row r="70" spans="1:55" ht="27" hidden="1" customHeight="1">
      <c r="A70" s="5">
        <f>IF(COUNTA([2]品名マスター!$B$2:$B$501)&gt;=COUNTA(B$3:$B70),COUNTA(B$3:$B70),"")</f>
        <v>68</v>
      </c>
      <c r="B70" s="15" t="str">
        <f>IF(B69="","",IF(B69="以下余白","",IF([2]品名マスター!B69=0,"以下余白",[2]品名マスター!B69)))</f>
        <v>麦味噌</v>
      </c>
      <c r="C70" s="15" t="str">
        <f>IF(IF([2]品名マスター!C69=0,"以下余白",[2]品名マスター!C69)="以下余白","",[2]品名マスター!C69)</f>
        <v>規格表２－１４４のとおり</v>
      </c>
      <c r="D70" s="16" t="str">
        <f>IF(IF([2]品名マスター!D69=0,"以下余白",[2]品名マスター!D69)="以下余白","",[2]品名マスター!D69)</f>
        <v>kg</v>
      </c>
      <c r="E70" s="17">
        <f>IF(IF([2]品名マスター!E69=0,"以下余白",[2]品名マスター!E69)="以下余白","",[2]品名マスター!E69)</f>
        <v>10</v>
      </c>
      <c r="F70" s="18"/>
      <c r="G70" s="19"/>
      <c r="H70" s="20" t="str">
        <f>IF(A70&lt;=COUNTA([2]品名マスター!$B$2:$B$501),IF(F70="","予価未定",IF(F70&lt;=0,"予価未定","")),"")</f>
        <v>予価未定</v>
      </c>
      <c r="J70" s="21">
        <f>IF(A70&lt;=COUNTA([2]品名マスター!$B$2:$B$501),IFERROR(ROUND(ABS(E70*F70*-1),0),0),"")</f>
        <v>0</v>
      </c>
      <c r="K70" s="21">
        <f>ROUNDUP(COUNTA(B$3:$B70)/30,0)</f>
        <v>3</v>
      </c>
      <c r="L70" s="22" t="str">
        <f t="shared" si="6"/>
        <v/>
      </c>
      <c r="M70" s="22" t="str">
        <f t="shared" si="6"/>
        <v/>
      </c>
      <c r="N70" s="3">
        <f t="shared" si="7"/>
        <v>12</v>
      </c>
      <c r="O70" s="3" t="str">
        <f t="shared" si="4"/>
        <v>規格表</v>
      </c>
      <c r="P70" s="3" t="str">
        <f t="shared" si="5"/>
        <v/>
      </c>
      <c r="U70" s="23"/>
      <c r="AB70" s="14"/>
      <c r="AZ70" s="24"/>
      <c r="BA70" s="14"/>
      <c r="BB70" s="14"/>
      <c r="BC70" s="14"/>
    </row>
    <row r="71" spans="1:55" ht="27" hidden="1" customHeight="1">
      <c r="A71" s="5">
        <f>IF(COUNTA([2]品名マスター!$B$2:$B$501)&gt;=COUNTA(B$3:$B71),COUNTA(B$3:$B71),"")</f>
        <v>69</v>
      </c>
      <c r="B71" s="15" t="str">
        <f>IF(B70="","",IF(B70="以下余白","",IF([2]品名マスター!B70=0,"以下余白",[2]品名マスター!B70)))</f>
        <v>豆腐</v>
      </c>
      <c r="C71" s="15" t="str">
        <f>IF(IF([2]品名マスター!C70=0,"以下余白",[2]品名マスター!C70)="以下余白","",[2]品名マスター!C70)</f>
        <v>規格表７－３のとおり</v>
      </c>
      <c r="D71" s="16" t="str">
        <f>IF(IF([2]品名マスター!D70=0,"以下余白",[2]品名マスター!D70)="以下余白","",[2]品名マスター!D70)</f>
        <v>kg</v>
      </c>
      <c r="E71" s="17">
        <f>IF(IF([2]品名マスター!E70=0,"以下余白",[2]品名マスター!E70)="以下余白","",[2]品名マスター!E70)</f>
        <v>41</v>
      </c>
      <c r="F71" s="18"/>
      <c r="G71" s="19"/>
      <c r="H71" s="20" t="str">
        <f>IF(A71&lt;=COUNTA([2]品名マスター!$B$2:$B$501),IF(F71="","予価未定",IF(F71&lt;=0,"予価未定","")),"")</f>
        <v>予価未定</v>
      </c>
      <c r="J71" s="21">
        <f>IF(A71&lt;=COUNTA([2]品名マスター!$B$2:$B$501),IFERROR(ROUND(ABS(E71*F71*-1),0),0),"")</f>
        <v>0</v>
      </c>
      <c r="K71" s="21">
        <f>ROUNDUP(COUNTA(B$3:$B71)/30,0)</f>
        <v>3</v>
      </c>
      <c r="L71" s="22" t="str">
        <f t="shared" si="6"/>
        <v/>
      </c>
      <c r="M71" s="22" t="str">
        <f t="shared" si="6"/>
        <v/>
      </c>
      <c r="N71" s="3">
        <f t="shared" si="7"/>
        <v>10</v>
      </c>
      <c r="O71" s="3" t="str">
        <f t="shared" si="4"/>
        <v>規格表</v>
      </c>
      <c r="P71" s="3" t="str">
        <f t="shared" si="5"/>
        <v/>
      </c>
      <c r="U71" s="23"/>
      <c r="AB71" s="14"/>
      <c r="AZ71" s="24"/>
      <c r="BA71" s="14"/>
      <c r="BB71" s="14"/>
      <c r="BC71" s="14"/>
    </row>
    <row r="72" spans="1:55" ht="27" hidden="1" customHeight="1">
      <c r="A72" s="5">
        <f>IF(COUNTA([2]品名マスター!$B$2:$B$501)&gt;=COUNTA(B$3:$B72),COUNTA(B$3:$B72),"")</f>
        <v>70</v>
      </c>
      <c r="B72" s="15" t="str">
        <f>IF(B71="","",IF(B71="以下余白","",IF([2]品名マスター!B71=0,"以下余白",[2]品名マスター!B71)))</f>
        <v>絹ごし豆腐</v>
      </c>
      <c r="C72" s="15" t="str">
        <f>IF(IF([2]品名マスター!C71=0,"以下余白",[2]品名マスター!C71)="以下余白","",[2]品名マスター!C71)</f>
        <v>規格表７－４のとおり</v>
      </c>
      <c r="D72" s="16" t="str">
        <f>IF(IF([2]品名マスター!D71=0,"以下余白",[2]品名マスター!D71)="以下余白","",[2]品名マスター!D71)</f>
        <v>kg</v>
      </c>
      <c r="E72" s="17">
        <f>IF(IF([2]品名マスター!E71=0,"以下余白",[2]品名マスター!E71)="以下余白","",[2]品名マスター!E71)</f>
        <v>42</v>
      </c>
      <c r="F72" s="18"/>
      <c r="G72" s="19"/>
      <c r="H72" s="20" t="str">
        <f>IF(A72&lt;=COUNTA([2]品名マスター!$B$2:$B$501),IF(F72="","予価未定",IF(F72&lt;=0,"予価未定","")),"")</f>
        <v>予価未定</v>
      </c>
      <c r="J72" s="21">
        <f>IF(A72&lt;=COUNTA([2]品名マスター!$B$2:$B$501),IFERROR(ROUND(ABS(E72*F72*-1),0),0),"")</f>
        <v>0</v>
      </c>
      <c r="K72" s="21">
        <f>ROUNDUP(COUNTA(B$3:$B72)/30,0)</f>
        <v>3</v>
      </c>
      <c r="L72" s="22" t="str">
        <f t="shared" si="6"/>
        <v/>
      </c>
      <c r="M72" s="22" t="str">
        <f t="shared" si="6"/>
        <v/>
      </c>
      <c r="N72" s="3">
        <f t="shared" si="7"/>
        <v>10</v>
      </c>
      <c r="O72" s="3" t="str">
        <f t="shared" si="4"/>
        <v>規格表</v>
      </c>
      <c r="P72" s="3" t="str">
        <f t="shared" si="5"/>
        <v/>
      </c>
      <c r="U72" s="23"/>
      <c r="AB72" s="14"/>
      <c r="AZ72" s="24"/>
      <c r="BA72" s="14"/>
      <c r="BB72" s="14"/>
      <c r="BC72" s="14"/>
    </row>
    <row r="73" spans="1:55" ht="27" hidden="1" customHeight="1">
      <c r="A73" s="5">
        <f>IF(COUNTA([2]品名マスター!$B$2:$B$501)&gt;=COUNTA(B$3:$B73),COUNTA(B$3:$B73),"")</f>
        <v>71</v>
      </c>
      <c r="B73" s="15" t="str">
        <f>IF(B72="","",IF(B72="以下余白","",IF([2]品名マスター!B72=0,"以下余白",[2]品名マスター!B72)))</f>
        <v>焼豆腐</v>
      </c>
      <c r="C73" s="15" t="str">
        <f>IF(IF([2]品名マスター!C72=0,"以下余白",[2]品名マスター!C72)="以下余白","",[2]品名マスター!C72)</f>
        <v>規格表７－５のとおり</v>
      </c>
      <c r="D73" s="16" t="str">
        <f>IF(IF([2]品名マスター!D72=0,"以下余白",[2]品名マスター!D72)="以下余白","",[2]品名マスター!D72)</f>
        <v>kg</v>
      </c>
      <c r="E73" s="17">
        <f>IF(IF([2]品名マスター!E72=0,"以下余白",[2]品名マスター!E72)="以下余白","",[2]品名マスター!E72)</f>
        <v>33</v>
      </c>
      <c r="F73" s="18"/>
      <c r="G73" s="19"/>
      <c r="H73" s="20" t="str">
        <f>IF(A73&lt;=COUNTA([2]品名マスター!$B$2:$B$501),IF(F73="","予価未定",IF(F73&lt;=0,"予価未定","")),"")</f>
        <v>予価未定</v>
      </c>
      <c r="J73" s="21">
        <f>IF(A73&lt;=COUNTA([2]品名マスター!$B$2:$B$501),IFERROR(ROUND(ABS(E73*F73*-1),0),0),"")</f>
        <v>0</v>
      </c>
      <c r="K73" s="21">
        <f>ROUNDUP(COUNTA(B$3:$B73)/30,0)</f>
        <v>3</v>
      </c>
      <c r="L73" s="22" t="str">
        <f t="shared" si="6"/>
        <v/>
      </c>
      <c r="M73" s="22" t="str">
        <f t="shared" si="6"/>
        <v/>
      </c>
      <c r="N73" s="3">
        <f t="shared" si="7"/>
        <v>10</v>
      </c>
      <c r="O73" s="3" t="str">
        <f t="shared" si="4"/>
        <v>規格表</v>
      </c>
      <c r="P73" s="3" t="str">
        <f t="shared" si="5"/>
        <v/>
      </c>
      <c r="U73" s="23"/>
      <c r="AB73" s="14"/>
      <c r="AZ73" s="24"/>
      <c r="BA73" s="14"/>
      <c r="BB73" s="14"/>
      <c r="BC73" s="14"/>
    </row>
    <row r="74" spans="1:55" ht="27" hidden="1" customHeight="1">
      <c r="A74" s="5">
        <f>IF(COUNTA([2]品名マスター!$B$2:$B$501)&gt;=COUNTA(B$3:$B74),COUNTA(B$3:$B74),"")</f>
        <v>72</v>
      </c>
      <c r="B74" s="15" t="str">
        <f>IF(B73="","",IF(B73="以下余白","",IF([2]品名マスター!B73=0,"以下余白",[2]品名マスター!B73)))</f>
        <v>ゆし豆腐</v>
      </c>
      <c r="C74" s="15" t="str">
        <f>IF(IF([2]品名マスター!C73=0,"以下余白",[2]品名マスター!C73)="以下余白","",[2]品名マスター!C73)</f>
        <v>規格表７－６のとおり</v>
      </c>
      <c r="D74" s="16" t="str">
        <f>IF(IF([2]品名マスター!D73=0,"以下余白",[2]品名マスター!D73)="以下余白","",[2]品名マスター!D73)</f>
        <v>kg</v>
      </c>
      <c r="E74" s="17">
        <f>IF(IF([2]品名マスター!E73=0,"以下余白",[2]品名マスター!E73)="以下余白","",[2]品名マスター!E73)</f>
        <v>21</v>
      </c>
      <c r="F74" s="18"/>
      <c r="G74" s="19"/>
      <c r="H74" s="20" t="str">
        <f>IF(A74&lt;=COUNTA([2]品名マスター!$B$2:$B$501),IF(F74="","予価未定",IF(F74&lt;=0,"予価未定","")),"")</f>
        <v>予価未定</v>
      </c>
      <c r="J74" s="21">
        <f>IF(A74&lt;=COUNTA([2]品名マスター!$B$2:$B$501),IFERROR(ROUND(ABS(E74*F74*-1),0),0),"")</f>
        <v>0</v>
      </c>
      <c r="K74" s="21">
        <f>ROUNDUP(COUNTA(B$3:$B74)/30,0)</f>
        <v>3</v>
      </c>
      <c r="L74" s="22" t="str">
        <f t="shared" si="6"/>
        <v/>
      </c>
      <c r="M74" s="22" t="str">
        <f t="shared" si="6"/>
        <v/>
      </c>
      <c r="N74" s="3">
        <f t="shared" si="7"/>
        <v>10</v>
      </c>
      <c r="O74" s="3" t="str">
        <f t="shared" si="4"/>
        <v>規格表</v>
      </c>
      <c r="P74" s="3" t="str">
        <f t="shared" si="5"/>
        <v/>
      </c>
      <c r="U74" s="23"/>
      <c r="AB74" s="14"/>
      <c r="AZ74" s="24"/>
      <c r="BA74" s="14"/>
      <c r="BB74" s="14"/>
      <c r="BC74" s="14"/>
    </row>
    <row r="75" spans="1:55" ht="27" hidden="1" customHeight="1">
      <c r="A75" s="5">
        <f>IF(COUNTA([2]品名マスター!$B$2:$B$501)&gt;=COUNTA(B$3:$B75),COUNTA(B$3:$B75),"")</f>
        <v>73</v>
      </c>
      <c r="B75" s="15" t="str">
        <f>IF(B74="","",IF(B74="以下余白","",IF([2]品名マスター!B74=0,"以下余白",[2]品名マスター!B74)))</f>
        <v>冷凍豆腐Ａ</v>
      </c>
      <c r="C75" s="15" t="str">
        <f>IF(IF([2]品名マスター!C74=0,"以下余白",[2]品名マスター!C74)="以下余白","",[2]品名マスター!C74)</f>
        <v>規格表７－２４のとおり</v>
      </c>
      <c r="D75" s="16" t="str">
        <f>IF(IF([2]品名マスター!D74=0,"以下余白",[2]品名マスター!D74)="以下余白","",[2]品名マスター!D74)</f>
        <v>kg</v>
      </c>
      <c r="E75" s="17">
        <f>IF(IF([2]品名マスター!E74=0,"以下余白",[2]品名マスター!E74)="以下余白","",[2]品名マスター!E74)</f>
        <v>85</v>
      </c>
      <c r="F75" s="18"/>
      <c r="G75" s="19"/>
      <c r="H75" s="20" t="str">
        <f>IF(A75&lt;=COUNTA([2]品名マスター!$B$2:$B$501),IF(F75="","予価未定",IF(F75&lt;=0,"予価未定","")),"")</f>
        <v>予価未定</v>
      </c>
      <c r="J75" s="21">
        <f>IF(A75&lt;=COUNTA([2]品名マスター!$B$2:$B$501),IFERROR(ROUND(ABS(E75*F75*-1),0),0),"")</f>
        <v>0</v>
      </c>
      <c r="K75" s="21">
        <f>ROUNDUP(COUNTA(B$3:$B75)/30,0)</f>
        <v>3</v>
      </c>
      <c r="L75" s="22" t="str">
        <f t="shared" si="6"/>
        <v/>
      </c>
      <c r="M75" s="22" t="str">
        <f t="shared" si="6"/>
        <v/>
      </c>
      <c r="N75" s="3">
        <f t="shared" si="7"/>
        <v>11</v>
      </c>
      <c r="O75" s="3" t="str">
        <f t="shared" si="4"/>
        <v>規格表</v>
      </c>
      <c r="P75" s="3" t="str">
        <f t="shared" si="5"/>
        <v/>
      </c>
      <c r="U75" s="23"/>
      <c r="AB75" s="14"/>
      <c r="AZ75" s="24"/>
      <c r="BA75" s="14"/>
      <c r="BB75" s="14"/>
      <c r="BC75" s="14"/>
    </row>
    <row r="76" spans="1:55" ht="27" hidden="1" customHeight="1">
      <c r="A76" s="5">
        <f>IF(COUNTA([2]品名マスター!$B$2:$B$501)&gt;=COUNTA(B$3:$B76),COUNTA(B$3:$B76),"")</f>
        <v>74</v>
      </c>
      <c r="B76" s="15" t="str">
        <f>IF(B75="","",IF(B75="以下余白","",IF([2]品名マスター!B75=0,"以下余白",[2]品名マスター!B75)))</f>
        <v>冷凍豆腐Ｂ</v>
      </c>
      <c r="C76" s="15" t="str">
        <f>IF(IF([2]品名マスター!C75=0,"以下余白",[2]品名マスター!C75)="以下余白","",[2]品名マスター!C75)</f>
        <v>規格表７－２５のとおり</v>
      </c>
      <c r="D76" s="16" t="str">
        <f>IF(IF([2]品名マスター!D75=0,"以下余白",[2]品名マスター!D75)="以下余白","",[2]品名マスター!D75)</f>
        <v>kg</v>
      </c>
      <c r="E76" s="17">
        <f>IF(IF([2]品名マスター!E75=0,"以下余白",[2]品名マスター!E75)="以下余白","",[2]品名マスター!E75)</f>
        <v>335</v>
      </c>
      <c r="F76" s="18"/>
      <c r="G76" s="19"/>
      <c r="H76" s="20" t="str">
        <f>IF(A76&lt;=COUNTA([2]品名マスター!$B$2:$B$501),IF(F76="","予価未定",IF(F76&lt;=0,"予価未定","")),"")</f>
        <v>予価未定</v>
      </c>
      <c r="J76" s="21">
        <f>IF(A76&lt;=COUNTA([2]品名マスター!$B$2:$B$501),IFERROR(ROUND(ABS(E76*F76*-1),0),0),"")</f>
        <v>0</v>
      </c>
      <c r="K76" s="21">
        <f>ROUNDUP(COUNTA(B$3:$B76)/30,0)</f>
        <v>3</v>
      </c>
      <c r="L76" s="22" t="str">
        <f t="shared" si="6"/>
        <v/>
      </c>
      <c r="M76" s="22" t="str">
        <f t="shared" si="6"/>
        <v/>
      </c>
      <c r="N76" s="3">
        <f t="shared" si="7"/>
        <v>11</v>
      </c>
      <c r="O76" s="3" t="str">
        <f t="shared" si="4"/>
        <v>規格表</v>
      </c>
      <c r="P76" s="3" t="str">
        <f t="shared" si="5"/>
        <v/>
      </c>
      <c r="U76" s="23"/>
      <c r="AB76" s="14"/>
      <c r="AZ76" s="24"/>
      <c r="BA76" s="14"/>
      <c r="BB76" s="14"/>
      <c r="BC76" s="14"/>
    </row>
    <row r="77" spans="1:55" ht="27" hidden="1" customHeight="1">
      <c r="A77" s="5">
        <f>IF(COUNTA([2]品名マスター!$B$2:$B$501)&gt;=COUNTA(B$3:$B77),COUNTA(B$3:$B77),"")</f>
        <v>75</v>
      </c>
      <c r="B77" s="15" t="str">
        <f>IF(B76="","",IF(B76="以下余白","",IF([2]品名マスター!B76=0,"以下余白",[2]品名マスター!B76)))</f>
        <v>生揚</v>
      </c>
      <c r="C77" s="15" t="str">
        <f>IF(IF([2]品名マスター!C76=0,"以下余白",[2]品名マスター!C76)="以下余白","",[2]品名マスター!C76)</f>
        <v>規格表７－１０のとおり</v>
      </c>
      <c r="D77" s="16" t="str">
        <f>IF(IF([2]品名マスター!D76=0,"以下余白",[2]品名マスター!D76)="以下余白","",[2]品名マスター!D76)</f>
        <v>kg</v>
      </c>
      <c r="E77" s="17">
        <f>IF(IF([2]品名マスター!E76=0,"以下余白",[2]品名マスター!E76)="以下余白","",[2]品名マスター!E76)</f>
        <v>18</v>
      </c>
      <c r="F77" s="18"/>
      <c r="G77" s="19"/>
      <c r="H77" s="20" t="str">
        <f>IF(A77&lt;=COUNTA([2]品名マスター!$B$2:$B$501),IF(F77="","予価未定",IF(F77&lt;=0,"予価未定","")),"")</f>
        <v>予価未定</v>
      </c>
      <c r="J77" s="21">
        <f>IF(A77&lt;=COUNTA([2]品名マスター!$B$2:$B$501),IFERROR(ROUND(ABS(E77*F77*-1),0),0),"")</f>
        <v>0</v>
      </c>
      <c r="K77" s="21">
        <f>ROUNDUP(COUNTA(B$3:$B77)/30,0)</f>
        <v>3</v>
      </c>
      <c r="L77" s="22" t="str">
        <f t="shared" si="6"/>
        <v/>
      </c>
      <c r="M77" s="22" t="str">
        <f t="shared" si="6"/>
        <v/>
      </c>
      <c r="N77" s="3">
        <f t="shared" si="7"/>
        <v>11</v>
      </c>
      <c r="O77" s="3" t="str">
        <f t="shared" si="4"/>
        <v>規格表</v>
      </c>
      <c r="P77" s="3" t="str">
        <f t="shared" si="5"/>
        <v/>
      </c>
      <c r="U77" s="23"/>
      <c r="AB77" s="14"/>
      <c r="AZ77" s="24"/>
      <c r="BA77" s="14"/>
      <c r="BB77" s="14"/>
      <c r="BC77" s="14"/>
    </row>
    <row r="78" spans="1:55" ht="27" hidden="1" customHeight="1">
      <c r="A78" s="5">
        <f>IF(COUNTA([2]品名マスター!$B$2:$B$501)&gt;=COUNTA(B$3:$B78),COUNTA(B$3:$B78),"")</f>
        <v>76</v>
      </c>
      <c r="B78" s="15" t="str">
        <f>IF(B77="","",IF(B77="以下余白","",IF([2]品名マスター!B77=0,"以下余白",[2]品名マスター!B77)))</f>
        <v>冷凍絹厚揚Ａ</v>
      </c>
      <c r="C78" s="15" t="str">
        <f>IF(IF([2]品名マスター!C77=0,"以下余白",[2]品名マスター!C77)="以下余白","",[2]品名マスター!C77)</f>
        <v>規格表７－２６のとおり</v>
      </c>
      <c r="D78" s="16" t="str">
        <f>IF(IF([2]品名マスター!D77=0,"以下余白",[2]品名マスター!D77)="以下余白","",[2]品名マスター!D77)</f>
        <v>kg</v>
      </c>
      <c r="E78" s="17">
        <f>IF(IF([2]品名マスター!E77=0,"以下余白",[2]品名マスター!E77)="以下余白","",[2]品名マスター!E77)</f>
        <v>5</v>
      </c>
      <c r="F78" s="18"/>
      <c r="G78" s="19"/>
      <c r="H78" s="20" t="str">
        <f>IF(A78&lt;=COUNTA([2]品名マスター!$B$2:$B$501),IF(F78="","予価未定",IF(F78&lt;=0,"予価未定","")),"")</f>
        <v>予価未定</v>
      </c>
      <c r="J78" s="21">
        <f>IF(A78&lt;=COUNTA([2]品名マスター!$B$2:$B$501),IFERROR(ROUND(ABS(E78*F78*-1),0),0),"")</f>
        <v>0</v>
      </c>
      <c r="K78" s="21">
        <f>ROUNDUP(COUNTA(B$3:$B78)/30,0)</f>
        <v>3</v>
      </c>
      <c r="L78" s="22" t="str">
        <f t="shared" si="6"/>
        <v/>
      </c>
      <c r="M78" s="22" t="str">
        <f t="shared" si="6"/>
        <v/>
      </c>
      <c r="N78" s="3">
        <f t="shared" si="7"/>
        <v>11</v>
      </c>
      <c r="O78" s="3" t="str">
        <f t="shared" si="4"/>
        <v>規格表</v>
      </c>
      <c r="P78" s="3" t="str">
        <f t="shared" si="5"/>
        <v/>
      </c>
      <c r="U78" s="23"/>
      <c r="AB78" s="14"/>
      <c r="AZ78" s="24"/>
      <c r="BA78" s="14"/>
      <c r="BB78" s="14"/>
      <c r="BC78" s="14"/>
    </row>
    <row r="79" spans="1:55" ht="27" hidden="1" customHeight="1">
      <c r="A79" s="5">
        <f>IF(COUNTA([2]品名マスター!$B$2:$B$501)&gt;=COUNTA(B$3:$B79),COUNTA(B$3:$B79),"")</f>
        <v>77</v>
      </c>
      <c r="B79" s="15" t="str">
        <f>IF(B78="","",IF(B78="以下余白","",IF([2]品名マスター!B78=0,"以下余白",[2]品名マスター!B78)))</f>
        <v>油揚</v>
      </c>
      <c r="C79" s="15" t="str">
        <f>IF(IF([2]品名マスター!C78=0,"以下余白",[2]品名マスター!C78)="以下余白","",[2]品名マスター!C78)</f>
        <v>規格表７－８のとおり</v>
      </c>
      <c r="D79" s="16" t="str">
        <f>IF(IF([2]品名マスター!D78=0,"以下余白",[2]品名マスター!D78)="以下余白","",[2]品名マスター!D78)</f>
        <v>kg</v>
      </c>
      <c r="E79" s="17">
        <f>IF(IF([2]品名マスター!E78=0,"以下余白",[2]品名マスター!E78)="以下余白","",[2]品名マスター!E78)</f>
        <v>16</v>
      </c>
      <c r="F79" s="18"/>
      <c r="G79" s="19"/>
      <c r="H79" s="20" t="str">
        <f>IF(A79&lt;=COUNTA([2]品名マスター!$B$2:$B$501),IF(F79="","予価未定",IF(F79&lt;=0,"予価未定","")),"")</f>
        <v>予価未定</v>
      </c>
      <c r="J79" s="21">
        <f>IF(A79&lt;=COUNTA([2]品名マスター!$B$2:$B$501),IFERROR(ROUND(ABS(E79*F79*-1),0),0),"")</f>
        <v>0</v>
      </c>
      <c r="K79" s="21">
        <f>ROUNDUP(COUNTA(B$3:$B79)/30,0)</f>
        <v>3</v>
      </c>
      <c r="L79" s="22" t="str">
        <f t="shared" si="6"/>
        <v/>
      </c>
      <c r="M79" s="22" t="str">
        <f t="shared" si="6"/>
        <v/>
      </c>
      <c r="N79" s="3">
        <f t="shared" si="7"/>
        <v>10</v>
      </c>
      <c r="O79" s="3" t="str">
        <f t="shared" si="4"/>
        <v>規格表</v>
      </c>
      <c r="P79" s="3" t="str">
        <f t="shared" si="5"/>
        <v/>
      </c>
      <c r="U79" s="23"/>
      <c r="AB79" s="14"/>
      <c r="AZ79" s="24"/>
      <c r="BA79" s="14"/>
      <c r="BB79" s="14"/>
      <c r="BC79" s="14"/>
    </row>
    <row r="80" spans="1:55" ht="27" hidden="1" customHeight="1">
      <c r="A80" s="5">
        <f>IF(COUNTA([2]品名マスター!$B$2:$B$501)&gt;=COUNTA(B$3:$B80),COUNTA(B$3:$B80),"")</f>
        <v>78</v>
      </c>
      <c r="B80" s="15" t="str">
        <f>IF(B79="","",IF(B79="以下余白","",IF([2]品名マスター!B79=0,"以下余白",[2]品名マスター!B79)))</f>
        <v>業務用豆乳</v>
      </c>
      <c r="C80" s="15" t="str">
        <f>IF(IF([2]品名マスター!C79=0,"以下余白",[2]品名マスター!C79)="以下余白","",[2]品名マスター!C79)</f>
        <v>規格表７－１のとおり</v>
      </c>
      <c r="D80" s="16" t="str">
        <f>IF(IF([2]品名マスター!D79=0,"以下余白",[2]品名マスター!D79)="以下余白","",[2]品名マスター!D79)</f>
        <v>個</v>
      </c>
      <c r="E80" s="17">
        <f>IF(IF([2]品名マスター!E79=0,"以下余白",[2]品名マスター!E79)="以下余白","",[2]品名マスター!E79)</f>
        <v>71</v>
      </c>
      <c r="F80" s="18"/>
      <c r="G80" s="19"/>
      <c r="H80" s="20" t="str">
        <f>IF(A80&lt;=COUNTA([2]品名マスター!$B$2:$B$501),IF(F80="","予価未定",IF(F80&lt;=0,"予価未定","")),"")</f>
        <v>予価未定</v>
      </c>
      <c r="J80" s="21">
        <f>IF(A80&lt;=COUNTA([2]品名マスター!$B$2:$B$501),IFERROR(ROUND(ABS(E80*F80*-1),0),0),"")</f>
        <v>0</v>
      </c>
      <c r="K80" s="21">
        <f>ROUNDUP(COUNTA(B$3:$B80)/30,0)</f>
        <v>3</v>
      </c>
      <c r="L80" s="22" t="str">
        <f t="shared" si="6"/>
        <v/>
      </c>
      <c r="M80" s="22" t="str">
        <f t="shared" si="6"/>
        <v/>
      </c>
      <c r="N80" s="3">
        <f t="shared" si="7"/>
        <v>10</v>
      </c>
      <c r="O80" s="3" t="str">
        <f t="shared" si="4"/>
        <v>規格表</v>
      </c>
      <c r="P80" s="3" t="str">
        <f t="shared" si="5"/>
        <v/>
      </c>
      <c r="U80" s="23"/>
      <c r="AB80" s="14"/>
      <c r="AZ80" s="24"/>
      <c r="BA80" s="14"/>
      <c r="BB80" s="14"/>
      <c r="BC80" s="14"/>
    </row>
    <row r="81" spans="1:55" ht="27" hidden="1" customHeight="1">
      <c r="A81" s="5">
        <f>IF(COUNTA([2]品名マスター!$B$2:$B$501)&gt;=COUNTA(B$3:$B81),COUNTA(B$3:$B81),"")</f>
        <v>79</v>
      </c>
      <c r="B81" s="15" t="str">
        <f>IF(B80="","",IF(B80="以下余白","",IF([2]品名マスター!B80=0,"以下余白",[2]品名マスター!B80)))</f>
        <v>豆乳（コーヒー）</v>
      </c>
      <c r="C81" s="15" t="str">
        <f>IF(IF([2]品名マスター!C80=0,"以下余白",[2]品名マスター!C80)="以下余白","",[2]品名マスター!C80)</f>
        <v>規格表７－１３のとおり</v>
      </c>
      <c r="D81" s="16" t="str">
        <f>IF(IF([2]品名マスター!D80=0,"以下余白",[2]品名マスター!D80)="以下余白","",[2]品名マスター!D80)</f>
        <v>個</v>
      </c>
      <c r="E81" s="17">
        <f>IF(IF([2]品名マスター!E80=0,"以下余白",[2]品名マスター!E80)="以下余白","",[2]品名マスター!E80)</f>
        <v>217</v>
      </c>
      <c r="F81" s="18"/>
      <c r="G81" s="19"/>
      <c r="H81" s="20" t="str">
        <f>IF(A81&lt;=COUNTA([2]品名マスター!$B$2:$B$501),IF(F81="","予価未定",IF(F81&lt;=0,"予価未定","")),"")</f>
        <v>予価未定</v>
      </c>
      <c r="J81" s="21">
        <f>IF(A81&lt;=COUNTA([2]品名マスター!$B$2:$B$501),IFERROR(ROUND(ABS(E81*F81*-1),0),0),"")</f>
        <v>0</v>
      </c>
      <c r="K81" s="21">
        <f>ROUNDUP(COUNTA(B$3:$B81)/30,0)</f>
        <v>3</v>
      </c>
      <c r="L81" s="22" t="str">
        <f t="shared" si="6"/>
        <v/>
      </c>
      <c r="M81" s="22" t="str">
        <f t="shared" si="6"/>
        <v/>
      </c>
      <c r="N81" s="3">
        <f t="shared" si="7"/>
        <v>11</v>
      </c>
      <c r="O81" s="3" t="str">
        <f t="shared" si="4"/>
        <v>規格表</v>
      </c>
      <c r="P81" s="3" t="str">
        <f t="shared" si="5"/>
        <v/>
      </c>
      <c r="U81" s="23"/>
      <c r="AB81" s="14"/>
      <c r="AZ81" s="24"/>
      <c r="BA81" s="14"/>
      <c r="BB81" s="14"/>
      <c r="BC81" s="14"/>
    </row>
    <row r="82" spans="1:55" ht="27" hidden="1" customHeight="1">
      <c r="A82" s="5">
        <f>IF(COUNTA([2]品名マスター!$B$2:$B$501)&gt;=COUNTA(B$3:$B82),COUNTA(B$3:$B82),"")</f>
        <v>80</v>
      </c>
      <c r="B82" s="26" t="str">
        <f>IF(B81="","",IF(B81="以下余白","",IF([2]品名マスター!B81=0,"以下余白",[2]品名マスター!B81)))</f>
        <v>豆乳（フルーツミックス）</v>
      </c>
      <c r="C82" s="15" t="str">
        <f>IF(IF([2]品名マスター!C81=0,"以下余白",[2]品名マスター!C81)="以下余白","",[2]品名マスター!C81)</f>
        <v>規格表７－２０のとおり</v>
      </c>
      <c r="D82" s="16" t="str">
        <f>IF(IF([2]品名マスター!D81=0,"以下余白",[2]品名マスター!D81)="以下余白","",[2]品名マスター!D81)</f>
        <v>個</v>
      </c>
      <c r="E82" s="17">
        <f>IF(IF([2]品名マスター!E81=0,"以下余白",[2]品名マスター!E81)="以下余白","",[2]品名マスター!E81)</f>
        <v>216</v>
      </c>
      <c r="F82" s="18"/>
      <c r="G82" s="19"/>
      <c r="H82" s="20" t="str">
        <f>IF(A82&lt;=COUNTA([2]品名マスター!$B$2:$B$501),IF(F82="","予価未定",IF(F82&lt;=0,"予価未定","")),"")</f>
        <v>予価未定</v>
      </c>
      <c r="J82" s="21">
        <f>IF(A82&lt;=COUNTA([2]品名マスター!$B$2:$B$501),IFERROR(ROUND(ABS(E82*F82*-1),0),0),"")</f>
        <v>0</v>
      </c>
      <c r="K82" s="21">
        <f>ROUNDUP(COUNTA(B$3:$B82)/30,0)</f>
        <v>3</v>
      </c>
      <c r="L82" s="22" t="str">
        <f t="shared" si="6"/>
        <v/>
      </c>
      <c r="M82" s="22" t="str">
        <f t="shared" si="6"/>
        <v/>
      </c>
      <c r="N82" s="3">
        <f t="shared" si="7"/>
        <v>11</v>
      </c>
      <c r="O82" s="3" t="str">
        <f t="shared" si="4"/>
        <v>規格表</v>
      </c>
      <c r="P82" s="3" t="str">
        <f t="shared" si="5"/>
        <v/>
      </c>
      <c r="U82" s="23"/>
      <c r="AB82" s="14"/>
      <c r="AZ82" s="24"/>
      <c r="BA82" s="14"/>
      <c r="BB82" s="14"/>
      <c r="BC82" s="14"/>
    </row>
    <row r="83" spans="1:55" ht="27" hidden="1" customHeight="1">
      <c r="A83" s="5">
        <f>IF(COUNTA([2]品名マスター!$B$2:$B$501)&gt;=COUNTA(B$3:$B83),COUNTA(B$3:$B83),"")</f>
        <v>81</v>
      </c>
      <c r="B83" s="15" t="str">
        <f>IF(B82="","",IF(B82="以下余白","",IF([2]品名マスター!B82=0,"以下余白",[2]品名マスター!B82)))</f>
        <v>豆乳（紅茶）</v>
      </c>
      <c r="C83" s="15" t="str">
        <f>IF(IF([2]品名マスター!C82=0,"以下余白",[2]品名マスター!C82)="以下余白","",[2]品名マスター!C82)</f>
        <v>規格表７－２１のとおり</v>
      </c>
      <c r="D83" s="16" t="str">
        <f>IF(IF([2]品名マスター!D82=0,"以下余白",[2]品名マスター!D82)="以下余白","",[2]品名マスター!D82)</f>
        <v>個</v>
      </c>
      <c r="E83" s="17">
        <f>IF(IF([2]品名マスター!E82=0,"以下余白",[2]品名マスター!E82)="以下余白","",[2]品名マスター!E82)</f>
        <v>214</v>
      </c>
      <c r="F83" s="18"/>
      <c r="G83" s="19"/>
      <c r="H83" s="20" t="str">
        <f>IF(A83&lt;=COUNTA([2]品名マスター!$B$2:$B$501),IF(F83="","予価未定",IF(F83&lt;=0,"予価未定","")),"")</f>
        <v>予価未定</v>
      </c>
      <c r="J83" s="21">
        <f>IF(A83&lt;=COUNTA([2]品名マスター!$B$2:$B$501),IFERROR(ROUND(ABS(E83*F83*-1),0),0),"")</f>
        <v>0</v>
      </c>
      <c r="K83" s="21">
        <f>ROUNDUP(COUNTA(B$3:$B83)/30,0)</f>
        <v>3</v>
      </c>
      <c r="L83" s="22" t="str">
        <f t="shared" si="6"/>
        <v/>
      </c>
      <c r="M83" s="22" t="str">
        <f t="shared" si="6"/>
        <v/>
      </c>
      <c r="N83" s="3">
        <f t="shared" si="7"/>
        <v>11</v>
      </c>
      <c r="O83" s="3" t="str">
        <f t="shared" si="4"/>
        <v>規格表</v>
      </c>
      <c r="P83" s="3" t="str">
        <f t="shared" si="5"/>
        <v/>
      </c>
      <c r="U83" s="23"/>
      <c r="AZ83" s="24"/>
      <c r="BA83" s="14"/>
      <c r="BB83" s="14"/>
      <c r="BC83" s="14"/>
    </row>
    <row r="84" spans="1:55" ht="27" hidden="1" customHeight="1">
      <c r="A84" s="5">
        <f>IF(COUNTA([2]品名マスター!$B$2:$B$501)&gt;=COUNTA(B$3:$B84),COUNTA(B$3:$B84),"")</f>
        <v>82</v>
      </c>
      <c r="B84" s="15" t="str">
        <f>IF(B83="","",IF(B83="以下余白","",IF([2]品名マスター!B83=0,"以下余白",[2]品名マスター!B83)))</f>
        <v>豆乳（抹茶）</v>
      </c>
      <c r="C84" s="15" t="str">
        <f>IF(IF([2]品名マスター!C83=0,"以下余白",[2]品名マスター!C83)="以下余白","",[2]品名マスター!C83)</f>
        <v>規格表７－２２のとおり</v>
      </c>
      <c r="D84" s="16" t="str">
        <f>IF(IF([2]品名マスター!D83=0,"以下余白",[2]品名マスター!D83)="以下余白","",[2]品名マスター!D83)</f>
        <v>個</v>
      </c>
      <c r="E84" s="17">
        <f>IF(IF([2]品名マスター!E83=0,"以下余白",[2]品名マスター!E83)="以下余白","",[2]品名マスター!E83)</f>
        <v>214</v>
      </c>
      <c r="F84" s="18"/>
      <c r="G84" s="19"/>
      <c r="H84" s="20" t="str">
        <f>IF(A84&lt;=COUNTA([2]品名マスター!$B$2:$B$501),IF(F84="","予価未定",IF(F84&lt;=0,"予価未定","")),"")</f>
        <v>予価未定</v>
      </c>
      <c r="J84" s="21">
        <f>IF(A84&lt;=COUNTA([2]品名マスター!$B$2:$B$501),IFERROR(ROUND(ABS(E84*F84*-1),0),0),"")</f>
        <v>0</v>
      </c>
      <c r="K84" s="21">
        <f>ROUNDUP(COUNTA(B$3:$B84)/30,0)</f>
        <v>3</v>
      </c>
      <c r="L84" s="22" t="str">
        <f t="shared" si="6"/>
        <v/>
      </c>
      <c r="M84" s="22" t="str">
        <f t="shared" si="6"/>
        <v/>
      </c>
      <c r="N84" s="3">
        <f t="shared" si="7"/>
        <v>11</v>
      </c>
      <c r="O84" s="3" t="str">
        <f t="shared" si="4"/>
        <v>規格表</v>
      </c>
      <c r="P84" s="3" t="str">
        <f t="shared" si="5"/>
        <v/>
      </c>
      <c r="U84" s="23"/>
      <c r="AZ84" s="24"/>
      <c r="BA84" s="14"/>
      <c r="BB84" s="14"/>
      <c r="BC84" s="14"/>
    </row>
    <row r="85" spans="1:55" ht="27" hidden="1" customHeight="1">
      <c r="A85" s="5">
        <f>IF(COUNTA([2]品名マスター!$B$2:$B$501)&gt;=COUNTA(B$3:$B85),COUNTA(B$3:$B85),"")</f>
        <v>83</v>
      </c>
      <c r="B85" s="15" t="str">
        <f>IF(B84="","",IF(B84="以下余白","",IF([2]品名マスター!B84=0,"以下余白",[2]品名マスター!B84)))</f>
        <v>豆乳（プレーン）</v>
      </c>
      <c r="C85" s="15" t="str">
        <f>IF(IF([2]品名マスター!C84=0,"以下余白",[2]品名マスター!C84)="以下余白","",[2]品名マスター!C84)</f>
        <v>規格表７－２のとおり</v>
      </c>
      <c r="D85" s="16" t="str">
        <f>IF(IF([2]品名マスター!D84=0,"以下余白",[2]品名マスター!D84)="以下余白","",[2]品名マスター!D84)</f>
        <v>個</v>
      </c>
      <c r="E85" s="17">
        <f>IF(IF([2]品名マスター!E84=0,"以下余白",[2]品名マスター!E84)="以下余白","",[2]品名マスター!E84)</f>
        <v>217</v>
      </c>
      <c r="F85" s="18"/>
      <c r="G85" s="19"/>
      <c r="H85" s="20" t="str">
        <f>IF(A85&lt;=COUNTA([2]品名マスター!$B$2:$B$501),IF(F85="","予価未定",IF(F85&lt;=0,"予価未定","")),"")</f>
        <v>予価未定</v>
      </c>
      <c r="J85" s="21">
        <f>IF(A85&lt;=COUNTA([2]品名マスター!$B$2:$B$501),IFERROR(ROUND(ABS(E85*F85*-1),0),0),"")</f>
        <v>0</v>
      </c>
      <c r="K85" s="21">
        <f>ROUNDUP(COUNTA(B$3:$B85)/30,0)</f>
        <v>3</v>
      </c>
      <c r="L85" s="22" t="str">
        <f t="shared" si="6"/>
        <v/>
      </c>
      <c r="M85" s="22" t="str">
        <f t="shared" si="6"/>
        <v/>
      </c>
      <c r="N85" s="3">
        <f t="shared" si="7"/>
        <v>10</v>
      </c>
      <c r="O85" s="3" t="str">
        <f t="shared" si="4"/>
        <v>規格表</v>
      </c>
      <c r="P85" s="3" t="str">
        <f t="shared" si="5"/>
        <v/>
      </c>
      <c r="U85" s="23"/>
      <c r="AZ85" s="24"/>
      <c r="BA85" s="14"/>
      <c r="BB85" s="14"/>
      <c r="BC85" s="14"/>
    </row>
    <row r="86" spans="1:55" ht="27" hidden="1" customHeight="1">
      <c r="A86" s="5">
        <f>IF(COUNTA([2]品名マスター!$B$2:$B$501)&gt;=COUNTA(B$3:$B86),COUNTA(B$3:$B86),"")</f>
        <v>84</v>
      </c>
      <c r="B86" s="15" t="str">
        <f>IF(B85="","",IF(B85="以下余白","",IF([2]品名マスター!B85=0,"以下余白",[2]品名マスター!B85)))</f>
        <v>もやし</v>
      </c>
      <c r="C86" s="15" t="str">
        <f>IF(IF([2]品名マスター!C85=0,"以下余白",[2]品名マスター!C85)="以下余白","",[2]品名マスター!C85)</f>
        <v>規格表８－２７のとおり</v>
      </c>
      <c r="D86" s="16" t="str">
        <f>IF(IF([2]品名マスター!D85=0,"以下余白",[2]品名マスター!D85)="以下余白","",[2]品名マスター!D85)</f>
        <v>kg</v>
      </c>
      <c r="E86" s="17">
        <f>IF(IF([2]品名マスター!E85=0,"以下余白",[2]品名マスター!E85)="以下余白","",[2]品名マスター!E85)</f>
        <v>469</v>
      </c>
      <c r="F86" s="18"/>
      <c r="G86" s="19"/>
      <c r="H86" s="20" t="str">
        <f>IF(A86&lt;=COUNTA([2]品名マスター!$B$2:$B$501),IF(F86="","予価未定",IF(F86&lt;=0,"予価未定","")),"")</f>
        <v>予価未定</v>
      </c>
      <c r="J86" s="21">
        <f>IF(A86&lt;=COUNTA([2]品名マスター!$B$2:$B$501),IFERROR(ROUND(ABS(E86*F86*-1),0),0),"")</f>
        <v>0</v>
      </c>
      <c r="K86" s="21">
        <f>ROUNDUP(COUNTA(B$3:$B86)/30,0)</f>
        <v>3</v>
      </c>
      <c r="L86" s="22" t="str">
        <f t="shared" si="6"/>
        <v/>
      </c>
      <c r="M86" s="22" t="str">
        <f t="shared" si="6"/>
        <v/>
      </c>
      <c r="N86" s="3">
        <f t="shared" si="7"/>
        <v>11</v>
      </c>
      <c r="O86" s="3" t="str">
        <f t="shared" si="4"/>
        <v>規格表</v>
      </c>
      <c r="P86" s="3" t="str">
        <f t="shared" si="5"/>
        <v/>
      </c>
      <c r="U86" s="23"/>
      <c r="AZ86" s="24"/>
      <c r="BA86" s="14"/>
      <c r="BB86" s="14"/>
      <c r="BC86" s="14"/>
    </row>
    <row r="87" spans="1:55" ht="27" hidden="1" customHeight="1">
      <c r="A87" s="5">
        <f>IF(COUNTA([2]品名マスター!$B$2:$B$501)&gt;=COUNTA(B$3:$B87),COUNTA(B$3:$B87),"")</f>
        <v>85</v>
      </c>
      <c r="B87" s="15" t="str">
        <f>IF(B86="","",IF(B86="以下余白","",IF([2]品名マスター!B86=0,"以下余白",[2]品名マスター!B86)))</f>
        <v>豆のサラダ</v>
      </c>
      <c r="C87" s="15" t="str">
        <f>IF(IF([2]品名マスター!C86=0,"以下余白",[2]品名マスター!C86)="以下余白","",[2]品名マスター!C86)</f>
        <v>規格表７－１８のとおり</v>
      </c>
      <c r="D87" s="16" t="str">
        <f>IF(IF([2]品名マスター!D86=0,"以下余白",[2]品名マスター!D86)="以下余白","",[2]品名マスター!D86)</f>
        <v>kg</v>
      </c>
      <c r="E87" s="17">
        <f>IF(IF([2]品名マスター!E86=0,"以下余白",[2]品名マスター!E86)="以下余白","",[2]品名マスター!E86)</f>
        <v>13</v>
      </c>
      <c r="F87" s="18"/>
      <c r="G87" s="19"/>
      <c r="H87" s="20" t="str">
        <f>IF(A87&lt;=COUNTA([2]品名マスター!$B$2:$B$501),IF(F87="","予価未定",IF(F87&lt;=0,"予価未定","")),"")</f>
        <v>予価未定</v>
      </c>
      <c r="J87" s="21">
        <f>IF(A87&lt;=COUNTA([2]品名マスター!$B$2:$B$501),IFERROR(ROUND(ABS(E87*F87*-1),0),0),"")</f>
        <v>0</v>
      </c>
      <c r="K87" s="21">
        <f>ROUNDUP(COUNTA(B$3:$B87)/30,0)</f>
        <v>3</v>
      </c>
      <c r="L87" s="22" t="str">
        <f t="shared" si="6"/>
        <v/>
      </c>
      <c r="M87" s="22" t="str">
        <f t="shared" si="6"/>
        <v/>
      </c>
      <c r="N87" s="3">
        <f t="shared" si="7"/>
        <v>11</v>
      </c>
      <c r="O87" s="3" t="str">
        <f t="shared" si="4"/>
        <v>規格表</v>
      </c>
      <c r="P87" s="3" t="str">
        <f t="shared" si="5"/>
        <v/>
      </c>
      <c r="U87" s="23"/>
      <c r="AZ87" s="24"/>
      <c r="BA87" s="14"/>
      <c r="BB87" s="14"/>
      <c r="BC87" s="14"/>
    </row>
    <row r="88" spans="1:55" ht="27" hidden="1" customHeight="1">
      <c r="A88" s="5">
        <f>IF(COUNTA([2]品名マスター!$B$2:$B$501)&gt;=COUNTA(B$3:$B88),COUNTA(B$3:$B88),"")</f>
        <v>86</v>
      </c>
      <c r="B88" s="15" t="str">
        <f>IF(B87="","",IF(B87="以下余白","",IF([2]品名マスター!B87=0,"以下余白",[2]品名マスター!B87)))</f>
        <v>冷凍さやいんげん</v>
      </c>
      <c r="C88" s="15" t="str">
        <f>IF(IF([2]品名マスター!C87=0,"以下余白",[2]品名マスター!C87)="以下余白","",[2]品名マスター!C87)</f>
        <v>規格表１６－２７のとおり</v>
      </c>
      <c r="D88" s="16" t="str">
        <f>IF(IF([2]品名マスター!D87=0,"以下余白",[2]品名マスター!D87)="以下余白","",[2]品名マスター!D87)</f>
        <v>kg</v>
      </c>
      <c r="E88" s="17">
        <f>IF(IF([2]品名マスター!E87=0,"以下余白",[2]品名マスター!E87)="以下余白","",[2]品名マスター!E87)</f>
        <v>7</v>
      </c>
      <c r="F88" s="18"/>
      <c r="G88" s="19"/>
      <c r="H88" s="20" t="str">
        <f>IF(A88&lt;=COUNTA([2]品名マスター!$B$2:$B$501),IF(F88="","予価未定",IF(F88&lt;=0,"予価未定","")),"")</f>
        <v>予価未定</v>
      </c>
      <c r="J88" s="21">
        <f>IF(A88&lt;=COUNTA([2]品名マスター!$B$2:$B$501),IFERROR(ROUND(ABS(E88*F88*-1),0),0),"")</f>
        <v>0</v>
      </c>
      <c r="K88" s="21">
        <f>ROUNDUP(COUNTA(B$3:$B88)/30,0)</f>
        <v>3</v>
      </c>
      <c r="L88" s="22" t="str">
        <f t="shared" si="6"/>
        <v/>
      </c>
      <c r="M88" s="22" t="str">
        <f t="shared" si="6"/>
        <v/>
      </c>
      <c r="N88" s="3">
        <f t="shared" si="7"/>
        <v>12</v>
      </c>
      <c r="O88" s="3" t="str">
        <f t="shared" si="4"/>
        <v>規格表</v>
      </c>
      <c r="P88" s="3" t="str">
        <f t="shared" si="5"/>
        <v/>
      </c>
      <c r="U88" s="23"/>
      <c r="AZ88" s="24"/>
      <c r="BA88" s="14"/>
      <c r="BB88" s="14"/>
      <c r="BC88" s="14"/>
    </row>
    <row r="89" spans="1:55" ht="27" hidden="1" customHeight="1">
      <c r="A89" s="5">
        <f>IF(COUNTA([2]品名マスター!$B$2:$B$501)&gt;=COUNTA(B$3:$B89),COUNTA(B$3:$B89),"")</f>
        <v>87</v>
      </c>
      <c r="B89" s="15" t="str">
        <f>IF(B88="","",IF(B88="以下余白","",IF([2]品名マスター!B88=0,"以下余白",[2]品名マスター!B88)))</f>
        <v>冷凍グリンピース</v>
      </c>
      <c r="C89" s="15" t="str">
        <f>IF(IF([2]品名マスター!C88=0,"以下余白",[2]品名マスター!C88)="以下余白","",[2]品名マスター!C88)</f>
        <v>規格表１６－２９のとおり</v>
      </c>
      <c r="D89" s="16" t="str">
        <f>IF(IF([2]品名マスター!D88=0,"以下余白",[2]品名マスター!D88)="以下余白","",[2]品名マスター!D88)</f>
        <v>kg</v>
      </c>
      <c r="E89" s="17">
        <f>IF(IF([2]品名マスター!E88=0,"以下余白",[2]品名マスター!E88)="以下余白","",[2]品名マスター!E88)</f>
        <v>9</v>
      </c>
      <c r="F89" s="18"/>
      <c r="G89" s="19"/>
      <c r="H89" s="20" t="str">
        <f>IF(A89&lt;=COUNTA([2]品名マスター!$B$2:$B$501),IF(F89="","予価未定",IF(F89&lt;=0,"予価未定","")),"")</f>
        <v>予価未定</v>
      </c>
      <c r="J89" s="21">
        <f>IF(A89&lt;=COUNTA([2]品名マスター!$B$2:$B$501),IFERROR(ROUND(ABS(E89*F89*-1),0),0),"")</f>
        <v>0</v>
      </c>
      <c r="K89" s="21">
        <f>ROUNDUP(COUNTA(B$3:$B89)/30,0)</f>
        <v>3</v>
      </c>
      <c r="L89" s="22" t="str">
        <f t="shared" si="6"/>
        <v/>
      </c>
      <c r="M89" s="22" t="str">
        <f t="shared" si="6"/>
        <v/>
      </c>
      <c r="N89" s="3">
        <f t="shared" si="7"/>
        <v>12</v>
      </c>
      <c r="O89" s="3" t="str">
        <f t="shared" si="4"/>
        <v>規格表</v>
      </c>
      <c r="P89" s="3" t="str">
        <f t="shared" si="5"/>
        <v/>
      </c>
      <c r="U89" s="23"/>
      <c r="AZ89" s="24"/>
      <c r="BA89" s="14"/>
      <c r="BB89" s="14"/>
      <c r="BC89" s="14"/>
    </row>
    <row r="90" spans="1:55" ht="27" hidden="1" customHeight="1">
      <c r="A90" s="5">
        <f>IF(COUNTA([2]品名マスター!$B$2:$B$501)&gt;=COUNTA(B$3:$B90),COUNTA(B$3:$B90),"")</f>
        <v>88</v>
      </c>
      <c r="B90" s="15" t="str">
        <f>IF(B89="","",IF(B89="以下余白","",IF([2]品名マスター!B89=0,"以下余白",[2]品名マスター!B89)))</f>
        <v>冷凍絹さや</v>
      </c>
      <c r="C90" s="15" t="str">
        <f>IF(IF([2]品名マスター!C89=0,"以下余白",[2]品名マスター!C89)="以下余白","",[2]品名マスター!C89)</f>
        <v>規格表１６－２８のとおり</v>
      </c>
      <c r="D90" s="16" t="str">
        <f>IF(IF([2]品名マスター!D89=0,"以下余白",[2]品名マスター!D89)="以下余白","",[2]品名マスター!D89)</f>
        <v>kg</v>
      </c>
      <c r="E90" s="17">
        <f>IF(IF([2]品名マスター!E89=0,"以下余白",[2]品名マスター!E89)="以下余白","",[2]品名マスター!E89)</f>
        <v>22</v>
      </c>
      <c r="F90" s="18"/>
      <c r="G90" s="19"/>
      <c r="H90" s="20" t="str">
        <f>IF(A90&lt;=COUNTA([2]品名マスター!$B$2:$B$501),IF(F90="","予価未定",IF(F90&lt;=0,"予価未定","")),"")</f>
        <v>予価未定</v>
      </c>
      <c r="J90" s="21">
        <f>IF(A90&lt;=COUNTA([2]品名マスター!$B$2:$B$501),IFERROR(ROUND(ABS(E90*F90*-1),0),0),"")</f>
        <v>0</v>
      </c>
      <c r="K90" s="21">
        <f>ROUNDUP(COUNTA(B$3:$B90)/30,0)</f>
        <v>3</v>
      </c>
      <c r="L90" s="22" t="str">
        <f t="shared" si="6"/>
        <v/>
      </c>
      <c r="M90" s="22" t="str">
        <f t="shared" si="6"/>
        <v/>
      </c>
      <c r="N90" s="3">
        <f t="shared" si="7"/>
        <v>12</v>
      </c>
      <c r="O90" s="3" t="str">
        <f t="shared" si="4"/>
        <v>規格表</v>
      </c>
      <c r="P90" s="3" t="str">
        <f t="shared" si="5"/>
        <v/>
      </c>
      <c r="U90" s="23"/>
      <c r="AZ90" s="24"/>
      <c r="BA90" s="14"/>
      <c r="BB90" s="14"/>
      <c r="BC90" s="14"/>
    </row>
    <row r="91" spans="1:55" ht="27" hidden="1" customHeight="1">
      <c r="A91" s="5">
        <f>IF(COUNTA([2]品名マスター!$B$2:$B$501)&gt;=COUNTA(B$3:$B91),COUNTA(B$3:$B91),"")</f>
        <v>89</v>
      </c>
      <c r="B91" s="15" t="str">
        <f>IF(B90="","",IF(B90="以下余白","",IF([2]品名マスター!B90=0,"以下余白",[2]品名マスター!B90)))</f>
        <v>枝豆</v>
      </c>
      <c r="C91" s="15" t="str">
        <f>IF(IF([2]品名マスター!C90=0,"以下余白",[2]品名マスター!C90)="以下余白","",[2]品名マスター!C90)</f>
        <v>規格表１６－３０のとおり</v>
      </c>
      <c r="D91" s="16" t="str">
        <f>IF(IF([2]品名マスター!D90=0,"以下余白",[2]品名マスター!D90)="以下余白","",[2]品名マスター!D90)</f>
        <v>kg</v>
      </c>
      <c r="E91" s="17">
        <f>IF(IF([2]品名マスター!E90=0,"以下余白",[2]品名マスター!E90)="以下余白","",[2]品名マスター!E90)</f>
        <v>3</v>
      </c>
      <c r="F91" s="18"/>
      <c r="G91" s="19"/>
      <c r="H91" s="20" t="str">
        <f>IF(A91&lt;=COUNTA([2]品名マスター!$B$2:$B$501),IF(F91="","予価未定",IF(F91&lt;=0,"予価未定","")),"")</f>
        <v>予価未定</v>
      </c>
      <c r="J91" s="21">
        <f>IF(A91&lt;=COUNTA([2]品名マスター!$B$2:$B$501),IFERROR(ROUND(ABS(E91*F91*-1),0),0),"")</f>
        <v>0</v>
      </c>
      <c r="K91" s="21">
        <f>ROUNDUP(COUNTA(B$3:$B91)/30,0)</f>
        <v>3</v>
      </c>
      <c r="L91" s="22" t="str">
        <f t="shared" si="6"/>
        <v/>
      </c>
      <c r="M91" s="22" t="str">
        <f t="shared" si="6"/>
        <v/>
      </c>
      <c r="N91" s="3">
        <f t="shared" si="7"/>
        <v>12</v>
      </c>
      <c r="O91" s="3" t="str">
        <f t="shared" si="4"/>
        <v>規格表</v>
      </c>
      <c r="P91" s="3" t="str">
        <f t="shared" si="5"/>
        <v/>
      </c>
      <c r="U91" s="23"/>
      <c r="AZ91" s="24"/>
      <c r="BA91" s="14"/>
      <c r="BB91" s="14"/>
      <c r="BC91" s="14"/>
    </row>
    <row r="92" spans="1:55" ht="27" hidden="1" customHeight="1">
      <c r="A92" s="5">
        <f>IF(COUNTA([2]品名マスター!$B$2:$B$501)&gt;=COUNTA(B$3:$B92),COUNTA(B$3:$B92),"")</f>
        <v>90</v>
      </c>
      <c r="B92" s="15" t="str">
        <f>IF(B91="","",IF(B91="以下余白","",IF([2]品名マスター!B91=0,"以下余白",[2]品名マスター!B91)))</f>
        <v>納豆</v>
      </c>
      <c r="C92" s="15" t="str">
        <f>IF(IF([2]品名マスター!C91=0,"以下余白",[2]品名マスター!C91)="以下余白","",[2]品名マスター!C91)</f>
        <v>規格表７－１１のとおり</v>
      </c>
      <c r="D92" s="16" t="str">
        <f>IF(IF([2]品名マスター!D91=0,"以下余白",[2]品名マスター!D91)="以下余白","",[2]品名マスター!D91)</f>
        <v>kg</v>
      </c>
      <c r="E92" s="17">
        <f>IF(IF([2]品名マスター!E91=0,"以下余白",[2]品名マスター!E91)="以下余白","",[2]品名マスター!E91)</f>
        <v>294</v>
      </c>
      <c r="F92" s="18"/>
      <c r="G92" s="19"/>
      <c r="H92" s="20" t="str">
        <f>IF(A92&lt;=COUNTA([2]品名マスター!$B$2:$B$501),IF(F92="","予価未定",IF(F92&lt;=0,"予価未定","")),"")</f>
        <v>予価未定</v>
      </c>
      <c r="J92" s="21">
        <f>IF(A92&lt;=COUNTA([2]品名マスター!$B$2:$B$501),IFERROR(ROUND(ABS(E92*F92*-1),0),0),"")</f>
        <v>0</v>
      </c>
      <c r="K92" s="21">
        <f>ROUNDUP(COUNTA(B$3:$B92)/30,0)</f>
        <v>3</v>
      </c>
      <c r="L92" s="22" t="str">
        <f t="shared" si="6"/>
        <v/>
      </c>
      <c r="M92" s="22" t="str">
        <f t="shared" si="6"/>
        <v/>
      </c>
      <c r="N92" s="3">
        <f t="shared" si="7"/>
        <v>11</v>
      </c>
      <c r="O92" s="3" t="str">
        <f t="shared" si="4"/>
        <v>規格表</v>
      </c>
      <c r="P92" s="3" t="str">
        <f t="shared" si="5"/>
        <v/>
      </c>
      <c r="U92" s="23"/>
      <c r="AZ92" s="24"/>
      <c r="BA92" s="14"/>
      <c r="BB92" s="14"/>
      <c r="BC92" s="14"/>
    </row>
    <row r="93" spans="1:55" ht="27" hidden="1" customHeight="1">
      <c r="A93" s="5">
        <f>IF(COUNTA([2]品名マスター!$B$2:$B$501)&gt;=COUNTA(B$3:$B93),COUNTA(B$3:$B93),"")</f>
        <v>91</v>
      </c>
      <c r="B93" s="15" t="str">
        <f>IF(B92="","",IF(B92="以下余白","",IF([2]品名マスター!B92=0,"以下余白",[2]品名マスター!B92)))</f>
        <v>赤魚切身</v>
      </c>
      <c r="C93" s="15" t="str">
        <f>IF(IF([2]品名マスター!C92=0,"以下余白",[2]品名マスター!C92)="以下余白","",[2]品名マスター!C92)</f>
        <v>規格表３－２８のとおり</v>
      </c>
      <c r="D93" s="16" t="str">
        <f>IF(IF([2]品名マスター!D92=0,"以下余白",[2]品名マスター!D92)="以下余白","",[2]品名マスター!D92)</f>
        <v>kg</v>
      </c>
      <c r="E93" s="17">
        <f>IF(IF([2]品名マスター!E92=0,"以下余白",[2]品名マスター!E92)="以下余白","",[2]品名マスター!E92)</f>
        <v>177</v>
      </c>
      <c r="F93" s="18"/>
      <c r="G93" s="19"/>
      <c r="H93" s="20" t="str">
        <f>IF(A93&lt;=COUNTA([2]品名マスター!$B$2:$B$501),IF(F93="","予価未定",IF(F93&lt;=0,"予価未定","")),"")</f>
        <v>予価未定</v>
      </c>
      <c r="J93" s="21">
        <f>IF(A93&lt;=COUNTA([2]品名マスター!$B$2:$B$501),IFERROR(ROUND(ABS(E93*F93*-1),0),0),"")</f>
        <v>0</v>
      </c>
      <c r="K93" s="21">
        <f>ROUNDUP(COUNTA(B$3:$B93)/30,0)</f>
        <v>4</v>
      </c>
      <c r="L93" s="22" t="str">
        <f t="shared" si="6"/>
        <v/>
      </c>
      <c r="M93" s="22" t="str">
        <f t="shared" si="6"/>
        <v/>
      </c>
      <c r="N93" s="3">
        <f t="shared" si="7"/>
        <v>11</v>
      </c>
      <c r="O93" s="3" t="str">
        <f t="shared" si="4"/>
        <v>規格表</v>
      </c>
      <c r="P93" s="3" t="str">
        <f t="shared" si="5"/>
        <v/>
      </c>
      <c r="U93" s="23"/>
      <c r="AZ93" s="24"/>
      <c r="BA93" s="14"/>
      <c r="BB93" s="14"/>
      <c r="BC93" s="14"/>
    </row>
    <row r="94" spans="1:55" ht="27" hidden="1" customHeight="1">
      <c r="A94" s="5">
        <f>IF(COUNTA([2]品名マスター!$B$2:$B$501)&gt;=COUNTA(B$3:$B94),COUNTA(B$3:$B94),"")</f>
        <v>92</v>
      </c>
      <c r="B94" s="15" t="str">
        <f>IF(B93="","",IF(B93="以下余白","",IF([2]品名マスター!B93=0,"以下余白",[2]品名マスター!B93)))</f>
        <v>銀鱈味噌漬</v>
      </c>
      <c r="C94" s="15" t="str">
        <f>IF(IF([2]品名マスター!C93=0,"以下余白",[2]品名マスター!C93)="以下余白","",[2]品名マスター!C93)</f>
        <v>規格表３－２１のとおり</v>
      </c>
      <c r="D94" s="16" t="str">
        <f>IF(IF([2]品名マスター!D93=0,"以下余白",[2]品名マスター!D93)="以下余白","",[2]品名マスター!D93)</f>
        <v>kg</v>
      </c>
      <c r="E94" s="17">
        <f>IF(IF([2]品名マスター!E93=0,"以下余白",[2]品名マスター!E93)="以下余白","",[2]品名マスター!E93)</f>
        <v>33</v>
      </c>
      <c r="F94" s="18"/>
      <c r="G94" s="19"/>
      <c r="H94" s="20" t="str">
        <f>IF(A94&lt;=COUNTA([2]品名マスター!$B$2:$B$501),IF(F94="","予価未定",IF(F94&lt;=0,"予価未定","")),"")</f>
        <v>予価未定</v>
      </c>
      <c r="J94" s="21">
        <f>IF(A94&lt;=COUNTA([2]品名マスター!$B$2:$B$501),IFERROR(ROUND(ABS(E94*F94*-1),0),0),"")</f>
        <v>0</v>
      </c>
      <c r="K94" s="21">
        <f>ROUNDUP(COUNTA(B$3:$B94)/30,0)</f>
        <v>4</v>
      </c>
      <c r="L94" s="22" t="str">
        <f t="shared" si="6"/>
        <v/>
      </c>
      <c r="M94" s="22" t="str">
        <f t="shared" si="6"/>
        <v/>
      </c>
      <c r="N94" s="3">
        <f t="shared" si="7"/>
        <v>11</v>
      </c>
      <c r="O94" s="3" t="str">
        <f t="shared" si="4"/>
        <v>規格表</v>
      </c>
      <c r="P94" s="3" t="str">
        <f t="shared" si="5"/>
        <v/>
      </c>
      <c r="U94" s="23"/>
      <c r="AZ94" s="24"/>
      <c r="BA94" s="14"/>
      <c r="BB94" s="14"/>
      <c r="BC94" s="14"/>
    </row>
    <row r="95" spans="1:55" ht="27" hidden="1" customHeight="1">
      <c r="A95" s="5">
        <f>IF(COUNTA([2]品名マスター!$B$2:$B$501)&gt;=COUNTA(B$3:$B95),COUNTA(B$3:$B95),"")</f>
        <v>93</v>
      </c>
      <c r="B95" s="62" t="str">
        <f>IF(B94="","",IF(B94="以下余白","",IF([2]品名マスター!B94=0,"以下余白",[2]品名マスター!B94)))</f>
        <v>マグロマスタードカツ</v>
      </c>
      <c r="C95" s="15" t="str">
        <f>IF(IF([2]品名マスター!C94=0,"以下余白",[2]品名マスター!C94)="以下余白","",[2]品名マスター!C94)</f>
        <v>規格表１６－１２３のとおり</v>
      </c>
      <c r="D95" s="16" t="str">
        <f>IF(IF([2]品名マスター!D94=0,"以下余白",[2]品名マスター!D94)="以下余白","",[2]品名マスター!D94)</f>
        <v>kg</v>
      </c>
      <c r="E95" s="17">
        <f>IF(IF([2]品名マスター!E94=0,"以下余白",[2]品名マスター!E94)="以下余白","",[2]品名マスター!E94)</f>
        <v>30</v>
      </c>
      <c r="F95" s="18"/>
      <c r="G95" s="19"/>
      <c r="H95" s="20" t="str">
        <f>IF(A95&lt;=COUNTA([2]品名マスター!$B$2:$B$501),IF(F95="","予価未定",IF(F95&lt;=0,"予価未定","")),"")</f>
        <v>予価未定</v>
      </c>
      <c r="J95" s="21">
        <f>IF(A95&lt;=COUNTA([2]品名マスター!$B$2:$B$501),IFERROR(ROUND(ABS(E95*F95*-1),0),0),"")</f>
        <v>0</v>
      </c>
      <c r="K95" s="21">
        <f>ROUNDUP(COUNTA(B$3:$B95)/30,0)</f>
        <v>4</v>
      </c>
      <c r="L95" s="22" t="str">
        <f t="shared" si="6"/>
        <v/>
      </c>
      <c r="M95" s="22" t="str">
        <f t="shared" si="6"/>
        <v/>
      </c>
      <c r="N95" s="3">
        <f t="shared" si="7"/>
        <v>13</v>
      </c>
      <c r="O95" s="3" t="str">
        <f t="shared" si="4"/>
        <v>規格表</v>
      </c>
      <c r="P95" s="3" t="str">
        <f t="shared" si="5"/>
        <v/>
      </c>
      <c r="U95" s="23"/>
      <c r="AZ95" s="24"/>
      <c r="BA95" s="14"/>
      <c r="BB95" s="14"/>
      <c r="BC95" s="14"/>
    </row>
    <row r="96" spans="1:55" ht="27" hidden="1" customHeight="1">
      <c r="A96" s="5">
        <f>IF(COUNTA([2]品名マスター!$B$2:$B$501)&gt;=COUNTA(B$3:$B96),COUNTA(B$3:$B96),"")</f>
        <v>94</v>
      </c>
      <c r="B96" s="15" t="str">
        <f>IF(B95="","",IF(B95="以下余白","",IF([2]品名マスター!B95=0,"以下余白",[2]品名マスター!B95)))</f>
        <v>白身魚フライ</v>
      </c>
      <c r="C96" s="15" t="str">
        <f>IF(IF([2]品名マスター!C95=0,"以下余白",[2]品名マスター!C95)="以下余白","",[2]品名マスター!C95)</f>
        <v>規格表１６－１５のとおり</v>
      </c>
      <c r="D96" s="16" t="str">
        <f>IF(IF([2]品名マスター!D95=0,"以下余白",[2]品名マスター!D95)="以下余白","",[2]品名マスター!D95)</f>
        <v>kg</v>
      </c>
      <c r="E96" s="17">
        <f>IF(IF([2]品名マスター!E95=0,"以下余白",[2]品名マスター!E95)="以下余白","",[2]品名マスター!E95)</f>
        <v>36</v>
      </c>
      <c r="F96" s="18"/>
      <c r="G96" s="19"/>
      <c r="H96" s="20" t="str">
        <f>IF(A96&lt;=COUNTA([2]品名マスター!$B$2:$B$501),IF(F96="","予価未定",IF(F96&lt;=0,"予価未定","")),"")</f>
        <v>予価未定</v>
      </c>
      <c r="J96" s="21">
        <f>IF(A96&lt;=COUNTA([2]品名マスター!$B$2:$B$501),IFERROR(ROUND(ABS(E96*F96*-1),0),0),"")</f>
        <v>0</v>
      </c>
      <c r="K96" s="21">
        <f>ROUNDUP(COUNTA(B$3:$B96)/30,0)</f>
        <v>4</v>
      </c>
      <c r="L96" s="22" t="str">
        <f t="shared" si="6"/>
        <v/>
      </c>
      <c r="M96" s="22" t="str">
        <f t="shared" si="6"/>
        <v/>
      </c>
      <c r="N96" s="3">
        <f t="shared" si="7"/>
        <v>12</v>
      </c>
      <c r="O96" s="3" t="str">
        <f t="shared" si="4"/>
        <v>規格表</v>
      </c>
      <c r="P96" s="3" t="str">
        <f t="shared" si="5"/>
        <v/>
      </c>
      <c r="U96" s="23"/>
      <c r="AZ96" s="24"/>
      <c r="BA96" s="14"/>
      <c r="BB96" s="14"/>
      <c r="BC96" s="14"/>
    </row>
    <row r="97" spans="1:55" ht="27" hidden="1" customHeight="1">
      <c r="A97" s="5">
        <f>IF(COUNTA([2]品名マスター!$B$2:$B$501)&gt;=COUNTA(B$3:$B97),COUNTA(B$3:$B97),"")</f>
        <v>95</v>
      </c>
      <c r="B97" s="15" t="str">
        <f>IF(B96="","",IF(B96="以下余白","",IF([2]品名マスター!B96=0,"以下余白",[2]品名マスター!B96)))</f>
        <v>メカジキ切身</v>
      </c>
      <c r="C97" s="15" t="str">
        <f>IF(IF([2]品名マスター!C96=0,"以下余白",[2]品名マスター!C96)="以下余白","",[2]品名マスター!C96)</f>
        <v>規格表３－５０のとおり</v>
      </c>
      <c r="D97" s="16" t="str">
        <f>IF(IF([2]品名マスター!D96=0,"以下余白",[2]品名マスター!D96)="以下余白","",[2]品名マスター!D96)</f>
        <v>kg</v>
      </c>
      <c r="E97" s="17">
        <f>IF(IF([2]品名マスター!E96=0,"以下余白",[2]品名マスター!E96)="以下余白","",[2]品名マスター!E96)</f>
        <v>108</v>
      </c>
      <c r="F97" s="18"/>
      <c r="G97" s="19"/>
      <c r="H97" s="20" t="str">
        <f>IF(A97&lt;=COUNTA([2]品名マスター!$B$2:$B$501),IF(F97="","予価未定",IF(F97&lt;=0,"予価未定","")),"")</f>
        <v>予価未定</v>
      </c>
      <c r="J97" s="21">
        <f>IF(A97&lt;=COUNTA([2]品名マスター!$B$2:$B$501),IFERROR(ROUND(ABS(E97*F97*-1),0),0),"")</f>
        <v>0</v>
      </c>
      <c r="K97" s="21">
        <f>ROUNDUP(COUNTA(B$3:$B97)/30,0)</f>
        <v>4</v>
      </c>
      <c r="L97" s="22" t="str">
        <f t="shared" si="6"/>
        <v/>
      </c>
      <c r="M97" s="22" t="str">
        <f t="shared" si="6"/>
        <v/>
      </c>
      <c r="N97" s="3">
        <f t="shared" si="7"/>
        <v>11</v>
      </c>
      <c r="O97" s="3" t="str">
        <f t="shared" si="4"/>
        <v>規格表</v>
      </c>
      <c r="P97" s="3" t="str">
        <f t="shared" si="5"/>
        <v/>
      </c>
      <c r="U97" s="23"/>
      <c r="AZ97" s="24"/>
      <c r="BA97" s="14"/>
      <c r="BB97" s="14"/>
      <c r="BC97" s="14"/>
    </row>
    <row r="98" spans="1:55" ht="27" hidden="1" customHeight="1">
      <c r="A98" s="5">
        <f>IF(COUNTA([2]品名マスター!$B$2:$B$501)&gt;=COUNTA(B$3:$B98),COUNTA(B$3:$B98),"")</f>
        <v>96</v>
      </c>
      <c r="B98" s="15" t="str">
        <f>IF(B97="","",IF(B97="以下余白","",IF([2]品名マスター!B97=0,"以下余白",[2]品名マスター!B97)))</f>
        <v>生鮭切身</v>
      </c>
      <c r="C98" s="15" t="str">
        <f>IF(IF([2]品名マスター!C97=0,"以下余白",[2]品名マスター!C97)="以下余白","",[2]品名マスター!C97)</f>
        <v>規格表３－３９のとおり</v>
      </c>
      <c r="D98" s="16" t="str">
        <f>IF(IF([2]品名マスター!D97=0,"以下余白",[2]品名マスター!D97)="以下余白","",[2]品名マスター!D97)</f>
        <v>kg</v>
      </c>
      <c r="E98" s="17">
        <f>IF(IF([2]品名マスター!E97=0,"以下余白",[2]品名マスター!E97)="以下余白","",[2]品名マスター!E97)</f>
        <v>251</v>
      </c>
      <c r="F98" s="18"/>
      <c r="G98" s="19"/>
      <c r="H98" s="20" t="str">
        <f>IF(A98&lt;=COUNTA([2]品名マスター!$B$2:$B$501),IF(F98="","予価未定",IF(F98&lt;=0,"予価未定","")),"")</f>
        <v>予価未定</v>
      </c>
      <c r="J98" s="21">
        <f>IF(A98&lt;=COUNTA([2]品名マスター!$B$2:$B$501),IFERROR(ROUND(ABS(E98*F98*-1),0),0),"")</f>
        <v>0</v>
      </c>
      <c r="K98" s="21">
        <f>ROUNDUP(COUNTA(B$3:$B98)/30,0)</f>
        <v>4</v>
      </c>
      <c r="L98" s="22" t="str">
        <f t="shared" si="6"/>
        <v/>
      </c>
      <c r="M98" s="22" t="str">
        <f t="shared" si="6"/>
        <v/>
      </c>
      <c r="N98" s="3">
        <f t="shared" si="7"/>
        <v>11</v>
      </c>
      <c r="O98" s="3" t="str">
        <f t="shared" si="4"/>
        <v>規格表</v>
      </c>
      <c r="P98" s="3" t="str">
        <f t="shared" si="5"/>
        <v/>
      </c>
      <c r="U98" s="23"/>
      <c r="AZ98" s="24"/>
      <c r="BA98" s="14"/>
      <c r="BB98" s="14"/>
      <c r="BC98" s="14"/>
    </row>
    <row r="99" spans="1:55" ht="27" hidden="1" customHeight="1">
      <c r="A99" s="5">
        <f>IF(COUNTA([2]品名マスター!$B$2:$B$501)&gt;=COUNTA(B$3:$B99),COUNTA(B$3:$B99),"")</f>
        <v>97</v>
      </c>
      <c r="B99" s="15" t="str">
        <f>IF(B98="","",IF(B98="以下余白","",IF([2]品名マスター!B98=0,"以下余白",[2]品名マスター!B98)))</f>
        <v>ボイル鮭塩焼</v>
      </c>
      <c r="C99" s="15" t="str">
        <f>IF(IF([2]品名マスター!C98=0,"以下余白",[2]品名マスター!C98)="以下余白","",[2]品名マスター!C98)</f>
        <v>規格表３－８２のとおり</v>
      </c>
      <c r="D99" s="16" t="str">
        <f>IF(IF([2]品名マスター!D98=0,"以下余白",[2]品名マスター!D98)="以下余白","",[2]品名マスター!D98)</f>
        <v>kg</v>
      </c>
      <c r="E99" s="17">
        <f>IF(IF([2]品名マスター!E98=0,"以下余白",[2]品名マスター!E98)="以下余白","",[2]品名マスター!E98)</f>
        <v>12</v>
      </c>
      <c r="F99" s="18"/>
      <c r="G99" s="19"/>
      <c r="H99" s="20" t="str">
        <f>IF(A99&lt;=COUNTA([2]品名マスター!$B$2:$B$501),IF(F99="","予価未定",IF(F99&lt;=0,"予価未定","")),"")</f>
        <v>予価未定</v>
      </c>
      <c r="J99" s="21">
        <f>IF(A99&lt;=COUNTA([2]品名マスター!$B$2:$B$501),IFERROR(ROUND(ABS(E99*F99*-1),0),0),"")</f>
        <v>0</v>
      </c>
      <c r="K99" s="21">
        <f>ROUNDUP(COUNTA(B$3:$B99)/30,0)</f>
        <v>4</v>
      </c>
      <c r="L99" s="22" t="str">
        <f t="shared" si="6"/>
        <v/>
      </c>
      <c r="M99" s="22" t="str">
        <f t="shared" si="6"/>
        <v/>
      </c>
      <c r="N99" s="3">
        <f t="shared" si="7"/>
        <v>11</v>
      </c>
      <c r="O99" s="3" t="str">
        <f t="shared" si="4"/>
        <v>規格表</v>
      </c>
      <c r="P99" s="3" t="str">
        <f t="shared" si="5"/>
        <v/>
      </c>
      <c r="U99" s="23"/>
      <c r="AZ99" s="24"/>
      <c r="BA99" s="14"/>
      <c r="BB99" s="14"/>
      <c r="BC99" s="14"/>
    </row>
    <row r="100" spans="1:55" ht="27" hidden="1" customHeight="1">
      <c r="A100" s="5">
        <f>IF(COUNTA([2]品名マスター!$B$2:$B$501)&gt;=COUNTA(B$3:$B100),COUNTA(B$3:$B100),"")</f>
        <v>98</v>
      </c>
      <c r="B100" s="15" t="str">
        <f>IF(B99="","",IF(B99="以下余白","",IF([2]品名マスター!B99=0,"以下余白",[2]品名マスター!B99)))</f>
        <v>いわし梅煮</v>
      </c>
      <c r="C100" s="15" t="str">
        <f>IF(IF([2]品名マスター!C99=0,"以下余白",[2]品名マスター!C99)="以下余白","",[2]品名マスター!C99)</f>
        <v>規格表３－５のとおり</v>
      </c>
      <c r="D100" s="16" t="str">
        <f>IF(IF([2]品名マスター!D99=0,"以下余白",[2]品名マスター!D99)="以下余白","",[2]品名マスター!D99)</f>
        <v>kg</v>
      </c>
      <c r="E100" s="17">
        <f>IF(IF([2]品名マスター!E99=0,"以下余白",[2]品名マスター!E99)="以下余白","",[2]品名マスター!E99)</f>
        <v>23.7</v>
      </c>
      <c r="F100" s="18"/>
      <c r="G100" s="19"/>
      <c r="H100" s="20" t="str">
        <f>IF(A100&lt;=COUNTA([2]品名マスター!$B$2:$B$501),IF(F100="","予価未定",IF(F100&lt;=0,"予価未定","")),"")</f>
        <v>予価未定</v>
      </c>
      <c r="J100" s="21">
        <f>IF(A100&lt;=COUNTA([2]品名マスター!$B$2:$B$501),IFERROR(ROUND(ABS(E100*F100*-1),0),0),"")</f>
        <v>0</v>
      </c>
      <c r="K100" s="21">
        <f>ROUNDUP(COUNTA(B$3:$B100)/30,0)</f>
        <v>4</v>
      </c>
      <c r="L100" s="22">
        <f t="shared" si="6"/>
        <v>0.69999999999999929</v>
      </c>
      <c r="M100" s="22" t="str">
        <f t="shared" si="6"/>
        <v/>
      </c>
      <c r="N100" s="3">
        <f t="shared" si="7"/>
        <v>10</v>
      </c>
      <c r="O100" s="3" t="str">
        <f t="shared" si="4"/>
        <v>規格表</v>
      </c>
      <c r="P100" s="3" t="str">
        <f t="shared" si="5"/>
        <v/>
      </c>
      <c r="U100" s="23"/>
      <c r="AZ100" s="24"/>
      <c r="BA100" s="14"/>
      <c r="BB100" s="14"/>
      <c r="BC100" s="14"/>
    </row>
    <row r="101" spans="1:55" ht="27" hidden="1" customHeight="1">
      <c r="A101" s="5">
        <f>IF(COUNTA([2]品名マスター!$B$2:$B$501)&gt;=COUNTA(B$3:$B101),COUNTA(B$3:$B101),"")</f>
        <v>99</v>
      </c>
      <c r="B101" s="15" t="str">
        <f>IF(B100="","",IF(B100="以下余白","",IF([2]品名マスター!B100=0,"以下余白",[2]品名マスター!B100)))</f>
        <v>ボイル鯖塩焼</v>
      </c>
      <c r="C101" s="15" t="str">
        <f>IF(IF([2]品名マスター!C100=0,"以下余白",[2]品名マスター!C100)="以下余白","",[2]品名マスター!C100)</f>
        <v>規格表３－８０のとおり</v>
      </c>
      <c r="D101" s="16" t="str">
        <f>IF(IF([2]品名マスター!D100=0,"以下余白",[2]品名マスター!D100)="以下余白","",[2]品名マスター!D100)</f>
        <v>kg</v>
      </c>
      <c r="E101" s="17">
        <f>IF(IF([2]品名マスター!E100=0,"以下余白",[2]品名マスター!E100)="以下余白","",[2]品名マスター!E100)</f>
        <v>24</v>
      </c>
      <c r="F101" s="18"/>
      <c r="G101" s="19"/>
      <c r="H101" s="20" t="str">
        <f>IF(A101&lt;=COUNTA([2]品名マスター!$B$2:$B$501),IF(F101="","予価未定",IF(F101&lt;=0,"予価未定","")),"")</f>
        <v>予価未定</v>
      </c>
      <c r="J101" s="21">
        <f>IF(A101&lt;=COUNTA([2]品名マスター!$B$2:$B$501),IFERROR(ROUND(ABS(E101*F101*-1),0),0),"")</f>
        <v>0</v>
      </c>
      <c r="K101" s="21">
        <f>ROUNDUP(COUNTA(B$3:$B101)/30,0)</f>
        <v>4</v>
      </c>
      <c r="L101" s="22" t="str">
        <f t="shared" si="6"/>
        <v/>
      </c>
      <c r="M101" s="22" t="str">
        <f t="shared" si="6"/>
        <v/>
      </c>
      <c r="N101" s="3">
        <f t="shared" si="7"/>
        <v>11</v>
      </c>
      <c r="O101" s="3" t="str">
        <f t="shared" si="4"/>
        <v>規格表</v>
      </c>
      <c r="P101" s="3" t="str">
        <f t="shared" si="5"/>
        <v/>
      </c>
      <c r="U101" s="23"/>
      <c r="AZ101" s="24"/>
      <c r="BA101" s="14"/>
      <c r="BB101" s="14"/>
      <c r="BC101" s="14"/>
    </row>
    <row r="102" spans="1:55" ht="27" hidden="1" customHeight="1">
      <c r="A102" s="5">
        <f>IF(COUNTA([2]品名マスター!$B$2:$B$501)&gt;=COUNTA(B$3:$B102),COUNTA(B$3:$B102),"")</f>
        <v>100</v>
      </c>
      <c r="B102" s="15" t="str">
        <f>IF(B101="","",IF(B101="以下余白","",IF([2]品名マスター!B101=0,"以下余白",[2]品名マスター!B101)))</f>
        <v>さば生姜煮</v>
      </c>
      <c r="C102" s="15" t="str">
        <f>IF(IF([2]品名マスター!C101=0,"以下余白",[2]品名マスター!C101)="以下余白","",[2]品名マスター!C101)</f>
        <v>規格表３－８３のとおり</v>
      </c>
      <c r="D102" s="16" t="str">
        <f>IF(IF([2]品名マスター!D101=0,"以下余白",[2]品名マスター!D101)="以下余白","",[2]品名マスター!D101)</f>
        <v>袋</v>
      </c>
      <c r="E102" s="17">
        <f>IF(IF([2]品名マスター!E101=0,"以下余白",[2]品名マスター!E101)="以下余白","",[2]品名マスター!E101)</f>
        <v>45</v>
      </c>
      <c r="F102" s="18"/>
      <c r="G102" s="19"/>
      <c r="H102" s="20" t="str">
        <f>IF(A102&lt;=COUNTA([2]品名マスター!$B$2:$B$501),IF(F102="","予価未定",IF(F102&lt;=0,"予価未定","")),"")</f>
        <v>予価未定</v>
      </c>
      <c r="J102" s="21">
        <f>IF(A102&lt;=COUNTA([2]品名マスター!$B$2:$B$501),IFERROR(ROUND(ABS(E102*F102*-1),0),0),"")</f>
        <v>0</v>
      </c>
      <c r="K102" s="21">
        <f>ROUNDUP(COUNTA(B$3:$B102)/30,0)</f>
        <v>4</v>
      </c>
      <c r="L102" s="22" t="str">
        <f t="shared" si="6"/>
        <v/>
      </c>
      <c r="M102" s="22" t="str">
        <f t="shared" si="6"/>
        <v/>
      </c>
      <c r="N102" s="3">
        <f t="shared" si="7"/>
        <v>11</v>
      </c>
      <c r="O102" s="3" t="str">
        <f t="shared" si="4"/>
        <v>規格表</v>
      </c>
      <c r="P102" s="3" t="str">
        <f t="shared" si="5"/>
        <v/>
      </c>
      <c r="U102" s="23"/>
      <c r="AZ102" s="24"/>
      <c r="BA102" s="14"/>
      <c r="BB102" s="14"/>
      <c r="BC102" s="14"/>
    </row>
    <row r="103" spans="1:55" ht="27" hidden="1" customHeight="1">
      <c r="A103" s="5">
        <f>IF(COUNTA([2]品名マスター!$B$2:$B$501)&gt;=COUNTA(B$3:$B103),COUNTA(B$3:$B103),"")</f>
        <v>101</v>
      </c>
      <c r="B103" s="15" t="str">
        <f>IF(B102="","",IF(B102="以下余白","",IF([2]品名マスター!B102=0,"以下余白",[2]品名マスター!B102)))</f>
        <v>さば味噌煮</v>
      </c>
      <c r="C103" s="15" t="str">
        <f>IF(IF([2]品名マスター!C102=0,"以下余白",[2]品名マスター!C102)="以下余白","",[2]品名マスター!C102)</f>
        <v>規格表３－８３のとおり</v>
      </c>
      <c r="D103" s="16" t="str">
        <f>IF(IF([2]品名マスター!D102=0,"以下余白",[2]品名マスター!D102)="以下余白","",[2]品名マスター!D102)</f>
        <v>袋</v>
      </c>
      <c r="E103" s="17">
        <f>IF(IF([2]品名マスター!E102=0,"以下余白",[2]品名マスター!E102)="以下余白","",[2]品名マスター!E102)</f>
        <v>51</v>
      </c>
      <c r="F103" s="18"/>
      <c r="G103" s="19"/>
      <c r="H103" s="20" t="str">
        <f>IF(A103&lt;=COUNTA([2]品名マスター!$B$2:$B$501),IF(F103="","予価未定",IF(F103&lt;=0,"予価未定","")),"")</f>
        <v>予価未定</v>
      </c>
      <c r="J103" s="21">
        <f>IF(A103&lt;=COUNTA([2]品名マスター!$B$2:$B$501),IFERROR(ROUND(ABS(E103*F103*-1),0),0),"")</f>
        <v>0</v>
      </c>
      <c r="K103" s="21">
        <f>ROUNDUP(COUNTA(B$3:$B103)/30,0)</f>
        <v>4</v>
      </c>
      <c r="L103" s="22" t="str">
        <f t="shared" si="6"/>
        <v/>
      </c>
      <c r="M103" s="22" t="str">
        <f t="shared" si="6"/>
        <v/>
      </c>
      <c r="N103" s="3">
        <f t="shared" si="7"/>
        <v>11</v>
      </c>
      <c r="O103" s="3" t="str">
        <f t="shared" si="4"/>
        <v>規格表</v>
      </c>
      <c r="P103" s="3" t="str">
        <f t="shared" si="5"/>
        <v/>
      </c>
      <c r="U103" s="23"/>
      <c r="AZ103" s="24"/>
      <c r="BA103" s="14"/>
      <c r="BB103" s="14"/>
      <c r="BC103" s="14"/>
    </row>
    <row r="104" spans="1:55" ht="27" hidden="1" customHeight="1">
      <c r="A104" s="5">
        <f>IF(COUNTA([2]品名マスター!$B$2:$B$501)&gt;=COUNTA(B$3:$B104),COUNTA(B$3:$B104),"")</f>
        <v>102</v>
      </c>
      <c r="B104" s="15" t="str">
        <f>IF(B103="","",IF(B103="以下余白","",IF([2]品名マスター!B103=0,"以下余白",[2]品名マスター!B103)))</f>
        <v>秋刀魚Ａ</v>
      </c>
      <c r="C104" s="26" t="str">
        <f>IF(IF([2]品名マスター!C103=0,"以下余白",[2]品名マスター!C103)="以下余白","",[2]品名マスター!C103)</f>
        <v>１尾１００ｇ以上、納品時冷凍とする。</v>
      </c>
      <c r="D104" s="16" t="str">
        <f>IF(IF([2]品名マスター!D103=0,"以下余白",[2]品名マスター!D103)="以下余白","",[2]品名マスター!D103)</f>
        <v>kg</v>
      </c>
      <c r="E104" s="17">
        <f>IF(IF([2]品名マスター!E103=0,"以下余白",[2]品名マスター!E103)="以下余白","",[2]品名マスター!E103)</f>
        <v>125</v>
      </c>
      <c r="F104" s="18"/>
      <c r="G104" s="19"/>
      <c r="H104" s="20" t="str">
        <f>IF(A104&lt;=COUNTA([2]品名マスター!$B$2:$B$501),IF(F104="","予価未定",IF(F104&lt;=0,"予価未定","")),"")</f>
        <v>予価未定</v>
      </c>
      <c r="J104" s="21">
        <f>IF(A104&lt;=COUNTA([2]品名マスター!$B$2:$B$501),IFERROR(ROUND(ABS(E104*F104*-1),0),0),"")</f>
        <v>0</v>
      </c>
      <c r="K104" s="21">
        <f>ROUNDUP(COUNTA(B$3:$B104)/30,0)</f>
        <v>4</v>
      </c>
      <c r="L104" s="22" t="str">
        <f t="shared" si="6"/>
        <v/>
      </c>
      <c r="M104" s="22" t="str">
        <f t="shared" si="6"/>
        <v/>
      </c>
      <c r="N104" s="3">
        <f t="shared" si="7"/>
        <v>18</v>
      </c>
      <c r="O104" s="3" t="str">
        <f t="shared" si="4"/>
        <v>１尾１</v>
      </c>
      <c r="P104" s="3" t="str">
        <f t="shared" si="5"/>
        <v/>
      </c>
      <c r="U104" s="23"/>
      <c r="AZ104" s="24"/>
      <c r="BA104" s="14"/>
      <c r="BB104" s="14"/>
      <c r="BC104" s="14"/>
    </row>
    <row r="105" spans="1:55" ht="27" hidden="1" customHeight="1">
      <c r="A105" s="5">
        <f>IF(COUNTA([2]品名マスター!$B$2:$B$501)&gt;=COUNTA(B$3:$B105),COUNTA(B$3:$B105),"")</f>
        <v>103</v>
      </c>
      <c r="B105" s="25" t="str">
        <f>IF(B104="","",IF(B104="以下余白","",IF([2]品名マスター!B104=0,"以下余白",[2]品名マスター!B104)))</f>
        <v>ボイル鯖味噌煮（朝）</v>
      </c>
      <c r="C105" s="15" t="str">
        <f>IF(IF([2]品名マスター!C104=0,"以下余白",[2]品名マスター!C104)="以下余白","",[2]品名マスター!C104)</f>
        <v>規格表３－４６のとおり</v>
      </c>
      <c r="D105" s="16" t="str">
        <f>IF(IF([2]品名マスター!D104=0,"以下余白",[2]品名マスター!D104)="以下余白","",[2]品名マスター!D104)</f>
        <v>kg</v>
      </c>
      <c r="E105" s="17">
        <f>IF(IF([2]品名マスター!E104=0,"以下余白",[2]品名マスター!E104)="以下余白","",[2]品名マスター!E104)</f>
        <v>12</v>
      </c>
      <c r="F105" s="18"/>
      <c r="G105" s="19"/>
      <c r="H105" s="20" t="str">
        <f>IF(A105&lt;=COUNTA([2]品名マスター!$B$2:$B$501),IF(F105="","予価未定",IF(F105&lt;=0,"予価未定","")),"")</f>
        <v>予価未定</v>
      </c>
      <c r="J105" s="21">
        <f>IF(A105&lt;=COUNTA([2]品名マスター!$B$2:$B$501),IFERROR(ROUND(ABS(E105*F105*-1),0),0),"")</f>
        <v>0</v>
      </c>
      <c r="K105" s="21">
        <f>ROUNDUP(COUNTA(B$3:$B105)/30,0)</f>
        <v>4</v>
      </c>
      <c r="L105" s="22" t="str">
        <f t="shared" si="6"/>
        <v/>
      </c>
      <c r="M105" s="22" t="str">
        <f t="shared" si="6"/>
        <v/>
      </c>
      <c r="N105" s="3">
        <f t="shared" si="7"/>
        <v>11</v>
      </c>
      <c r="O105" s="3" t="str">
        <f t="shared" si="4"/>
        <v>規格表</v>
      </c>
      <c r="P105" s="3" t="str">
        <f t="shared" si="5"/>
        <v/>
      </c>
      <c r="U105" s="23"/>
      <c r="AZ105" s="24"/>
      <c r="BA105" s="14"/>
      <c r="BB105" s="14"/>
      <c r="BC105" s="14"/>
    </row>
    <row r="106" spans="1:55" ht="27" hidden="1" customHeight="1">
      <c r="A106" s="5">
        <f>IF(COUNTA([2]品名マスター!$B$2:$B$501)&gt;=COUNTA(B$3:$B106),COUNTA(B$3:$B106),"")</f>
        <v>104</v>
      </c>
      <c r="B106" s="15" t="str">
        <f>IF(B105="","",IF(B105="以下余白","",IF([2]品名マスター!B105=0,"以下余白",[2]品名マスター!B105)))</f>
        <v>ボイル赤魚西京焼</v>
      </c>
      <c r="C106" s="15" t="str">
        <f>IF(IF([2]品名マスター!C105=0,"以下余白",[2]品名マスター!C105)="以下余白","",[2]品名マスター!C105)</f>
        <v>規格表３－７３のとおり</v>
      </c>
      <c r="D106" s="16" t="str">
        <f>IF(IF([2]品名マスター!D105=0,"以下余白",[2]品名マスター!D105)="以下余白","",[2]品名マスター!D105)</f>
        <v>kg</v>
      </c>
      <c r="E106" s="17">
        <f>IF(IF([2]品名マスター!E105=0,"以下余白",[2]品名マスター!E105)="以下余白","",[2]品名マスター!E105)</f>
        <v>12</v>
      </c>
      <c r="F106" s="18"/>
      <c r="G106" s="19"/>
      <c r="H106" s="20" t="str">
        <f>IF(A106&lt;=COUNTA([2]品名マスター!$B$2:$B$501),IF(F106="","予価未定",IF(F106&lt;=0,"予価未定","")),"")</f>
        <v>予価未定</v>
      </c>
      <c r="J106" s="21">
        <f>IF(A106&lt;=COUNTA([2]品名マスター!$B$2:$B$501),IFERROR(ROUND(ABS(E106*F106*-1),0),0),"")</f>
        <v>0</v>
      </c>
      <c r="K106" s="21">
        <f>ROUNDUP(COUNTA(B$3:$B106)/30,0)</f>
        <v>4</v>
      </c>
      <c r="L106" s="22" t="str">
        <f t="shared" si="6"/>
        <v/>
      </c>
      <c r="M106" s="22" t="str">
        <f t="shared" si="6"/>
        <v/>
      </c>
      <c r="N106" s="3">
        <f t="shared" si="7"/>
        <v>11</v>
      </c>
      <c r="O106" s="3" t="str">
        <f t="shared" si="4"/>
        <v>規格表</v>
      </c>
      <c r="P106" s="3" t="str">
        <f t="shared" si="5"/>
        <v/>
      </c>
      <c r="U106" s="23"/>
      <c r="AZ106" s="24"/>
      <c r="BA106" s="14"/>
      <c r="BB106" s="14"/>
      <c r="BC106" s="14"/>
    </row>
    <row r="107" spans="1:55" ht="27" hidden="1" customHeight="1">
      <c r="A107" s="5">
        <f>IF(COUNTA([2]品名マスター!$B$2:$B$501)&gt;=COUNTA(B$3:$B107),COUNTA(B$3:$B107),"")</f>
        <v>105</v>
      </c>
      <c r="B107" s="15" t="str">
        <f>IF(B106="","",IF(B106="以下余白","",IF([2]品名マスター!B106=0,"以下余白",[2]品名マスター!B106)))</f>
        <v>ししゃも</v>
      </c>
      <c r="C107" s="15" t="str">
        <f>IF(IF([2]品名マスター!C106=0,"以下余白",[2]品名マスター!C106)="以下余白","",[2]品名マスター!C106)</f>
        <v>規格表３－４４のとおり</v>
      </c>
      <c r="D107" s="16" t="str">
        <f>IF(IF([2]品名マスター!D106=0,"以下余白",[2]品名マスター!D106)="以下余白","",[2]品名マスター!D106)</f>
        <v>kg</v>
      </c>
      <c r="E107" s="17">
        <f>IF(IF([2]品名マスター!E106=0,"以下余白",[2]品名マスター!E106)="以下余白","",[2]品名マスター!E106)</f>
        <v>51</v>
      </c>
      <c r="F107" s="18"/>
      <c r="G107" s="19"/>
      <c r="H107" s="20" t="str">
        <f>IF(A107&lt;=COUNTA([2]品名マスター!$B$2:$B$501),IF(F107="","予価未定",IF(F107&lt;=0,"予価未定","")),"")</f>
        <v>予価未定</v>
      </c>
      <c r="J107" s="21">
        <f>IF(A107&lt;=COUNTA([2]品名マスター!$B$2:$B$501),IFERROR(ROUND(ABS(E107*F107*-1),0),0),"")</f>
        <v>0</v>
      </c>
      <c r="K107" s="21">
        <f>ROUNDUP(COUNTA(B$3:$B107)/30,0)</f>
        <v>4</v>
      </c>
      <c r="L107" s="22" t="str">
        <f t="shared" si="6"/>
        <v/>
      </c>
      <c r="M107" s="22" t="str">
        <f t="shared" si="6"/>
        <v/>
      </c>
      <c r="N107" s="3">
        <f t="shared" si="7"/>
        <v>11</v>
      </c>
      <c r="O107" s="3" t="str">
        <f t="shared" si="4"/>
        <v>規格表</v>
      </c>
      <c r="P107" s="3" t="str">
        <f t="shared" si="5"/>
        <v/>
      </c>
      <c r="U107" s="23"/>
      <c r="AZ107" s="24"/>
      <c r="BA107" s="14"/>
      <c r="BB107" s="14"/>
      <c r="BC107" s="14"/>
    </row>
    <row r="108" spans="1:55" ht="27" hidden="1" customHeight="1">
      <c r="A108" s="5">
        <f>IF(COUNTA([2]品名マスター!$B$2:$B$501)&gt;=COUNTA(B$3:$B108),COUNTA(B$3:$B108),"")</f>
        <v>106</v>
      </c>
      <c r="B108" s="15" t="str">
        <f>IF(B107="","",IF(B107="以下余白","",IF([2]品名マスター!B107=0,"以下余白",[2]品名マスター!B107)))</f>
        <v>真鱈切身</v>
      </c>
      <c r="C108" s="15" t="str">
        <f>IF(IF([2]品名マスター!C107=0,"以下余白",[2]品名マスター!C107)="以下余白","",[2]品名マスター!C107)</f>
        <v>規格表３－１８のとおり</v>
      </c>
      <c r="D108" s="16" t="str">
        <f>IF(IF([2]品名マスター!D107=0,"以下余白",[2]品名マスター!D107)="以下余白","",[2]品名マスター!D107)</f>
        <v>kg</v>
      </c>
      <c r="E108" s="17">
        <f>IF(IF([2]品名マスター!E107=0,"以下余白",[2]品名マスター!E107)="以下余白","",[2]品名マスター!E107)</f>
        <v>38</v>
      </c>
      <c r="F108" s="18"/>
      <c r="G108" s="19"/>
      <c r="H108" s="20" t="str">
        <f>IF(A108&lt;=COUNTA([2]品名マスター!$B$2:$B$501),IF(F108="","予価未定",IF(F108&lt;=0,"予価未定","")),"")</f>
        <v>予価未定</v>
      </c>
      <c r="J108" s="21">
        <f>IF(A108&lt;=COUNTA([2]品名マスター!$B$2:$B$501),IFERROR(ROUND(ABS(E108*F108*-1),0),0),"")</f>
        <v>0</v>
      </c>
      <c r="K108" s="21">
        <f>ROUNDUP(COUNTA(B$3:$B108)/30,0)</f>
        <v>4</v>
      </c>
      <c r="L108" s="22" t="str">
        <f t="shared" si="6"/>
        <v/>
      </c>
      <c r="M108" s="22" t="str">
        <f t="shared" si="6"/>
        <v/>
      </c>
      <c r="N108" s="3">
        <f t="shared" si="7"/>
        <v>11</v>
      </c>
      <c r="O108" s="3" t="str">
        <f t="shared" si="4"/>
        <v>規格表</v>
      </c>
      <c r="P108" s="3" t="str">
        <f t="shared" si="5"/>
        <v/>
      </c>
      <c r="U108" s="23"/>
      <c r="AZ108" s="24"/>
      <c r="BA108" s="14"/>
      <c r="BB108" s="14"/>
      <c r="BC108" s="14"/>
    </row>
    <row r="109" spans="1:55" ht="27" hidden="1" customHeight="1">
      <c r="A109" s="5">
        <f>IF(COUNTA([2]品名マスター!$B$2:$B$501)&gt;=COUNTA(B$3:$B109),COUNTA(B$3:$B109),"")</f>
        <v>107</v>
      </c>
      <c r="B109" s="15" t="str">
        <f>IF(B108="","",IF(B108="以下余白","",IF([2]品名マスター!B108=0,"以下余白",[2]品名マスター!B108)))</f>
        <v>冷凍あさり</v>
      </c>
      <c r="C109" s="15" t="str">
        <f>IF(IF([2]品名マスター!C108=0,"以下余白",[2]品名マスター!C108)="以下余白","",[2]品名マスター!C108)</f>
        <v>規格表３－２９のとおり</v>
      </c>
      <c r="D109" s="16" t="str">
        <f>IF(IF([2]品名マスター!D108=0,"以下余白",[2]品名マスター!D108)="以下余白","",[2]品名マスター!D108)</f>
        <v>kg</v>
      </c>
      <c r="E109" s="17">
        <f>IF(IF([2]品名マスター!E108=0,"以下余白",[2]品名マスター!E108)="以下余白","",[2]品名マスター!E108)</f>
        <v>47</v>
      </c>
      <c r="F109" s="18"/>
      <c r="G109" s="19"/>
      <c r="H109" s="20" t="str">
        <f>IF(A109&lt;=COUNTA([2]品名マスター!$B$2:$B$501),IF(F109="","予価未定",IF(F109&lt;=0,"予価未定","")),"")</f>
        <v>予価未定</v>
      </c>
      <c r="J109" s="21">
        <f>IF(A109&lt;=COUNTA([2]品名マスター!$B$2:$B$501),IFERROR(ROUND(ABS(E109*F109*-1),0),0),"")</f>
        <v>0</v>
      </c>
      <c r="K109" s="21">
        <f>ROUNDUP(COUNTA(B$3:$B109)/30,0)</f>
        <v>4</v>
      </c>
      <c r="L109" s="22" t="str">
        <f t="shared" si="6"/>
        <v/>
      </c>
      <c r="M109" s="22" t="str">
        <f t="shared" si="6"/>
        <v/>
      </c>
      <c r="N109" s="3">
        <f t="shared" si="7"/>
        <v>11</v>
      </c>
      <c r="O109" s="3" t="str">
        <f t="shared" si="4"/>
        <v>規格表</v>
      </c>
      <c r="P109" s="3" t="str">
        <f t="shared" si="5"/>
        <v/>
      </c>
      <c r="U109" s="23"/>
      <c r="AZ109" s="24"/>
      <c r="BA109" s="14"/>
      <c r="BB109" s="14"/>
      <c r="BC109" s="14"/>
    </row>
    <row r="110" spans="1:55" ht="27" hidden="1" customHeight="1">
      <c r="A110" s="5">
        <f>IF(COUNTA([2]品名マスター!$B$2:$B$501)&gt;=COUNTA(B$3:$B110),COUNTA(B$3:$B110),"")</f>
        <v>108</v>
      </c>
      <c r="B110" s="15" t="str">
        <f>IF(B109="","",IF(B109="以下余白","",IF([2]品名マスター!B109=0,"以下余白",[2]品名マスター!B109)))</f>
        <v>あさりむき身</v>
      </c>
      <c r="C110" s="15" t="str">
        <f>IF(IF([2]品名マスター!C109=0,"以下余白",[2]品名マスター!C109)="以下余白","",[2]品名マスター!C109)</f>
        <v>規格表３－３０のとおり</v>
      </c>
      <c r="D110" s="16" t="str">
        <f>IF(IF([2]品名マスター!D109=0,"以下余白",[2]品名マスター!D109)="以下余白","",[2]品名マスター!D109)</f>
        <v>kg</v>
      </c>
      <c r="E110" s="17">
        <f>IF(IF([2]品名マスター!E109=0,"以下余白",[2]品名マスター!E109)="以下余白","",[2]品名マスター!E109)</f>
        <v>8</v>
      </c>
      <c r="F110" s="18"/>
      <c r="G110" s="19"/>
      <c r="H110" s="20" t="str">
        <f>IF(A110&lt;=COUNTA([2]品名マスター!$B$2:$B$501),IF(F110="","予価未定",IF(F110&lt;=0,"予価未定","")),"")</f>
        <v>予価未定</v>
      </c>
      <c r="J110" s="21">
        <f>IF(A110&lt;=COUNTA([2]品名マスター!$B$2:$B$501),IFERROR(ROUND(ABS(E110*F110*-1),0),0),"")</f>
        <v>0</v>
      </c>
      <c r="K110" s="21">
        <f>ROUNDUP(COUNTA(B$3:$B110)/30,0)</f>
        <v>4</v>
      </c>
      <c r="L110" s="22" t="str">
        <f t="shared" si="6"/>
        <v/>
      </c>
      <c r="M110" s="22" t="str">
        <f t="shared" si="6"/>
        <v/>
      </c>
      <c r="N110" s="3">
        <f t="shared" si="7"/>
        <v>11</v>
      </c>
      <c r="O110" s="3" t="str">
        <f t="shared" si="4"/>
        <v>規格表</v>
      </c>
      <c r="P110" s="3" t="str">
        <f t="shared" si="5"/>
        <v/>
      </c>
      <c r="U110" s="23"/>
      <c r="AZ110" s="24"/>
      <c r="BA110" s="14"/>
      <c r="BB110" s="14"/>
      <c r="BC110" s="14"/>
    </row>
    <row r="111" spans="1:55" ht="27" hidden="1" customHeight="1">
      <c r="A111" s="5">
        <f>IF(COUNTA([2]品名マスター!$B$2:$B$501)&gt;=COUNTA(B$3:$B111),COUNTA(B$3:$B111),"")</f>
        <v>109</v>
      </c>
      <c r="B111" s="15" t="str">
        <f>IF(B110="","",IF(B110="以下余白","",IF([2]品名マスター!B110=0,"以下余白",[2]品名マスター!B110)))</f>
        <v>花咲いか</v>
      </c>
      <c r="C111" s="15" t="str">
        <f>IF(IF([2]品名マスター!C110=0,"以下余白",[2]品名マスター!C110)="以下余白","",[2]品名マスター!C110)</f>
        <v>規格表３－１１のとおり</v>
      </c>
      <c r="D111" s="16" t="str">
        <f>IF(IF([2]品名マスター!D110=0,"以下余白",[2]品名マスター!D110)="以下余白","",[2]品名マスター!D110)</f>
        <v>kg</v>
      </c>
      <c r="E111" s="17">
        <f>IF(IF([2]品名マスター!E110=0,"以下余白",[2]品名マスター!E110)="以下余白","",[2]品名マスター!E110)</f>
        <v>94</v>
      </c>
      <c r="F111" s="18"/>
      <c r="G111" s="19"/>
      <c r="H111" s="20" t="str">
        <f>IF(A111&lt;=COUNTA([2]品名マスター!$B$2:$B$501),IF(F111="","予価未定",IF(F111&lt;=0,"予価未定","")),"")</f>
        <v>予価未定</v>
      </c>
      <c r="J111" s="21">
        <f>IF(A111&lt;=COUNTA([2]品名マスター!$B$2:$B$501),IFERROR(ROUND(ABS(E111*F111*-1),0),0),"")</f>
        <v>0</v>
      </c>
      <c r="K111" s="21">
        <f>ROUNDUP(COUNTA(B$3:$B111)/30,0)</f>
        <v>4</v>
      </c>
      <c r="L111" s="22" t="str">
        <f t="shared" si="6"/>
        <v/>
      </c>
      <c r="M111" s="22" t="str">
        <f t="shared" si="6"/>
        <v/>
      </c>
      <c r="N111" s="3">
        <f t="shared" si="7"/>
        <v>11</v>
      </c>
      <c r="O111" s="3" t="str">
        <f t="shared" si="4"/>
        <v>規格表</v>
      </c>
      <c r="P111" s="3" t="str">
        <f t="shared" si="5"/>
        <v/>
      </c>
      <c r="U111" s="23"/>
      <c r="AZ111" s="24"/>
      <c r="BA111" s="14"/>
      <c r="BB111" s="14"/>
      <c r="BC111" s="14"/>
    </row>
    <row r="112" spans="1:55" ht="27" hidden="1" customHeight="1">
      <c r="A112" s="5">
        <f>IF(COUNTA([2]品名マスター!$B$2:$B$501)&gt;=COUNTA(B$3:$B112),COUNTA(B$3:$B112),"")</f>
        <v>110</v>
      </c>
      <c r="B112" s="15" t="str">
        <f>IF(B111="","",IF(B111="以下余白","",IF([2]品名マスター!B111=0,"以下余白",[2]品名マスター!B111)))</f>
        <v>中華イカ</v>
      </c>
      <c r="C112" s="15" t="str">
        <f>IF(IF([2]品名マスター!C111=0,"以下余白",[2]品名マスター!C111)="以下余白","",[2]品名マスター!C111)</f>
        <v>規格表３－６８のとおり</v>
      </c>
      <c r="D112" s="16" t="str">
        <f>IF(IF([2]品名マスター!D111=0,"以下余白",[2]品名マスター!D111)="以下余白","",[2]品名マスター!D111)</f>
        <v>kg</v>
      </c>
      <c r="E112" s="17">
        <f>IF(IF([2]品名マスター!E111=0,"以下余白",[2]品名マスター!E111)="以下余白","",[2]品名マスター!E111)</f>
        <v>5</v>
      </c>
      <c r="F112" s="18"/>
      <c r="G112" s="19"/>
      <c r="H112" s="20" t="str">
        <f>IF(A112&lt;=COUNTA([2]品名マスター!$B$2:$B$501),IF(F112="","予価未定",IF(F112&lt;=0,"予価未定","")),"")</f>
        <v>予価未定</v>
      </c>
      <c r="J112" s="21">
        <f>IF(A112&lt;=COUNTA([2]品名マスター!$B$2:$B$501),IFERROR(ROUND(ABS(E112*F112*-1),0),0),"")</f>
        <v>0</v>
      </c>
      <c r="K112" s="21">
        <f>ROUNDUP(COUNTA(B$3:$B112)/30,0)</f>
        <v>4</v>
      </c>
      <c r="L112" s="22" t="str">
        <f t="shared" si="6"/>
        <v/>
      </c>
      <c r="M112" s="22" t="str">
        <f t="shared" si="6"/>
        <v/>
      </c>
      <c r="N112" s="3">
        <f t="shared" si="7"/>
        <v>11</v>
      </c>
      <c r="O112" s="3" t="str">
        <f t="shared" si="4"/>
        <v>規格表</v>
      </c>
      <c r="P112" s="3" t="str">
        <f t="shared" si="5"/>
        <v/>
      </c>
      <c r="U112" s="23"/>
      <c r="AZ112" s="24"/>
      <c r="BA112" s="14"/>
      <c r="BB112" s="14"/>
      <c r="BC112" s="14"/>
    </row>
    <row r="113" spans="1:55" ht="27" hidden="1" customHeight="1">
      <c r="A113" s="5">
        <f>IF(COUNTA([2]品名マスター!$B$2:$B$501)&gt;=COUNTA(B$3:$B113),COUNTA(B$3:$B113),"")</f>
        <v>111</v>
      </c>
      <c r="B113" s="15" t="str">
        <f>IF(B112="","",IF(B112="以下余白","",IF([2]品名マスター!B112=0,"以下余白",[2]品名マスター!B112)))</f>
        <v>茹たこ</v>
      </c>
      <c r="C113" s="15" t="str">
        <f>IF(IF([2]品名マスター!C112=0,"以下余白",[2]品名マスター!C112)="以下余白","",[2]品名マスター!C112)</f>
        <v>規格表３－１６のとおり</v>
      </c>
      <c r="D113" s="16" t="str">
        <f>IF(IF([2]品名マスター!D112=0,"以下余白",[2]品名マスター!D112)="以下余白","",[2]品名マスター!D112)</f>
        <v>kg</v>
      </c>
      <c r="E113" s="17">
        <f>IF(IF([2]品名マスター!E112=0,"以下余白",[2]品名マスター!E112)="以下余白","",[2]品名マスター!E112)</f>
        <v>77</v>
      </c>
      <c r="F113" s="18"/>
      <c r="G113" s="19"/>
      <c r="H113" s="20" t="str">
        <f>IF(A113&lt;=COUNTA([2]品名マスター!$B$2:$B$501),IF(F113="","予価未定",IF(F113&lt;=0,"予価未定","")),"")</f>
        <v>予価未定</v>
      </c>
      <c r="J113" s="21">
        <f>IF(A113&lt;=COUNTA([2]品名マスター!$B$2:$B$501),IFERROR(ROUND(ABS(E113*F113*-1),0),0),"")</f>
        <v>0</v>
      </c>
      <c r="K113" s="21">
        <f>ROUNDUP(COUNTA(B$3:$B113)/30,0)</f>
        <v>4</v>
      </c>
      <c r="L113" s="22" t="str">
        <f t="shared" si="6"/>
        <v/>
      </c>
      <c r="M113" s="22" t="str">
        <f t="shared" si="6"/>
        <v/>
      </c>
      <c r="N113" s="3">
        <f t="shared" si="7"/>
        <v>11</v>
      </c>
      <c r="O113" s="3" t="str">
        <f t="shared" si="4"/>
        <v>規格表</v>
      </c>
      <c r="P113" s="3" t="str">
        <f t="shared" si="5"/>
        <v/>
      </c>
      <c r="U113" s="23"/>
      <c r="AZ113" s="24"/>
      <c r="BA113" s="14"/>
      <c r="BB113" s="14"/>
      <c r="BC113" s="14"/>
    </row>
    <row r="114" spans="1:55" ht="27" hidden="1" customHeight="1">
      <c r="A114" s="5">
        <f>IF(COUNTA([2]品名マスター!$B$2:$B$501)&gt;=COUNTA(B$3:$B114),COUNTA(B$3:$B114),"")</f>
        <v>112</v>
      </c>
      <c r="B114" s="15" t="str">
        <f>IF(B113="","",IF(B113="以下余白","",IF([2]品名マスター!B113=0,"以下余白",[2]品名マスター!B113)))</f>
        <v>むき海老Ａ</v>
      </c>
      <c r="C114" s="15" t="str">
        <f>IF(IF([2]品名マスター!C113=0,"以下余白",[2]品名マスター!C113)="以下余白","",[2]品名マスター!C113)</f>
        <v>規格表３－６４のとおり</v>
      </c>
      <c r="D114" s="16" t="str">
        <f>IF(IF([2]品名マスター!D113=0,"以下余白",[2]品名マスター!D113)="以下余白","",[2]品名マスター!D113)</f>
        <v>kg</v>
      </c>
      <c r="E114" s="17">
        <f>IF(IF([2]品名マスター!E113=0,"以下余白",[2]品名マスター!E113)="以下余白","",[2]品名マスター!E113)</f>
        <v>94</v>
      </c>
      <c r="F114" s="18"/>
      <c r="G114" s="19"/>
      <c r="H114" s="20" t="str">
        <f>IF(A114&lt;=COUNTA([2]品名マスター!$B$2:$B$501),IF(F114="","予価未定",IF(F114&lt;=0,"予価未定","")),"")</f>
        <v>予価未定</v>
      </c>
      <c r="J114" s="21">
        <f>IF(A114&lt;=COUNTA([2]品名マスター!$B$2:$B$501),IFERROR(ROUND(ABS(E114*F114*-1),0),0),"")</f>
        <v>0</v>
      </c>
      <c r="K114" s="21">
        <f>ROUNDUP(COUNTA(B$3:$B114)/30,0)</f>
        <v>4</v>
      </c>
      <c r="L114" s="22" t="str">
        <f t="shared" si="6"/>
        <v/>
      </c>
      <c r="M114" s="22" t="str">
        <f t="shared" si="6"/>
        <v/>
      </c>
      <c r="N114" s="3">
        <f t="shared" si="7"/>
        <v>11</v>
      </c>
      <c r="O114" s="3" t="str">
        <f t="shared" si="4"/>
        <v>規格表</v>
      </c>
      <c r="P114" s="3" t="str">
        <f t="shared" si="5"/>
        <v/>
      </c>
      <c r="U114" s="23"/>
      <c r="AZ114" s="24"/>
      <c r="BA114" s="14"/>
      <c r="BB114" s="14"/>
      <c r="BC114" s="14"/>
    </row>
    <row r="115" spans="1:55" ht="27" hidden="1" customHeight="1">
      <c r="A115" s="5">
        <f>IF(COUNTA([2]品名マスター!$B$2:$B$501)&gt;=COUNTA(B$3:$B115),COUNTA(B$3:$B115),"")</f>
        <v>113</v>
      </c>
      <c r="B115" s="15" t="str">
        <f>IF(B114="","",IF(B114="以下余白","",IF([2]品名マスター!B114=0,"以下余白",[2]品名マスター!B114)))</f>
        <v>むき海老Ｂ</v>
      </c>
      <c r="C115" s="15" t="str">
        <f>IF(IF([2]品名マスター!C114=0,"以下余白",[2]品名マスター!C114)="以下余白","",[2]品名マスター!C114)</f>
        <v>規格表３－６５のとおり</v>
      </c>
      <c r="D115" s="16" t="str">
        <f>IF(IF([2]品名マスター!D114=0,"以下余白",[2]品名マスター!D114)="以下余白","",[2]品名マスター!D114)</f>
        <v>kg</v>
      </c>
      <c r="E115" s="17">
        <f>IF(IF([2]品名マスター!E114=0,"以下余白",[2]品名マスター!E114)="以下余白","",[2]品名マスター!E114)</f>
        <v>13</v>
      </c>
      <c r="F115" s="18"/>
      <c r="G115" s="19"/>
      <c r="H115" s="20" t="str">
        <f>IF(A115&lt;=COUNTA([2]品名マスター!$B$2:$B$501),IF(F115="","予価未定",IF(F115&lt;=0,"予価未定","")),"")</f>
        <v>予価未定</v>
      </c>
      <c r="J115" s="21">
        <f>IF(A115&lt;=COUNTA([2]品名マスター!$B$2:$B$501),IFERROR(ROUND(ABS(E115*F115*-1),0),0),"")</f>
        <v>0</v>
      </c>
      <c r="K115" s="21">
        <f>ROUNDUP(COUNTA(B$3:$B115)/30,0)</f>
        <v>4</v>
      </c>
      <c r="L115" s="22" t="str">
        <f t="shared" si="6"/>
        <v/>
      </c>
      <c r="M115" s="22" t="str">
        <f t="shared" si="6"/>
        <v/>
      </c>
      <c r="N115" s="3">
        <f t="shared" si="7"/>
        <v>11</v>
      </c>
      <c r="O115" s="3" t="str">
        <f t="shared" si="4"/>
        <v>規格表</v>
      </c>
      <c r="P115" s="3" t="str">
        <f t="shared" si="5"/>
        <v/>
      </c>
      <c r="U115" s="23"/>
      <c r="AZ115" s="24"/>
      <c r="BA115" s="14"/>
      <c r="BB115" s="14"/>
      <c r="BC115" s="14"/>
    </row>
    <row r="116" spans="1:55" ht="27" hidden="1" customHeight="1">
      <c r="A116" s="5">
        <f>IF(COUNTA([2]品名マスター!$B$2:$B$501)&gt;=COUNTA(B$3:$B116),COUNTA(B$3:$B116),"")</f>
        <v>114</v>
      </c>
      <c r="B116" s="15" t="str">
        <f>IF(B115="","",IF(B115="以下余白","",IF([2]品名マスター!B115=0,"以下余白",[2]品名マスター!B115)))</f>
        <v>パック明太</v>
      </c>
      <c r="C116" s="15" t="str">
        <f>IF(IF([2]品名マスター!C115=0,"以下余白",[2]品名マスター!C115)="以下余白","",[2]品名マスター!C115)</f>
        <v>規格表３－６２のとおり</v>
      </c>
      <c r="D116" s="16" t="str">
        <f>IF(IF([2]品名マスター!D115=0,"以下余白",[2]品名マスター!D115)="以下余白","",[2]品名マスター!D115)</f>
        <v>kg</v>
      </c>
      <c r="E116" s="17">
        <f>IF(IF([2]品名マスター!E115=0,"以下余白",[2]品名マスター!E115)="以下余白","",[2]品名マスター!E115)</f>
        <v>3</v>
      </c>
      <c r="F116" s="18"/>
      <c r="G116" s="19"/>
      <c r="H116" s="20" t="str">
        <f>IF(A116&lt;=COUNTA([2]品名マスター!$B$2:$B$501),IF(F116="","予価未定",IF(F116&lt;=0,"予価未定","")),"")</f>
        <v>予価未定</v>
      </c>
      <c r="J116" s="21">
        <f>IF(A116&lt;=COUNTA([2]品名マスター!$B$2:$B$501),IFERROR(ROUND(ABS(E116*F116*-1),0),0),"")</f>
        <v>0</v>
      </c>
      <c r="K116" s="21">
        <f>ROUNDUP(COUNTA(B$3:$B116)/30,0)</f>
        <v>4</v>
      </c>
      <c r="L116" s="22" t="str">
        <f t="shared" si="6"/>
        <v/>
      </c>
      <c r="M116" s="22" t="str">
        <f t="shared" si="6"/>
        <v/>
      </c>
      <c r="N116" s="3">
        <f t="shared" si="7"/>
        <v>11</v>
      </c>
      <c r="O116" s="3" t="str">
        <f t="shared" si="4"/>
        <v>規格表</v>
      </c>
      <c r="P116" s="3" t="str">
        <f t="shared" si="5"/>
        <v/>
      </c>
      <c r="U116" s="23"/>
      <c r="AZ116" s="24"/>
      <c r="BA116" s="14"/>
      <c r="BB116" s="14"/>
      <c r="BC116" s="14"/>
    </row>
    <row r="117" spans="1:55" ht="27" hidden="1" customHeight="1">
      <c r="A117" s="5">
        <f>IF(COUNTA([2]品名マスター!$B$2:$B$501)&gt;=COUNTA(B$3:$B117),COUNTA(B$3:$B117),"")</f>
        <v>115</v>
      </c>
      <c r="B117" s="15" t="str">
        <f>IF(B116="","",IF(B116="以下余白","",IF([2]品名マスター!B116=0,"以下余白",[2]品名マスター!B116)))</f>
        <v>辛子明太</v>
      </c>
      <c r="C117" s="15" t="str">
        <f>IF(IF([2]品名マスター!C116=0,"以下余白",[2]品名マスター!C116)="以下余白","",[2]品名マスター!C116)</f>
        <v>規格表３－６１のとおり</v>
      </c>
      <c r="D117" s="16" t="str">
        <f>IF(IF([2]品名マスター!D116=0,"以下余白",[2]品名マスター!D116)="以下余白","",[2]品名マスター!D116)</f>
        <v>kg</v>
      </c>
      <c r="E117" s="17">
        <f>IF(IF([2]品名マスター!E116=0,"以下余白",[2]品名マスター!E116)="以下余白","",[2]品名マスター!E116)</f>
        <v>11</v>
      </c>
      <c r="F117" s="18"/>
      <c r="G117" s="19"/>
      <c r="H117" s="20" t="str">
        <f>IF(A117&lt;=COUNTA([2]品名マスター!$B$2:$B$501),IF(F117="","予価未定",IF(F117&lt;=0,"予価未定","")),"")</f>
        <v>予価未定</v>
      </c>
      <c r="J117" s="21">
        <f>IF(A117&lt;=COUNTA([2]品名マスター!$B$2:$B$501),IFERROR(ROUND(ABS(E117*F117*-1),0),0),"")</f>
        <v>0</v>
      </c>
      <c r="K117" s="21">
        <f>ROUNDUP(COUNTA(B$3:$B117)/30,0)</f>
        <v>4</v>
      </c>
      <c r="L117" s="22" t="str">
        <f t="shared" si="6"/>
        <v/>
      </c>
      <c r="M117" s="22" t="str">
        <f t="shared" si="6"/>
        <v/>
      </c>
      <c r="N117" s="3">
        <f t="shared" si="7"/>
        <v>11</v>
      </c>
      <c r="O117" s="3" t="str">
        <f t="shared" si="4"/>
        <v>規格表</v>
      </c>
      <c r="P117" s="3" t="str">
        <f t="shared" si="5"/>
        <v/>
      </c>
      <c r="U117" s="23"/>
      <c r="AZ117" s="24"/>
      <c r="BA117" s="14"/>
      <c r="BB117" s="14"/>
      <c r="BC117" s="14"/>
    </row>
    <row r="118" spans="1:55" ht="27" hidden="1" customHeight="1">
      <c r="A118" s="5">
        <f>IF(COUNTA([2]品名マスター!$B$2:$B$501)&gt;=COUNTA(B$3:$B118),COUNTA(B$3:$B118),"")</f>
        <v>116</v>
      </c>
      <c r="B118" s="15" t="str">
        <f>IF(B117="","",IF(B117="以下余白","",IF([2]品名マスター!B117=0,"以下余白",[2]品名マスター!B117)))</f>
        <v>天然ぶり西京漬</v>
      </c>
      <c r="C118" s="15" t="str">
        <f>IF(IF([2]品名マスター!C117=0,"以下余白",[2]品名マスター!C117)="以下余白","",[2]品名マスター!C117)</f>
        <v>規格表３－５７のとおり</v>
      </c>
      <c r="D118" s="16" t="str">
        <f>IF(IF([2]品名マスター!D117=0,"以下余白",[2]品名マスター!D117)="以下余白","",[2]品名マスター!D117)</f>
        <v>kg</v>
      </c>
      <c r="E118" s="17">
        <f>IF(IF([2]品名マスター!E117=0,"以下余白",[2]品名マスター!E117)="以下余白","",[2]品名マスター!E117)</f>
        <v>36</v>
      </c>
      <c r="F118" s="18"/>
      <c r="G118" s="19"/>
      <c r="H118" s="20" t="str">
        <f>IF(A118&lt;=COUNTA([2]品名マスター!$B$2:$B$501),IF(F118="","予価未定",IF(F118&lt;=0,"予価未定","")),"")</f>
        <v>予価未定</v>
      </c>
      <c r="J118" s="21">
        <f>IF(A118&lt;=COUNTA([2]品名マスター!$B$2:$B$501),IFERROR(ROUND(ABS(E118*F118*-1),0),0),"")</f>
        <v>0</v>
      </c>
      <c r="K118" s="21">
        <f>ROUNDUP(COUNTA(B$3:$B118)/30,0)</f>
        <v>4</v>
      </c>
      <c r="L118" s="22" t="str">
        <f t="shared" si="6"/>
        <v/>
      </c>
      <c r="M118" s="22" t="str">
        <f t="shared" si="6"/>
        <v/>
      </c>
      <c r="N118" s="3">
        <f t="shared" si="7"/>
        <v>11</v>
      </c>
      <c r="O118" s="3" t="str">
        <f t="shared" si="4"/>
        <v>規格表</v>
      </c>
      <c r="P118" s="3" t="str">
        <f t="shared" si="5"/>
        <v/>
      </c>
      <c r="U118" s="23"/>
      <c r="AZ118" s="24"/>
      <c r="BA118" s="14"/>
      <c r="BB118" s="14"/>
      <c r="BC118" s="14"/>
    </row>
    <row r="119" spans="1:55" ht="27" hidden="1" customHeight="1">
      <c r="A119" s="5">
        <f>IF(COUNTA([2]品名マスター!$B$2:$B$501)&gt;=COUNTA(B$3:$B119),COUNTA(B$3:$B119),"")</f>
        <v>117</v>
      </c>
      <c r="B119" s="15" t="str">
        <f>IF(B118="","",IF(B118="以下余白","",IF([2]品名マスター!B118=0,"以下余白",[2]品名マスター!B118)))</f>
        <v>糸かつお</v>
      </c>
      <c r="C119" s="15" t="str">
        <f>IF(IF([2]品名マスター!C118=0,"以下余白",[2]品名マスター!C118)="以下余白","",[2]品名マスター!C118)</f>
        <v>規格表２－９１のとおり</v>
      </c>
      <c r="D119" s="16" t="str">
        <f>IF(IF([2]品名マスター!D118=0,"以下余白",[2]品名マスター!D118)="以下余白","",[2]品名マスター!D118)</f>
        <v>個</v>
      </c>
      <c r="E119" s="17">
        <f>IF(IF([2]品名マスター!E118=0,"以下余白",[2]品名マスター!E118)="以下余白","",[2]品名マスター!E118)</f>
        <v>5</v>
      </c>
      <c r="F119" s="18"/>
      <c r="G119" s="19"/>
      <c r="H119" s="20" t="str">
        <f>IF(A119&lt;=COUNTA([2]品名マスター!$B$2:$B$501),IF(F119="","予価未定",IF(F119&lt;=0,"予価未定","")),"")</f>
        <v>予価未定</v>
      </c>
      <c r="J119" s="21">
        <f>IF(A119&lt;=COUNTA([2]品名マスター!$B$2:$B$501),IFERROR(ROUND(ABS(E119*F119*-1),0),0),"")</f>
        <v>0</v>
      </c>
      <c r="K119" s="21">
        <f>ROUNDUP(COUNTA(B$3:$B119)/30,0)</f>
        <v>4</v>
      </c>
      <c r="L119" s="22" t="str">
        <f t="shared" si="6"/>
        <v/>
      </c>
      <c r="M119" s="22" t="str">
        <f t="shared" si="6"/>
        <v/>
      </c>
      <c r="N119" s="3">
        <f t="shared" si="7"/>
        <v>11</v>
      </c>
      <c r="O119" s="3" t="str">
        <f t="shared" si="4"/>
        <v>規格表</v>
      </c>
      <c r="P119" s="3" t="str">
        <f t="shared" si="5"/>
        <v/>
      </c>
      <c r="U119" s="23"/>
      <c r="AZ119" s="24"/>
      <c r="BA119" s="14"/>
      <c r="BB119" s="14"/>
      <c r="BC119" s="14"/>
    </row>
    <row r="120" spans="1:55" ht="27" hidden="1" customHeight="1">
      <c r="A120" s="5">
        <f>IF(COUNTA([2]品名マスター!$B$2:$B$501)&gt;=COUNTA(B$3:$B120),COUNTA(B$3:$B120),"")</f>
        <v>118</v>
      </c>
      <c r="B120" s="15" t="str">
        <f>IF(B119="","",IF(B119="以下余白","",IF([2]品名マスター!B119=0,"以下余白",[2]品名マスター!B119)))</f>
        <v>カニ蒲鉾</v>
      </c>
      <c r="C120" s="15" t="str">
        <f>IF(IF([2]品名マスター!C119=0,"以下余白",[2]品名マスター!C119)="以下余白","",[2]品名マスター!C119)</f>
        <v>規格表４－５のとおり</v>
      </c>
      <c r="D120" s="16" t="str">
        <f>IF(IF([2]品名マスター!D119=0,"以下余白",[2]品名マスター!D119)="以下余白","",[2]品名マスター!D119)</f>
        <v>kg</v>
      </c>
      <c r="E120" s="17">
        <f>IF(IF([2]品名マスター!E119=0,"以下余白",[2]品名マスター!E119)="以下余白","",[2]品名マスター!E119)</f>
        <v>10</v>
      </c>
      <c r="F120" s="18"/>
      <c r="G120" s="19"/>
      <c r="H120" s="20" t="str">
        <f>IF(A120&lt;=COUNTA([2]品名マスター!$B$2:$B$501),IF(F120="","予価未定",IF(F120&lt;=0,"予価未定","")),"")</f>
        <v>予価未定</v>
      </c>
      <c r="J120" s="21">
        <f>IF(A120&lt;=COUNTA([2]品名マスター!$B$2:$B$501),IFERROR(ROUND(ABS(E120*F120*-1),0),0),"")</f>
        <v>0</v>
      </c>
      <c r="K120" s="21">
        <f>ROUNDUP(COUNTA(B$3:$B120)/30,0)</f>
        <v>4</v>
      </c>
      <c r="L120" s="22" t="str">
        <f t="shared" si="6"/>
        <v/>
      </c>
      <c r="M120" s="22" t="str">
        <f t="shared" si="6"/>
        <v/>
      </c>
      <c r="N120" s="3">
        <f t="shared" si="7"/>
        <v>10</v>
      </c>
      <c r="O120" s="3" t="str">
        <f t="shared" si="4"/>
        <v>規格表</v>
      </c>
      <c r="P120" s="3" t="str">
        <f t="shared" si="5"/>
        <v/>
      </c>
      <c r="U120" s="23"/>
      <c r="AZ120" s="24"/>
      <c r="BA120" s="14"/>
      <c r="BB120" s="14"/>
      <c r="BC120" s="14"/>
    </row>
    <row r="121" spans="1:55" ht="27" hidden="1" customHeight="1">
      <c r="A121" s="5">
        <f>IF(COUNTA([2]品名マスター!$B$2:$B$501)&gt;=COUNTA(B$3:$B121),COUNTA(B$3:$B121),"")</f>
        <v>119</v>
      </c>
      <c r="B121" s="15" t="str">
        <f>IF(B120="","",IF(B120="以下余白","",IF([2]品名マスター!B120=0,"以下余白",[2]品名マスター!B120)))</f>
        <v>蒲鉾</v>
      </c>
      <c r="C121" s="15" t="str">
        <f>IF(IF([2]品名マスター!C120=0,"以下余白",[2]品名マスター!C120)="以下余白","",[2]品名マスター!C120)</f>
        <v>規格表４－３のとおり</v>
      </c>
      <c r="D121" s="16" t="str">
        <f>IF(IF([2]品名マスター!D120=0,"以下余白",[2]品名マスター!D120)="以下余白","",[2]品名マスター!D120)</f>
        <v>kg</v>
      </c>
      <c r="E121" s="17">
        <f>IF(IF([2]品名マスター!E120=0,"以下余白",[2]品名マスター!E120)="以下余白","",[2]品名マスター!E120)</f>
        <v>24</v>
      </c>
      <c r="F121" s="18"/>
      <c r="G121" s="19"/>
      <c r="H121" s="20" t="str">
        <f>IF(A121&lt;=COUNTA([2]品名マスター!$B$2:$B$501),IF(F121="","予価未定",IF(F121&lt;=0,"予価未定","")),"")</f>
        <v>予価未定</v>
      </c>
      <c r="J121" s="21">
        <f>IF(A121&lt;=COUNTA([2]品名マスター!$B$2:$B$501),IFERROR(ROUND(ABS(E121*F121*-1),0),0),"")</f>
        <v>0</v>
      </c>
      <c r="K121" s="21">
        <f>ROUNDUP(COUNTA(B$3:$B121)/30,0)</f>
        <v>4</v>
      </c>
      <c r="L121" s="22" t="str">
        <f t="shared" si="6"/>
        <v/>
      </c>
      <c r="M121" s="22" t="str">
        <f t="shared" si="6"/>
        <v/>
      </c>
      <c r="N121" s="3">
        <f t="shared" si="7"/>
        <v>10</v>
      </c>
      <c r="O121" s="3" t="str">
        <f t="shared" si="4"/>
        <v>規格表</v>
      </c>
      <c r="P121" s="3" t="str">
        <f t="shared" si="5"/>
        <v/>
      </c>
      <c r="U121" s="23"/>
      <c r="AZ121" s="24"/>
      <c r="BA121" s="14"/>
      <c r="BB121" s="14"/>
      <c r="BC121" s="14"/>
    </row>
    <row r="122" spans="1:55" ht="27" hidden="1" customHeight="1">
      <c r="A122" s="5">
        <f>IF(COUNTA([2]品名マスター!$B$2:$B$501)&gt;=COUNTA(B$3:$B122),COUNTA(B$3:$B122),"")</f>
        <v>120</v>
      </c>
      <c r="B122" s="15" t="str">
        <f>IF(B121="","",IF(B121="以下余白","",IF([2]品名マスター!B121=0,"以下余白",[2]品名マスター!B121)))</f>
        <v>紅白蒲鉾</v>
      </c>
      <c r="C122" s="15" t="str">
        <f>IF(IF([2]品名マスター!C121=0,"以下余白",[2]品名マスター!C121)="以下余白","",[2]品名マスター!C121)</f>
        <v>規格表４－１のとおり</v>
      </c>
      <c r="D122" s="16" t="str">
        <f>IF(IF([2]品名マスター!D121=0,"以下余白",[2]品名マスター!D121)="以下余白","",[2]品名マスター!D121)</f>
        <v>kg</v>
      </c>
      <c r="E122" s="17">
        <f>IF(IF([2]品名マスター!E121=0,"以下余白",[2]品名マスター!E121)="以下余白","",[2]品名マスター!E121)</f>
        <v>58</v>
      </c>
      <c r="F122" s="18"/>
      <c r="G122" s="19"/>
      <c r="H122" s="20" t="str">
        <f>IF(A122&lt;=COUNTA([2]品名マスター!$B$2:$B$501),IF(F122="","予価未定",IF(F122&lt;=0,"予価未定","")),"")</f>
        <v>予価未定</v>
      </c>
      <c r="J122" s="21">
        <f>IF(A122&lt;=COUNTA([2]品名マスター!$B$2:$B$501),IFERROR(ROUND(ABS(E122*F122*-1),0),0),"")</f>
        <v>0</v>
      </c>
      <c r="K122" s="21">
        <f>ROUNDUP(COUNTA(B$3:$B122)/30,0)</f>
        <v>4</v>
      </c>
      <c r="L122" s="22" t="str">
        <f t="shared" si="6"/>
        <v/>
      </c>
      <c r="M122" s="22" t="str">
        <f t="shared" si="6"/>
        <v/>
      </c>
      <c r="N122" s="3">
        <f t="shared" si="7"/>
        <v>10</v>
      </c>
      <c r="O122" s="3" t="str">
        <f t="shared" si="4"/>
        <v>規格表</v>
      </c>
      <c r="P122" s="3" t="str">
        <f t="shared" si="5"/>
        <v/>
      </c>
      <c r="U122" s="23"/>
      <c r="AZ122" s="24"/>
      <c r="BA122" s="14"/>
      <c r="BB122" s="14"/>
      <c r="BC122" s="14"/>
    </row>
    <row r="123" spans="1:55" ht="27" hidden="1" customHeight="1">
      <c r="A123" s="5">
        <f>IF(COUNTA([2]品名マスター!$B$2:$B$501)&gt;=COUNTA(B$3:$B123),COUNTA(B$3:$B123),"")</f>
        <v>121</v>
      </c>
      <c r="B123" s="15" t="str">
        <f>IF(B122="","",IF(B122="以下余白","",IF([2]品名マスター!B122=0,"以下余白",[2]品名マスター!B122)))</f>
        <v>さつま揚</v>
      </c>
      <c r="C123" s="15" t="str">
        <f>IF(IF([2]品名マスター!C122=0,"以下余白",[2]品名マスター!C122)="以下余白","",[2]品名マスター!C122)</f>
        <v>規格表４－８のとおり</v>
      </c>
      <c r="D123" s="16" t="str">
        <f>IF(IF([2]品名マスター!D122=0,"以下余白",[2]品名マスター!D122)="以下余白","",[2]品名マスター!D122)</f>
        <v>kg</v>
      </c>
      <c r="E123" s="17">
        <f>IF(IF([2]品名マスター!E122=0,"以下余白",[2]品名マスター!E122)="以下余白","",[2]品名マスター!E122)</f>
        <v>30</v>
      </c>
      <c r="F123" s="18"/>
      <c r="G123" s="19"/>
      <c r="H123" s="20" t="str">
        <f>IF(A123&lt;=COUNTA([2]品名マスター!$B$2:$B$501),IF(F123="","予価未定",IF(F123&lt;=0,"予価未定","")),"")</f>
        <v>予価未定</v>
      </c>
      <c r="J123" s="21">
        <f>IF(A123&lt;=COUNTA([2]品名マスター!$B$2:$B$501),IFERROR(ROUND(ABS(E123*F123*-1),0),0),"")</f>
        <v>0</v>
      </c>
      <c r="K123" s="21">
        <f>ROUNDUP(COUNTA(B$3:$B123)/30,0)</f>
        <v>5</v>
      </c>
      <c r="L123" s="22" t="str">
        <f t="shared" si="6"/>
        <v/>
      </c>
      <c r="M123" s="22" t="str">
        <f t="shared" si="6"/>
        <v/>
      </c>
      <c r="N123" s="3">
        <f t="shared" si="7"/>
        <v>10</v>
      </c>
      <c r="O123" s="3" t="str">
        <f t="shared" si="4"/>
        <v>規格表</v>
      </c>
      <c r="P123" s="3" t="str">
        <f t="shared" si="5"/>
        <v/>
      </c>
      <c r="U123" s="23"/>
      <c r="AZ123" s="24"/>
      <c r="BA123" s="14"/>
      <c r="BB123" s="14"/>
      <c r="BC123" s="14"/>
    </row>
    <row r="124" spans="1:55" ht="27" hidden="1" customHeight="1">
      <c r="A124" s="5">
        <f>IF(COUNTA([2]品名マスター!$B$2:$B$501)&gt;=COUNTA(B$3:$B124),COUNTA(B$3:$B124),"")</f>
        <v>122</v>
      </c>
      <c r="B124" s="15" t="str">
        <f>IF(B123="","",IF(B123="以下余白","",IF([2]品名マスター!B123=0,"以下余白",[2]品名マスター!B123)))</f>
        <v>竹輪</v>
      </c>
      <c r="C124" s="15" t="str">
        <f>IF(IF([2]品名マスター!C123=0,"以下余白",[2]品名マスター!C123)="以下余白","",[2]品名マスター!C123)</f>
        <v>規格表４－６のとおり</v>
      </c>
      <c r="D124" s="16" t="str">
        <f>IF(IF([2]品名マスター!D123=0,"以下余白",[2]品名マスター!D123)="以下余白","",[2]品名マスター!D123)</f>
        <v>kg</v>
      </c>
      <c r="E124" s="17">
        <f>IF(IF([2]品名マスター!E123=0,"以下余白",[2]品名マスター!E123)="以下余白","",[2]品名マスター!E123)</f>
        <v>29</v>
      </c>
      <c r="F124" s="18"/>
      <c r="G124" s="19"/>
      <c r="H124" s="20" t="str">
        <f>IF(A124&lt;=COUNTA([2]品名マスター!$B$2:$B$501),IF(F124="","予価未定",IF(F124&lt;=0,"予価未定","")),"")</f>
        <v>予価未定</v>
      </c>
      <c r="J124" s="21">
        <f>IF(A124&lt;=COUNTA([2]品名マスター!$B$2:$B$501),IFERROR(ROUND(ABS(E124*F124*-1),0),0),"")</f>
        <v>0</v>
      </c>
      <c r="K124" s="21">
        <f>ROUNDUP(COUNTA(B$3:$B124)/30,0)</f>
        <v>5</v>
      </c>
      <c r="L124" s="22" t="str">
        <f t="shared" si="6"/>
        <v/>
      </c>
      <c r="M124" s="22" t="str">
        <f t="shared" si="6"/>
        <v/>
      </c>
      <c r="N124" s="3">
        <f t="shared" si="7"/>
        <v>10</v>
      </c>
      <c r="O124" s="3" t="str">
        <f t="shared" si="4"/>
        <v>規格表</v>
      </c>
      <c r="P124" s="3" t="str">
        <f t="shared" si="5"/>
        <v/>
      </c>
      <c r="U124" s="23"/>
      <c r="AZ124" s="24"/>
      <c r="BA124" s="14"/>
      <c r="BB124" s="14"/>
      <c r="BC124" s="14"/>
    </row>
    <row r="125" spans="1:55" ht="27" hidden="1" customHeight="1">
      <c r="A125" s="5">
        <f>IF(COUNTA([2]品名マスター!$B$2:$B$501)&gt;=COUNTA(B$3:$B125),COUNTA(B$3:$B125),"")</f>
        <v>123</v>
      </c>
      <c r="B125" s="15" t="str">
        <f>IF(B124="","",IF(B124="以下余白","",IF([2]品名マスター!B124=0,"以下余白",[2]品名マスター!B124)))</f>
        <v>なると巻</v>
      </c>
      <c r="C125" s="15" t="str">
        <f>IF(IF([2]品名マスター!C124=0,"以下余白",[2]品名マスター!C124)="以下余白","",[2]品名マスター!C124)</f>
        <v>規格表４－９のとおり</v>
      </c>
      <c r="D125" s="16" t="str">
        <f>IF(IF([2]品名マスター!D124=0,"以下余白",[2]品名マスター!D124)="以下余白","",[2]品名マスター!D124)</f>
        <v>kg</v>
      </c>
      <c r="E125" s="17">
        <f>IF(IF([2]品名マスター!E124=0,"以下余白",[2]品名マスター!E124)="以下余白","",[2]品名マスター!E124)</f>
        <v>8</v>
      </c>
      <c r="F125" s="18"/>
      <c r="G125" s="19"/>
      <c r="H125" s="20" t="str">
        <f>IF(A125&lt;=COUNTA([2]品名マスター!$B$2:$B$501),IF(F125="","予価未定",IF(F125&lt;=0,"予価未定","")),"")</f>
        <v>予価未定</v>
      </c>
      <c r="J125" s="21">
        <f>IF(A125&lt;=COUNTA([2]品名マスター!$B$2:$B$501),IFERROR(ROUND(ABS(E125*F125*-1),0),0),"")</f>
        <v>0</v>
      </c>
      <c r="K125" s="21">
        <f>ROUNDUP(COUNTA(B$3:$B125)/30,0)</f>
        <v>5</v>
      </c>
      <c r="L125" s="22" t="str">
        <f t="shared" si="6"/>
        <v/>
      </c>
      <c r="M125" s="22" t="str">
        <f t="shared" si="6"/>
        <v/>
      </c>
      <c r="N125" s="3">
        <f t="shared" si="7"/>
        <v>10</v>
      </c>
      <c r="O125" s="3" t="str">
        <f t="shared" si="4"/>
        <v>規格表</v>
      </c>
      <c r="P125" s="3" t="str">
        <f t="shared" si="5"/>
        <v/>
      </c>
      <c r="U125" s="23"/>
      <c r="AZ125" s="24"/>
      <c r="BA125" s="14"/>
      <c r="BB125" s="14"/>
      <c r="BC125" s="14"/>
    </row>
    <row r="126" spans="1:55" ht="27" hidden="1" customHeight="1">
      <c r="A126" s="5">
        <f>IF(COUNTA([2]品名マスター!$B$2:$B$501)&gt;=COUNTA(B$3:$B126),COUNTA(B$3:$B126),"")</f>
        <v>124</v>
      </c>
      <c r="B126" s="15" t="str">
        <f>IF(B125="","",IF(B125="以下余白","",IF([2]品名マスター!B125=0,"以下余白",[2]品名マスター!B125)))</f>
        <v>ツナサラダ</v>
      </c>
      <c r="C126" s="15" t="str">
        <f>IF(IF([2]品名マスター!C125=0,"以下余白",[2]品名マスター!C125)="以下余白","",[2]品名マスター!C125)</f>
        <v>規格表１７－９のとおり</v>
      </c>
      <c r="D126" s="16" t="str">
        <f>IF(IF([2]品名マスター!D125=0,"以下余白",[2]品名マスター!D125)="以下余白","",[2]品名マスター!D125)</f>
        <v>kg</v>
      </c>
      <c r="E126" s="17">
        <f>IF(IF([2]品名マスター!E125=0,"以下余白",[2]品名マスター!E125)="以下余白","",[2]品名マスター!E125)</f>
        <v>33</v>
      </c>
      <c r="F126" s="18"/>
      <c r="G126" s="19"/>
      <c r="H126" s="20" t="str">
        <f>IF(A126&lt;=COUNTA([2]品名マスター!$B$2:$B$501),IF(F126="","予価未定",IF(F126&lt;=0,"予価未定","")),"")</f>
        <v>予価未定</v>
      </c>
      <c r="J126" s="21">
        <f>IF(A126&lt;=COUNTA([2]品名マスター!$B$2:$B$501),IFERROR(ROUND(ABS(E126*F126*-1),0),0),"")</f>
        <v>0</v>
      </c>
      <c r="K126" s="21">
        <f>ROUNDUP(COUNTA(B$3:$B126)/30,0)</f>
        <v>5</v>
      </c>
      <c r="L126" s="22" t="str">
        <f t="shared" si="6"/>
        <v/>
      </c>
      <c r="M126" s="22" t="str">
        <f t="shared" si="6"/>
        <v/>
      </c>
      <c r="N126" s="3">
        <f t="shared" si="7"/>
        <v>11</v>
      </c>
      <c r="O126" s="3" t="str">
        <f t="shared" si="4"/>
        <v>規格表</v>
      </c>
      <c r="P126" s="3" t="str">
        <f t="shared" si="5"/>
        <v/>
      </c>
      <c r="U126" s="23"/>
      <c r="AZ126" s="24"/>
      <c r="BA126" s="14"/>
      <c r="BB126" s="14"/>
      <c r="BC126" s="14"/>
    </row>
    <row r="127" spans="1:55" ht="27" hidden="1" customHeight="1">
      <c r="A127" s="5">
        <f>IF(COUNTA([2]品名マスター!$B$2:$B$501)&gt;=COUNTA(B$3:$B127),COUNTA(B$3:$B127),"")</f>
        <v>125</v>
      </c>
      <c r="B127" s="62" t="str">
        <f>IF(B126="","",IF(B126="以下余白","",IF([2]品名マスター!B126=0,"以下余白",[2]品名マスター!B126)))</f>
        <v>ウィンナーソーセージ</v>
      </c>
      <c r="C127" s="15" t="str">
        <f>IF(IF([2]品名マスター!C126=0,"以下余白",[2]品名マスター!C126)="以下余白","",[2]品名マスター!C126)</f>
        <v>規格表５－３５のとおり</v>
      </c>
      <c r="D127" s="16" t="str">
        <f>IF(IF([2]品名マスター!D126=0,"以下余白",[2]品名マスター!D126)="以下余白","",[2]品名マスター!D126)</f>
        <v>kg</v>
      </c>
      <c r="E127" s="17">
        <f>IF(IF([2]品名マスター!E126=0,"以下余白",[2]品名マスター!E126)="以下余白","",[2]品名マスター!E126)</f>
        <v>48</v>
      </c>
      <c r="F127" s="18"/>
      <c r="G127" s="19"/>
      <c r="H127" s="20" t="str">
        <f>IF(A127&lt;=COUNTA([2]品名マスター!$B$2:$B$501),IF(F127="","予価未定",IF(F127&lt;=0,"予価未定","")),"")</f>
        <v>予価未定</v>
      </c>
      <c r="J127" s="21">
        <f>IF(A127&lt;=COUNTA([2]品名マスター!$B$2:$B$501),IFERROR(ROUND(ABS(E127*F127*-1),0),0),"")</f>
        <v>0</v>
      </c>
      <c r="K127" s="21">
        <f>ROUNDUP(COUNTA(B$3:$B127)/30,0)</f>
        <v>5</v>
      </c>
      <c r="L127" s="22" t="str">
        <f t="shared" si="6"/>
        <v/>
      </c>
      <c r="M127" s="22" t="str">
        <f t="shared" si="6"/>
        <v/>
      </c>
      <c r="N127" s="3">
        <f t="shared" si="7"/>
        <v>11</v>
      </c>
      <c r="O127" s="3" t="str">
        <f t="shared" si="4"/>
        <v>規格表</v>
      </c>
      <c r="P127" s="3" t="str">
        <f t="shared" si="5"/>
        <v/>
      </c>
      <c r="U127" s="23"/>
      <c r="AZ127" s="24"/>
      <c r="BA127" s="14"/>
      <c r="BB127" s="14"/>
      <c r="BC127" s="14"/>
    </row>
    <row r="128" spans="1:55" ht="27" hidden="1" customHeight="1">
      <c r="A128" s="5">
        <f>IF(COUNTA([2]品名マスター!$B$2:$B$501)&gt;=COUNTA(B$3:$B128),COUNTA(B$3:$B128),"")</f>
        <v>126</v>
      </c>
      <c r="B128" s="15" t="str">
        <f>IF(B127="","",IF(B127="以下余白","",IF([2]品名マスター!B127=0,"以下余白",[2]品名マスター!B127)))</f>
        <v>牛中肉</v>
      </c>
      <c r="C128" s="15" t="str">
        <f>IF(IF([2]品名マスター!C127=0,"以下余白",[2]品名マスター!C127)="以下余白","",[2]品名マスター!C127)</f>
        <v>規格表５－５のとおり</v>
      </c>
      <c r="D128" s="16" t="str">
        <f>IF(IF([2]品名マスター!D127=0,"以下余白",[2]品名マスター!D127)="以下余白","",[2]品名マスター!D127)</f>
        <v>kg</v>
      </c>
      <c r="E128" s="17">
        <f>IF(IF([2]品名マスター!E127=0,"以下余白",[2]品名マスター!E127)="以下余白","",[2]品名マスター!E127)</f>
        <v>315</v>
      </c>
      <c r="F128" s="18"/>
      <c r="G128" s="19"/>
      <c r="H128" s="20" t="str">
        <f>IF(A128&lt;=COUNTA([2]品名マスター!$B$2:$B$501),IF(F128="","予価未定",IF(F128&lt;=0,"予価未定","")),"")</f>
        <v>予価未定</v>
      </c>
      <c r="J128" s="21">
        <f>IF(A128&lt;=COUNTA([2]品名マスター!$B$2:$B$501),IFERROR(ROUND(ABS(E128*F128*-1),0),0),"")</f>
        <v>0</v>
      </c>
      <c r="K128" s="21">
        <f>ROUNDUP(COUNTA(B$3:$B128)/30,0)</f>
        <v>5</v>
      </c>
      <c r="L128" s="22" t="str">
        <f t="shared" si="6"/>
        <v/>
      </c>
      <c r="M128" s="22" t="str">
        <f t="shared" si="6"/>
        <v/>
      </c>
      <c r="N128" s="3">
        <f t="shared" si="7"/>
        <v>10</v>
      </c>
      <c r="O128" s="3" t="str">
        <f t="shared" si="4"/>
        <v>規格表</v>
      </c>
      <c r="P128" s="3" t="str">
        <f t="shared" si="5"/>
        <v/>
      </c>
      <c r="U128" s="23"/>
      <c r="AZ128" s="24"/>
      <c r="BA128" s="14"/>
      <c r="BB128" s="14"/>
      <c r="BC128" s="14"/>
    </row>
    <row r="129" spans="1:55" ht="27" hidden="1" customHeight="1">
      <c r="A129" s="5">
        <f>IF(COUNTA([2]品名マスター!$B$2:$B$501)&gt;=COUNTA(B$3:$B129),COUNTA(B$3:$B129),"")</f>
        <v>127</v>
      </c>
      <c r="B129" s="15" t="str">
        <f>IF(B128="","",IF(B128="以下余白","",IF([2]品名マスター!B128=0,"以下余白",[2]品名マスター!B128)))</f>
        <v>牛バラ肉</v>
      </c>
      <c r="C129" s="15" t="str">
        <f>IF(IF([2]品名マスター!C128=0,"以下余白",[2]品名マスター!C128)="以下余白","",[2]品名マスター!C128)</f>
        <v>規格表５－６のとおり</v>
      </c>
      <c r="D129" s="16" t="str">
        <f>IF(IF([2]品名マスター!D128=0,"以下余白",[2]品名マスター!D128)="以下余白","",[2]品名マスター!D128)</f>
        <v>kg</v>
      </c>
      <c r="E129" s="17">
        <f>IF(IF([2]品名マスター!E128=0,"以下余白",[2]品名マスター!E128)="以下余白","",[2]品名マスター!E128)</f>
        <v>162</v>
      </c>
      <c r="F129" s="18"/>
      <c r="G129" s="19"/>
      <c r="H129" s="20" t="str">
        <f>IF(A129&lt;=COUNTA([2]品名マスター!$B$2:$B$501),IF(F129="","予価未定",IF(F129&lt;=0,"予価未定","")),"")</f>
        <v>予価未定</v>
      </c>
      <c r="J129" s="21">
        <f>IF(A129&lt;=COUNTA([2]品名マスター!$B$2:$B$501),IFERROR(ROUND(ABS(E129*F129*-1),0),0),"")</f>
        <v>0</v>
      </c>
      <c r="K129" s="21">
        <f>ROUNDUP(COUNTA(B$3:$B129)/30,0)</f>
        <v>5</v>
      </c>
      <c r="L129" s="22" t="str">
        <f t="shared" si="6"/>
        <v/>
      </c>
      <c r="M129" s="22" t="str">
        <f t="shared" si="6"/>
        <v/>
      </c>
      <c r="N129" s="3">
        <f t="shared" si="7"/>
        <v>10</v>
      </c>
      <c r="O129" s="3" t="str">
        <f t="shared" si="4"/>
        <v>規格表</v>
      </c>
      <c r="P129" s="3" t="str">
        <f t="shared" si="5"/>
        <v/>
      </c>
      <c r="U129" s="23"/>
      <c r="AZ129" s="24"/>
      <c r="BA129" s="14"/>
      <c r="BB129" s="14"/>
      <c r="BC129" s="14"/>
    </row>
    <row r="130" spans="1:55" ht="27" hidden="1" customHeight="1">
      <c r="A130" s="5">
        <f>IF(COUNTA([2]品名マスター!$B$2:$B$501)&gt;=COUNTA(B$3:$B130),COUNTA(B$3:$B130),"")</f>
        <v>128</v>
      </c>
      <c r="B130" s="15" t="str">
        <f>IF(B129="","",IF(B129="以下余白","",IF([2]品名マスター!B129=0,"以下余白",[2]品名マスター!B129)))</f>
        <v>牛すじ</v>
      </c>
      <c r="C130" s="15" t="str">
        <f>IF(IF([2]品名マスター!C129=0,"以下余白",[2]品名マスター!C129)="以下余白","",[2]品名マスター!C129)</f>
        <v>規格表５－７のとおり</v>
      </c>
      <c r="D130" s="16" t="str">
        <f>IF(IF([2]品名マスター!D129=0,"以下余白",[2]品名マスター!D129)="以下余白","",[2]品名マスター!D129)</f>
        <v>kg</v>
      </c>
      <c r="E130" s="17">
        <f>IF(IF([2]品名マスター!E129=0,"以下余白",[2]品名マスター!E129)="以下余白","",[2]品名マスター!E129)</f>
        <v>106</v>
      </c>
      <c r="F130" s="18"/>
      <c r="G130" s="19"/>
      <c r="H130" s="20" t="str">
        <f>IF(A130&lt;=COUNTA([2]品名マスター!$B$2:$B$501),IF(F130="","予価未定",IF(F130&lt;=0,"予価未定","")),"")</f>
        <v>予価未定</v>
      </c>
      <c r="J130" s="21">
        <f>IF(A130&lt;=COUNTA([2]品名マスター!$B$2:$B$501),IFERROR(ROUND(ABS(E130*F130*-1),0),0),"")</f>
        <v>0</v>
      </c>
      <c r="K130" s="21">
        <f>ROUNDUP(COUNTA(B$3:$B130)/30,0)</f>
        <v>5</v>
      </c>
      <c r="L130" s="22" t="str">
        <f t="shared" si="6"/>
        <v/>
      </c>
      <c r="M130" s="22" t="str">
        <f t="shared" si="6"/>
        <v/>
      </c>
      <c r="N130" s="3">
        <f t="shared" si="7"/>
        <v>10</v>
      </c>
      <c r="O130" s="3" t="str">
        <f t="shared" si="4"/>
        <v>規格表</v>
      </c>
      <c r="P130" s="3" t="str">
        <f t="shared" si="5"/>
        <v/>
      </c>
      <c r="U130" s="23"/>
      <c r="AZ130" s="24"/>
      <c r="BA130" s="14"/>
      <c r="BB130" s="14"/>
      <c r="BC130" s="14"/>
    </row>
    <row r="131" spans="1:55" ht="27" hidden="1" customHeight="1">
      <c r="A131" s="5">
        <f>IF(COUNTA([2]品名マスター!$B$2:$B$501)&gt;=COUNTA(B$3:$B131),COUNTA(B$3:$B131),"")</f>
        <v>129</v>
      </c>
      <c r="B131" s="15" t="str">
        <f>IF(B130="","",IF(B130="以下余白","",IF([2]品名マスター!B130=0,"以下余白",[2]品名マスター!B130)))</f>
        <v>牛挽肉</v>
      </c>
      <c r="C131" s="15" t="str">
        <f>IF(IF([2]品名マスター!C130=0,"以下余白",[2]品名マスター!C130)="以下余白","",[2]品名マスター!C130)</f>
        <v>規格表５－１２のとおり</v>
      </c>
      <c r="D131" s="16" t="str">
        <f>IF(IF([2]品名マスター!D130=0,"以下余白",[2]品名マスター!D130)="以下余白","",[2]品名マスター!D130)</f>
        <v>kg</v>
      </c>
      <c r="E131" s="17">
        <f>IF(IF([2]品名マスター!E130=0,"以下余白",[2]品名マスター!E130)="以下余白","",[2]品名マスター!E130)</f>
        <v>95</v>
      </c>
      <c r="F131" s="18"/>
      <c r="G131" s="19"/>
      <c r="H131" s="20" t="str">
        <f>IF(A131&lt;=COUNTA([2]品名マスター!$B$2:$B$501),IF(F131="","予価未定",IF(F131&lt;=0,"予価未定","")),"")</f>
        <v>予価未定</v>
      </c>
      <c r="J131" s="21">
        <f>IF(A131&lt;=COUNTA([2]品名マスター!$B$2:$B$501),IFERROR(ROUND(ABS(E131*F131*-1),0),0),"")</f>
        <v>0</v>
      </c>
      <c r="K131" s="21">
        <f>ROUNDUP(COUNTA(B$3:$B131)/30,0)</f>
        <v>5</v>
      </c>
      <c r="L131" s="22" t="str">
        <f t="shared" si="6"/>
        <v/>
      </c>
      <c r="M131" s="22" t="str">
        <f t="shared" si="6"/>
        <v/>
      </c>
      <c r="N131" s="3">
        <f t="shared" si="7"/>
        <v>11</v>
      </c>
      <c r="O131" s="3" t="str">
        <f t="shared" ref="O131:O194" si="8">LEFT(C131,3)</f>
        <v>規格表</v>
      </c>
      <c r="P131" s="3" t="str">
        <f t="shared" ref="P131:P194" si="9">IF(N131="","",IF(N131&gt;=20,"フォント縮小",""))</f>
        <v/>
      </c>
      <c r="U131" s="23"/>
      <c r="AZ131" s="24"/>
      <c r="BA131" s="14"/>
      <c r="BB131" s="14"/>
      <c r="BC131" s="14"/>
    </row>
    <row r="132" spans="1:55" ht="27" hidden="1" customHeight="1">
      <c r="A132" s="5">
        <f>IF(COUNTA([2]品名マスター!$B$2:$B$501)&gt;=COUNTA(B$3:$B132),COUNTA(B$3:$B132),"")</f>
        <v>130</v>
      </c>
      <c r="B132" s="15" t="str">
        <f>IF(B131="","",IF(B131="以下余白","",IF([2]品名マスター!B131=0,"以下余白",[2]品名マスター!B131)))</f>
        <v>牛上肉Ｂ</v>
      </c>
      <c r="C132" s="15" t="str">
        <f>IF(IF([2]品名マスター!C131=0,"以下余白",[2]品名マスター!C131)="以下余白","",[2]品名マスター!C131)</f>
        <v>規格表５－２のとおり</v>
      </c>
      <c r="D132" s="16" t="str">
        <f>IF(IF([2]品名マスター!D131=0,"以下余白",[2]品名マスター!D131)="以下余白","",[2]品名マスター!D131)</f>
        <v>kg</v>
      </c>
      <c r="E132" s="17">
        <f>IF(IF([2]品名マスター!E131=0,"以下余白",[2]品名マスター!E131)="以下余白","",[2]品名マスター!E131)</f>
        <v>211</v>
      </c>
      <c r="F132" s="18"/>
      <c r="G132" s="19"/>
      <c r="H132" s="20" t="str">
        <f>IF(A132&lt;=COUNTA([2]品名マスター!$B$2:$B$501),IF(F132="","予価未定",IF(F132&lt;=0,"予価未定","")),"")</f>
        <v>予価未定</v>
      </c>
      <c r="J132" s="21">
        <f>IF(A132&lt;=COUNTA([2]品名マスター!$B$2:$B$501),IFERROR(ROUND(ABS(E132*F132*-1),0),0),"")</f>
        <v>0</v>
      </c>
      <c r="K132" s="21">
        <f>ROUNDUP(COUNTA(B$3:$B132)/30,0)</f>
        <v>5</v>
      </c>
      <c r="L132" s="22" t="str">
        <f t="shared" ref="L132:M195" si="10">IFERROR(IF(E132-INT(E132)=0,"",E132-INT(E132)),"")</f>
        <v/>
      </c>
      <c r="M132" s="22" t="str">
        <f t="shared" si="10"/>
        <v/>
      </c>
      <c r="N132" s="3">
        <f t="shared" ref="N132:N195" si="11">IF(LEN(C132)=0,"",LEN(C132))</f>
        <v>10</v>
      </c>
      <c r="O132" s="3" t="str">
        <f t="shared" si="8"/>
        <v>規格表</v>
      </c>
      <c r="P132" s="3" t="str">
        <f t="shared" si="9"/>
        <v/>
      </c>
      <c r="U132" s="23"/>
      <c r="AZ132" s="24"/>
      <c r="BA132" s="14"/>
      <c r="BB132" s="14"/>
      <c r="BC132" s="14"/>
    </row>
    <row r="133" spans="1:55" ht="27" hidden="1" customHeight="1">
      <c r="A133" s="5">
        <f>IF(COUNTA([2]品名マスター!$B$2:$B$501)&gt;=COUNTA(B$3:$B133),COUNTA(B$3:$B133),"")</f>
        <v>131</v>
      </c>
      <c r="B133" s="15" t="str">
        <f>IF(B132="","",IF(B132="以下余白","",IF([2]品名マスター!B132=0,"以下余白",[2]品名マスター!B132)))</f>
        <v>豚ひき肉</v>
      </c>
      <c r="C133" s="63" t="str">
        <f>IF(IF([2]品名マスター!C132=0,"以下余白",[2]品名マスター!C132)="以下余白","",[2]品名マスター!C132)</f>
        <v>沖縄県産とする。もも肉、背、肩肉をミンチしたもの。</v>
      </c>
      <c r="D133" s="16" t="str">
        <f>IF(IF([2]品名マスター!D132=0,"以下余白",[2]品名マスター!D132)="以下余白","",[2]品名マスター!D132)</f>
        <v>kg</v>
      </c>
      <c r="E133" s="17">
        <f>IF(IF([2]品名マスター!E132=0,"以下余白",[2]品名マスター!E132)="以下余白","",[2]品名マスター!E132)</f>
        <v>5</v>
      </c>
      <c r="F133" s="18"/>
      <c r="G133" s="19"/>
      <c r="H133" s="20" t="str">
        <f>IF(A133&lt;=COUNTA([2]品名マスター!$B$2:$B$501),IF(F133="","予価未定",IF(F133&lt;=0,"予価未定","")),"")</f>
        <v>予価未定</v>
      </c>
      <c r="J133" s="21">
        <f>IF(A133&lt;=COUNTA([2]品名マスター!$B$2:$B$501),IFERROR(ROUND(ABS(E133*F133*-1),0),0),"")</f>
        <v>0</v>
      </c>
      <c r="K133" s="21">
        <f>ROUNDUP(COUNTA(B$3:$B133)/30,0)</f>
        <v>5</v>
      </c>
      <c r="L133" s="22" t="str">
        <f t="shared" si="10"/>
        <v/>
      </c>
      <c r="M133" s="22" t="str">
        <f t="shared" si="10"/>
        <v/>
      </c>
      <c r="N133" s="3">
        <f t="shared" si="11"/>
        <v>25</v>
      </c>
      <c r="O133" s="3" t="str">
        <f t="shared" si="8"/>
        <v>沖縄県</v>
      </c>
      <c r="P133" s="3" t="str">
        <f t="shared" si="9"/>
        <v>フォント縮小</v>
      </c>
      <c r="U133" s="23"/>
      <c r="AZ133" s="24"/>
      <c r="BA133" s="14"/>
      <c r="BB133" s="14"/>
      <c r="BC133" s="14"/>
    </row>
    <row r="134" spans="1:55" ht="27" hidden="1" customHeight="1">
      <c r="A134" s="5">
        <f>IF(COUNTA([2]品名マスター!$B$2:$B$501)&gt;=COUNTA(B$3:$B134),COUNTA(B$3:$B134),"")</f>
        <v>132</v>
      </c>
      <c r="B134" s="15" t="str">
        <f>IF(B133="","",IF(B133="以下余白","",IF([2]品名マスター!B133=0,"以下余白",[2]品名マスター!B133)))</f>
        <v>豚挽肉</v>
      </c>
      <c r="C134" s="15" t="str">
        <f>IF(IF([2]品名マスター!C133=0,"以下余白",[2]品名マスター!C133)="以下余白","",[2]品名マスター!C133)</f>
        <v>規格表５－１８のとおり</v>
      </c>
      <c r="D134" s="16" t="str">
        <f>IF(IF([2]品名マスター!D133=0,"以下余白",[2]品名マスター!D133)="以下余白","",[2]品名マスター!D133)</f>
        <v>kg</v>
      </c>
      <c r="E134" s="17">
        <f>IF(IF([2]品名マスター!E133=0,"以下余白",[2]品名マスター!E133)="以下余白","",[2]品名マスター!E133)</f>
        <v>170</v>
      </c>
      <c r="F134" s="18"/>
      <c r="G134" s="19"/>
      <c r="H134" s="20" t="str">
        <f>IF(A134&lt;=COUNTA([2]品名マスター!$B$2:$B$501),IF(F134="","予価未定",IF(F134&lt;=0,"予価未定","")),"")</f>
        <v>予価未定</v>
      </c>
      <c r="J134" s="21">
        <f>IF(A134&lt;=COUNTA([2]品名マスター!$B$2:$B$501),IFERROR(ROUND(ABS(E134*F134*-1),0),0),"")</f>
        <v>0</v>
      </c>
      <c r="K134" s="21">
        <f>ROUNDUP(COUNTA(B$3:$B134)/30,0)</f>
        <v>5</v>
      </c>
      <c r="L134" s="22" t="str">
        <f t="shared" si="10"/>
        <v/>
      </c>
      <c r="M134" s="22" t="str">
        <f t="shared" si="10"/>
        <v/>
      </c>
      <c r="N134" s="3">
        <f t="shared" si="11"/>
        <v>11</v>
      </c>
      <c r="O134" s="3" t="str">
        <f t="shared" si="8"/>
        <v>規格表</v>
      </c>
      <c r="P134" s="3" t="str">
        <f t="shared" si="9"/>
        <v/>
      </c>
      <c r="U134" s="23"/>
      <c r="AZ134" s="24"/>
      <c r="BA134" s="14"/>
      <c r="BB134" s="14"/>
      <c r="BC134" s="14"/>
    </row>
    <row r="135" spans="1:55" ht="27" hidden="1" customHeight="1">
      <c r="A135" s="5">
        <f>IF(COUNTA([2]品名マスター!$B$2:$B$501)&gt;=COUNTA(B$3:$B135),COUNTA(B$3:$B135),"")</f>
        <v>133</v>
      </c>
      <c r="B135" s="15" t="str">
        <f>IF(B134="","",IF(B134="以下余白","",IF([2]品名マスター!B134=0,"以下余白",[2]品名マスター!B134)))</f>
        <v>豚中肉</v>
      </c>
      <c r="C135" s="15" t="str">
        <f>IF(IF([2]品名マスター!C134=0,"以下余白",[2]品名マスター!C134)="以下余白","",[2]品名マスター!C134)</f>
        <v>規格表５－１４のとおり</v>
      </c>
      <c r="D135" s="16" t="str">
        <f>IF(IF([2]品名マスター!D134=0,"以下余白",[2]品名マスター!D134)="以下余白","",[2]品名マスター!D134)</f>
        <v>kg</v>
      </c>
      <c r="E135" s="17">
        <f>IF(IF([2]品名マスター!E134=0,"以下余白",[2]品名マスター!E134)="以下余白","",[2]品名マスター!E134)</f>
        <v>124.4</v>
      </c>
      <c r="F135" s="18"/>
      <c r="G135" s="19"/>
      <c r="H135" s="20" t="str">
        <f>IF(A135&lt;=COUNTA([2]品名マスター!$B$2:$B$501),IF(F135="","予価未定",IF(F135&lt;=0,"予価未定","")),"")</f>
        <v>予価未定</v>
      </c>
      <c r="J135" s="21">
        <f>IF(A135&lt;=COUNTA([2]品名マスター!$B$2:$B$501),IFERROR(ROUND(ABS(E135*F135*-1),0),0),"")</f>
        <v>0</v>
      </c>
      <c r="K135" s="21">
        <f>ROUNDUP(COUNTA(B$3:$B135)/30,0)</f>
        <v>5</v>
      </c>
      <c r="L135" s="22">
        <f t="shared" si="10"/>
        <v>0.40000000000000568</v>
      </c>
      <c r="M135" s="22" t="str">
        <f t="shared" si="10"/>
        <v/>
      </c>
      <c r="N135" s="3">
        <f t="shared" si="11"/>
        <v>11</v>
      </c>
      <c r="O135" s="3" t="str">
        <f t="shared" si="8"/>
        <v>規格表</v>
      </c>
      <c r="P135" s="3" t="str">
        <f t="shared" si="9"/>
        <v/>
      </c>
      <c r="U135" s="23"/>
      <c r="AZ135" s="24"/>
      <c r="BA135" s="14"/>
      <c r="BB135" s="14"/>
      <c r="BC135" s="14"/>
    </row>
    <row r="136" spans="1:55" ht="27" hidden="1" customHeight="1">
      <c r="A136" s="5">
        <f>IF(COUNTA([2]品名マスター!$B$2:$B$501)&gt;=COUNTA(B$3:$B136),COUNTA(B$3:$B136),"")</f>
        <v>134</v>
      </c>
      <c r="B136" s="15" t="str">
        <f>IF(B135="","",IF(B135="以下余白","",IF([2]品名マスター!B135=0,"以下余白",[2]品名マスター!B135)))</f>
        <v>豚ソーキ</v>
      </c>
      <c r="C136" s="15" t="str">
        <f>IF(IF([2]品名マスター!C135=0,"以下余白",[2]品名マスター!C135)="以下余白","",[2]品名マスター!C135)</f>
        <v>規格表５－１６のとおり</v>
      </c>
      <c r="D136" s="16" t="str">
        <f>IF(IF([2]品名マスター!D135=0,"以下余白",[2]品名マスター!D135)="以下余白","",[2]品名マスター!D135)</f>
        <v>kg</v>
      </c>
      <c r="E136" s="17">
        <f>IF(IF([2]品名マスター!E135=0,"以下余白",[2]品名マスター!E135)="以下余白","",[2]品名マスター!E135)</f>
        <v>235</v>
      </c>
      <c r="F136" s="18"/>
      <c r="G136" s="19"/>
      <c r="H136" s="20" t="str">
        <f>IF(A136&lt;=COUNTA([2]品名マスター!$B$2:$B$501),IF(F136="","予価未定",IF(F136&lt;=0,"予価未定","")),"")</f>
        <v>予価未定</v>
      </c>
      <c r="J136" s="21">
        <f>IF(A136&lt;=COUNTA([2]品名マスター!$B$2:$B$501),IFERROR(ROUND(ABS(E136*F136*-1),0),0),"")</f>
        <v>0</v>
      </c>
      <c r="K136" s="21">
        <f>ROUNDUP(COUNTA(B$3:$B136)/30,0)</f>
        <v>5</v>
      </c>
      <c r="L136" s="22" t="str">
        <f t="shared" si="10"/>
        <v/>
      </c>
      <c r="M136" s="22" t="str">
        <f t="shared" si="10"/>
        <v/>
      </c>
      <c r="N136" s="3">
        <f t="shared" si="11"/>
        <v>11</v>
      </c>
      <c r="O136" s="3" t="str">
        <f t="shared" si="8"/>
        <v>規格表</v>
      </c>
      <c r="P136" s="3" t="str">
        <f t="shared" si="9"/>
        <v/>
      </c>
      <c r="U136" s="23"/>
      <c r="AZ136" s="24"/>
      <c r="BA136" s="14"/>
      <c r="BB136" s="14"/>
      <c r="BC136" s="14"/>
    </row>
    <row r="137" spans="1:55" ht="27" hidden="1" customHeight="1">
      <c r="A137" s="5">
        <f>IF(COUNTA([2]品名マスター!$B$2:$B$501)&gt;=COUNTA(B$3:$B137),COUNTA(B$3:$B137),"")</f>
        <v>135</v>
      </c>
      <c r="B137" s="15" t="str">
        <f>IF(B136="","",IF(B136="以下余白","",IF([2]品名マスター!B136=0,"以下余白",[2]品名マスター!B136)))</f>
        <v>豚上肉</v>
      </c>
      <c r="C137" s="15" t="str">
        <f>IF(IF([2]品名マスター!C136=0,"以下余白",[2]品名マスター!C136)="以下余白","",[2]品名マスター!C136)</f>
        <v>規格表５－１３のとおり</v>
      </c>
      <c r="D137" s="16" t="str">
        <f>IF(IF([2]品名マスター!D136=0,"以下余白",[2]品名マスター!D136)="以下余白","",[2]品名マスター!D136)</f>
        <v>kg</v>
      </c>
      <c r="E137" s="17">
        <f>IF(IF([2]品名マスター!E136=0,"以下余白",[2]品名マスター!E136)="以下余白","",[2]品名マスター!E136)</f>
        <v>547</v>
      </c>
      <c r="F137" s="18"/>
      <c r="G137" s="19"/>
      <c r="H137" s="20" t="str">
        <f>IF(A137&lt;=COUNTA([2]品名マスター!$B$2:$B$501),IF(F137="","予価未定",IF(F137&lt;=0,"予価未定","")),"")</f>
        <v>予価未定</v>
      </c>
      <c r="J137" s="21">
        <f>IF(A137&lt;=COUNTA([2]品名マスター!$B$2:$B$501),IFERROR(ROUND(ABS(E137*F137*-1),0),0),"")</f>
        <v>0</v>
      </c>
      <c r="K137" s="21">
        <f>ROUNDUP(COUNTA(B$3:$B137)/30,0)</f>
        <v>5</v>
      </c>
      <c r="L137" s="22" t="str">
        <f t="shared" si="10"/>
        <v/>
      </c>
      <c r="M137" s="22" t="str">
        <f t="shared" si="10"/>
        <v/>
      </c>
      <c r="N137" s="3">
        <f t="shared" si="11"/>
        <v>11</v>
      </c>
      <c r="O137" s="3" t="str">
        <f t="shared" si="8"/>
        <v>規格表</v>
      </c>
      <c r="P137" s="3" t="str">
        <f t="shared" si="9"/>
        <v/>
      </c>
      <c r="U137" s="23"/>
      <c r="AZ137" s="24"/>
      <c r="BA137" s="14"/>
      <c r="BB137" s="14"/>
      <c r="BC137" s="14"/>
    </row>
    <row r="138" spans="1:55" ht="27" hidden="1" customHeight="1">
      <c r="A138" s="5">
        <f>IF(COUNTA([2]品名マスター!$B$2:$B$501)&gt;=COUNTA(B$3:$B138),COUNTA(B$3:$B138),"")</f>
        <v>136</v>
      </c>
      <c r="B138" s="15" t="str">
        <f>IF(B137="","",IF(B137="以下余白","",IF([2]品名マスター!B137=0,"以下余白",[2]品名マスター!B137)))</f>
        <v>豚バラ肉</v>
      </c>
      <c r="C138" s="15" t="str">
        <f>IF(IF([2]品名マスター!C137=0,"以下余白",[2]品名マスター!C137)="以下余白","",[2]品名マスター!C137)</f>
        <v>規格表５－１５のとおり</v>
      </c>
      <c r="D138" s="16" t="str">
        <f>IF(IF([2]品名マスター!D137=0,"以下余白",[2]品名マスター!D137)="以下余白","",[2]品名マスター!D137)</f>
        <v>kg</v>
      </c>
      <c r="E138" s="17">
        <f>IF(IF([2]品名マスター!E137=0,"以下余白",[2]品名マスター!E137)="以下余白","",[2]品名マスター!E137)</f>
        <v>363</v>
      </c>
      <c r="F138" s="18"/>
      <c r="G138" s="19"/>
      <c r="H138" s="20" t="str">
        <f>IF(A138&lt;=COUNTA([2]品名マスター!$B$2:$B$501),IF(F138="","予価未定",IF(F138&lt;=0,"予価未定","")),"")</f>
        <v>予価未定</v>
      </c>
      <c r="J138" s="21">
        <f>IF(A138&lt;=COUNTA([2]品名マスター!$B$2:$B$501),IFERROR(ROUND(ABS(E138*F138*-1),0),0),"")</f>
        <v>0</v>
      </c>
      <c r="K138" s="21">
        <f>ROUNDUP(COUNTA(B$3:$B138)/30,0)</f>
        <v>5</v>
      </c>
      <c r="L138" s="22" t="str">
        <f t="shared" si="10"/>
        <v/>
      </c>
      <c r="M138" s="22" t="str">
        <f t="shared" si="10"/>
        <v/>
      </c>
      <c r="N138" s="3">
        <f t="shared" si="11"/>
        <v>11</v>
      </c>
      <c r="O138" s="3" t="str">
        <f t="shared" si="8"/>
        <v>規格表</v>
      </c>
      <c r="P138" s="3" t="str">
        <f t="shared" si="9"/>
        <v/>
      </c>
      <c r="U138" s="23"/>
      <c r="AZ138" s="24"/>
      <c r="BA138" s="14"/>
      <c r="BB138" s="14"/>
      <c r="BC138" s="14"/>
    </row>
    <row r="139" spans="1:55" ht="27" hidden="1" customHeight="1">
      <c r="A139" s="5">
        <f>IF(COUNTA([2]品名マスター!$B$2:$B$501)&gt;=COUNTA(B$3:$B139),COUNTA(B$3:$B139),"")</f>
        <v>137</v>
      </c>
      <c r="B139" s="15" t="str">
        <f>IF(B138="","",IF(B138="以下余白","",IF([2]品名マスター!B138=0,"以下余白",[2]品名マスター!B138)))</f>
        <v>豚もも肉</v>
      </c>
      <c r="C139" s="26" t="str">
        <f>IF(IF([2]品名マスター!C138=0,"以下余白",[2]品名マスター!C138)="以下余白","",[2]品名マスター!C138)</f>
        <v>規格表５－１６に準ずるもも肉のみのもの</v>
      </c>
      <c r="D139" s="16" t="str">
        <f>IF(IF([2]品名マスター!D138=0,"以下余白",[2]品名マスター!D138)="以下余白","",[2]品名マスター!D138)</f>
        <v>kg</v>
      </c>
      <c r="E139" s="17">
        <f>IF(IF([2]品名マスター!E138=0,"以下余白",[2]品名マスター!E138)="以下余白","",[2]品名マスター!E138)</f>
        <v>35</v>
      </c>
      <c r="F139" s="18"/>
      <c r="G139" s="19"/>
      <c r="H139" s="20" t="str">
        <f>IF(A139&lt;=COUNTA([2]品名マスター!$B$2:$B$501),IF(F139="","予価未定",IF(F139&lt;=0,"予価未定","")),"")</f>
        <v>予価未定</v>
      </c>
      <c r="J139" s="21">
        <f>IF(A139&lt;=COUNTA([2]品名マスター!$B$2:$B$501),IFERROR(ROUND(ABS(E139*F139*-1),0),0),"")</f>
        <v>0</v>
      </c>
      <c r="K139" s="21">
        <f>ROUNDUP(COUNTA(B$3:$B139)/30,0)</f>
        <v>5</v>
      </c>
      <c r="L139" s="22" t="str">
        <f t="shared" si="10"/>
        <v/>
      </c>
      <c r="M139" s="22" t="str">
        <f t="shared" si="10"/>
        <v/>
      </c>
      <c r="N139" s="3">
        <f t="shared" si="11"/>
        <v>19</v>
      </c>
      <c r="O139" s="3" t="str">
        <f t="shared" si="8"/>
        <v>規格表</v>
      </c>
      <c r="P139" s="3" t="str">
        <f t="shared" si="9"/>
        <v/>
      </c>
      <c r="U139" s="23"/>
      <c r="AZ139" s="24"/>
      <c r="BA139" s="14"/>
      <c r="BB139" s="14"/>
      <c r="BC139" s="14"/>
    </row>
    <row r="140" spans="1:55" ht="27" hidden="1" customHeight="1">
      <c r="A140" s="5">
        <f>IF(COUNTA([2]品名マスター!$B$2:$B$501)&gt;=COUNTA(B$3:$B140),COUNTA(B$3:$B140),"")</f>
        <v>138</v>
      </c>
      <c r="B140" s="15" t="str">
        <f>IF(B139="","",IF(B139="以下余白","",IF([2]品名マスター!B139=0,"以下余白",[2]品名マスター!B139)))</f>
        <v>豚バラ肉（皮なし）</v>
      </c>
      <c r="C140" s="26" t="str">
        <f>IF(IF([2]品名マスター!C139=0,"以下余白",[2]品名マスター!C139)="以下余白","",[2]品名マスター!C139)</f>
        <v>四肢、すじ等を含まないもの、皮なし</v>
      </c>
      <c r="D140" s="16" t="str">
        <f>IF(IF([2]品名マスター!D139=0,"以下余白",[2]品名マスター!D139)="以下余白","",[2]品名マスター!D139)</f>
        <v>kg</v>
      </c>
      <c r="E140" s="17">
        <f>IF(IF([2]品名マスター!E139=0,"以下余白",[2]品名マスター!E139)="以下余白","",[2]品名マスター!E139)</f>
        <v>94</v>
      </c>
      <c r="F140" s="18"/>
      <c r="G140" s="19"/>
      <c r="H140" s="20" t="str">
        <f>IF(A140&lt;=COUNTA([2]品名マスター!$B$2:$B$501),IF(F140="","予価未定",IF(F140&lt;=0,"予価未定","")),"")</f>
        <v>予価未定</v>
      </c>
      <c r="J140" s="21">
        <f>IF(A140&lt;=COUNTA([2]品名マスター!$B$2:$B$501),IFERROR(ROUND(ABS(E140*F140*-1),0),0),"")</f>
        <v>0</v>
      </c>
      <c r="K140" s="21">
        <f>ROUNDUP(COUNTA(B$3:$B140)/30,0)</f>
        <v>5</v>
      </c>
      <c r="L140" s="22" t="str">
        <f t="shared" si="10"/>
        <v/>
      </c>
      <c r="M140" s="22" t="str">
        <f t="shared" si="10"/>
        <v/>
      </c>
      <c r="N140" s="3">
        <f t="shared" si="11"/>
        <v>17</v>
      </c>
      <c r="O140" s="3" t="str">
        <f t="shared" si="8"/>
        <v>四肢、</v>
      </c>
      <c r="P140" s="3" t="str">
        <f t="shared" si="9"/>
        <v/>
      </c>
      <c r="U140" s="23"/>
      <c r="AZ140" s="24"/>
      <c r="BA140" s="14"/>
      <c r="BB140" s="14"/>
      <c r="BC140" s="14"/>
    </row>
    <row r="141" spans="1:55" ht="27" hidden="1" customHeight="1">
      <c r="A141" s="5">
        <f>IF(COUNTA([2]品名マスター!$B$2:$B$501)&gt;=COUNTA(B$3:$B141),COUNTA(B$3:$B141),"")</f>
        <v>139</v>
      </c>
      <c r="B141" s="15" t="str">
        <f>IF(B140="","",IF(B140="以下余白","",IF([2]品名マスター!B140=0,"以下余白",[2]品名マスター!B140)))</f>
        <v>豚ロース</v>
      </c>
      <c r="C141" s="15" t="str">
        <f>IF(IF([2]品名マスター!C140=0,"以下余白",[2]品名マスター!C140)="以下余白","",[2]品名マスター!C140)</f>
        <v>背ロース</v>
      </c>
      <c r="D141" s="16" t="str">
        <f>IF(IF([2]品名マスター!D140=0,"以下余白",[2]品名マスター!D140)="以下余白","",[2]品名マスター!D140)</f>
        <v>kg</v>
      </c>
      <c r="E141" s="17">
        <f>IF(IF([2]品名マスター!E140=0,"以下余白",[2]品名マスター!E140)="以下余白","",[2]品名マスター!E140)</f>
        <v>9</v>
      </c>
      <c r="F141" s="18"/>
      <c r="G141" s="19"/>
      <c r="H141" s="20" t="str">
        <f>IF(A141&lt;=COUNTA([2]品名マスター!$B$2:$B$501),IF(F141="","予価未定",IF(F141&lt;=0,"予価未定","")),"")</f>
        <v>予価未定</v>
      </c>
      <c r="J141" s="21">
        <f>IF(A141&lt;=COUNTA([2]品名マスター!$B$2:$B$501),IFERROR(ROUND(ABS(E141*F141*-1),0),0),"")</f>
        <v>0</v>
      </c>
      <c r="K141" s="21">
        <f>ROUNDUP(COUNTA(B$3:$B141)/30,0)</f>
        <v>5</v>
      </c>
      <c r="L141" s="22" t="str">
        <f t="shared" si="10"/>
        <v/>
      </c>
      <c r="M141" s="22" t="str">
        <f t="shared" si="10"/>
        <v/>
      </c>
      <c r="N141" s="3">
        <f t="shared" si="11"/>
        <v>4</v>
      </c>
      <c r="O141" s="3" t="str">
        <f t="shared" si="8"/>
        <v>背ロー</v>
      </c>
      <c r="P141" s="3" t="str">
        <f t="shared" si="9"/>
        <v/>
      </c>
      <c r="U141" s="23"/>
      <c r="AZ141" s="24"/>
      <c r="BA141" s="14"/>
      <c r="BB141" s="14"/>
      <c r="BC141" s="14"/>
    </row>
    <row r="142" spans="1:55" ht="27" hidden="1" customHeight="1">
      <c r="A142" s="5">
        <f>IF(COUNTA([2]品名マスター!$B$2:$B$501)&gt;=COUNTA(B$3:$B142),COUNTA(B$3:$B142),"")</f>
        <v>140</v>
      </c>
      <c r="B142" s="15" t="str">
        <f>IF(B141="","",IF(B141="以下余白","",IF([2]品名マスター!B141=0,"以下余白",[2]品名マスター!B141)))</f>
        <v>ロースハム</v>
      </c>
      <c r="C142" s="15" t="str">
        <f>IF(IF([2]品名マスター!C141=0,"以下余白",[2]品名マスター!C141)="以下余白","",[2]品名マスター!C141)</f>
        <v>規格表５－３３のとおり</v>
      </c>
      <c r="D142" s="16" t="str">
        <f>IF(IF([2]品名マスター!D141=0,"以下余白",[2]品名マスター!D141)="以下余白","",[2]品名マスター!D141)</f>
        <v>kg</v>
      </c>
      <c r="E142" s="17">
        <f>IF(IF([2]品名マスター!E141=0,"以下余白",[2]品名マスター!E141)="以下余白","",[2]品名マスター!E141)</f>
        <v>4</v>
      </c>
      <c r="F142" s="18"/>
      <c r="G142" s="19"/>
      <c r="H142" s="20" t="str">
        <f>IF(A142&lt;=COUNTA([2]品名マスター!$B$2:$B$501),IF(F142="","予価未定",IF(F142&lt;=0,"予価未定","")),"")</f>
        <v>予価未定</v>
      </c>
      <c r="J142" s="21">
        <f>IF(A142&lt;=COUNTA([2]品名マスター!$B$2:$B$501),IFERROR(ROUND(ABS(E142*F142*-1),0),0),"")</f>
        <v>0</v>
      </c>
      <c r="K142" s="21">
        <f>ROUNDUP(COUNTA(B$3:$B142)/30,0)</f>
        <v>5</v>
      </c>
      <c r="L142" s="22" t="str">
        <f t="shared" si="10"/>
        <v/>
      </c>
      <c r="M142" s="22" t="str">
        <f t="shared" si="10"/>
        <v/>
      </c>
      <c r="N142" s="3">
        <f t="shared" si="11"/>
        <v>11</v>
      </c>
      <c r="O142" s="3" t="str">
        <f t="shared" si="8"/>
        <v>規格表</v>
      </c>
      <c r="P142" s="3" t="str">
        <f t="shared" si="9"/>
        <v/>
      </c>
      <c r="U142" s="23"/>
      <c r="AZ142" s="24"/>
      <c r="BA142" s="14"/>
      <c r="BB142" s="14"/>
      <c r="BC142" s="14"/>
    </row>
    <row r="143" spans="1:55" ht="27" hidden="1" customHeight="1">
      <c r="A143" s="5">
        <f>IF(COUNTA([2]品名マスター!$B$2:$B$501)&gt;=COUNTA(B$3:$B143),COUNTA(B$3:$B143),"")</f>
        <v>141</v>
      </c>
      <c r="B143" s="15" t="str">
        <f>IF(B142="","",IF(B142="以下余白","",IF([2]品名マスター!B142=0,"以下余白",[2]品名マスター!B142)))</f>
        <v>ベーコン</v>
      </c>
      <c r="C143" s="15" t="str">
        <f>IF(IF([2]品名マスター!C142=0,"以下余白",[2]品名マスター!C142)="以下余白","",[2]品名マスター!C142)</f>
        <v>規格表５－３０のとおり</v>
      </c>
      <c r="D143" s="16" t="str">
        <f>IF(IF([2]品名マスター!D142=0,"以下余白",[2]品名マスター!D142)="以下余白","",[2]品名マスター!D142)</f>
        <v>kg</v>
      </c>
      <c r="E143" s="17">
        <f>IF(IF([2]品名マスター!E142=0,"以下余白",[2]品名マスター!E142)="以下余白","",[2]品名マスター!E142)</f>
        <v>62</v>
      </c>
      <c r="F143" s="18"/>
      <c r="G143" s="19"/>
      <c r="H143" s="20" t="str">
        <f>IF(A143&lt;=COUNTA([2]品名マスター!$B$2:$B$501),IF(F143="","予価未定",IF(F143&lt;=0,"予価未定","")),"")</f>
        <v>予価未定</v>
      </c>
      <c r="J143" s="21">
        <f>IF(A143&lt;=COUNTA([2]品名マスター!$B$2:$B$501),IFERROR(ROUND(ABS(E143*F143*-1),0),0),"")</f>
        <v>0</v>
      </c>
      <c r="K143" s="21">
        <f>ROUNDUP(COUNTA(B$3:$B143)/30,0)</f>
        <v>5</v>
      </c>
      <c r="L143" s="22" t="str">
        <f t="shared" si="10"/>
        <v/>
      </c>
      <c r="M143" s="22" t="str">
        <f t="shared" si="10"/>
        <v/>
      </c>
      <c r="N143" s="3">
        <f t="shared" si="11"/>
        <v>11</v>
      </c>
      <c r="O143" s="3" t="str">
        <f t="shared" si="8"/>
        <v>規格表</v>
      </c>
      <c r="P143" s="3" t="str">
        <f t="shared" si="9"/>
        <v/>
      </c>
      <c r="U143" s="23"/>
      <c r="AZ143" s="24"/>
      <c r="BA143" s="14"/>
      <c r="BB143" s="14"/>
      <c r="BC143" s="14"/>
    </row>
    <row r="144" spans="1:55" ht="27" hidden="1" customHeight="1">
      <c r="A144" s="5">
        <f>IF(COUNTA([2]品名マスター!$B$2:$B$501)&gt;=COUNTA(B$3:$B144),COUNTA(B$3:$B144),"")</f>
        <v>142</v>
      </c>
      <c r="B144" s="25" t="str">
        <f>IF(B143="","",IF(B143="以下余白","",IF([2]品名マスター!B143=0,"以下余白",[2]品名マスター!B143)))</f>
        <v>豚レバー甘辛揚げセット</v>
      </c>
      <c r="C144" s="15" t="str">
        <f>IF(IF([2]品名マスター!C143=0,"以下余白",[2]品名マスター!C143)="以下余白","",[2]品名マスター!C143)</f>
        <v>規格表１６－１０３のとおり</v>
      </c>
      <c r="D144" s="16" t="str">
        <f>IF(IF([2]品名マスター!D143=0,"以下余白",[2]品名マスター!D143)="以下余白","",[2]品名マスター!D143)</f>
        <v>個</v>
      </c>
      <c r="E144" s="17">
        <f>IF(IF([2]品名マスター!E143=0,"以下余白",[2]品名マスター!E143)="以下余白","",[2]品名マスター!E143)</f>
        <v>9</v>
      </c>
      <c r="F144" s="18"/>
      <c r="G144" s="19"/>
      <c r="H144" s="20" t="str">
        <f>IF(A144&lt;=COUNTA([2]品名マスター!$B$2:$B$501),IF(F144="","予価未定",IF(F144&lt;=0,"予価未定","")),"")</f>
        <v>予価未定</v>
      </c>
      <c r="J144" s="21">
        <f>IF(A144&lt;=COUNTA([2]品名マスター!$B$2:$B$501),IFERROR(ROUND(ABS(E144*F144*-1),0),0),"")</f>
        <v>0</v>
      </c>
      <c r="K144" s="21">
        <f>ROUNDUP(COUNTA(B$3:$B144)/30,0)</f>
        <v>5</v>
      </c>
      <c r="L144" s="22" t="str">
        <f t="shared" si="10"/>
        <v/>
      </c>
      <c r="M144" s="22" t="str">
        <f t="shared" si="10"/>
        <v/>
      </c>
      <c r="N144" s="3">
        <f t="shared" si="11"/>
        <v>13</v>
      </c>
      <c r="O144" s="3" t="str">
        <f t="shared" si="8"/>
        <v>規格表</v>
      </c>
      <c r="P144" s="3" t="str">
        <f t="shared" si="9"/>
        <v/>
      </c>
      <c r="U144" s="23"/>
      <c r="AZ144" s="24"/>
      <c r="BA144" s="14"/>
      <c r="BB144" s="14"/>
      <c r="BC144" s="14"/>
    </row>
    <row r="145" spans="1:55" ht="27" hidden="1" customHeight="1">
      <c r="A145" s="5">
        <f>IF(COUNTA([2]品名マスター!$B$2:$B$501)&gt;=COUNTA(B$3:$B145),COUNTA(B$3:$B145),"")</f>
        <v>143</v>
      </c>
      <c r="B145" s="15" t="str">
        <f>IF(B144="","",IF(B144="以下余白","",IF([2]品名マスター!B144=0,"以下余白",[2]品名マスター!B144)))</f>
        <v>ミートボール</v>
      </c>
      <c r="C145" s="15" t="str">
        <f>IF(IF([2]品名マスター!C144=0,"以下余白",[2]品名マスター!C144)="以下余白","",[2]品名マスター!C144)</f>
        <v>規格表１６－８のとおり</v>
      </c>
      <c r="D145" s="16" t="str">
        <f>IF(IF([2]品名マスター!D144=0,"以下余白",[2]品名マスター!D144)="以下余白","",[2]品名マスター!D144)</f>
        <v>kg</v>
      </c>
      <c r="E145" s="17">
        <f>IF(IF([2]品名マスター!E144=0,"以下余白",[2]品名マスター!E144)="以下余白","",[2]品名マスター!E144)</f>
        <v>13</v>
      </c>
      <c r="F145" s="18"/>
      <c r="G145" s="19"/>
      <c r="H145" s="20" t="str">
        <f>IF(A145&lt;=COUNTA([2]品名マスター!$B$2:$B$501),IF(F145="","予価未定",IF(F145&lt;=0,"予価未定","")),"")</f>
        <v>予価未定</v>
      </c>
      <c r="J145" s="21">
        <f>IF(A145&lt;=COUNTA([2]品名マスター!$B$2:$B$501),IFERROR(ROUND(ABS(E145*F145*-1),0),0),"")</f>
        <v>0</v>
      </c>
      <c r="K145" s="21">
        <f>ROUNDUP(COUNTA(B$3:$B145)/30,0)</f>
        <v>5</v>
      </c>
      <c r="L145" s="22" t="str">
        <f t="shared" si="10"/>
        <v/>
      </c>
      <c r="M145" s="22" t="str">
        <f t="shared" si="10"/>
        <v/>
      </c>
      <c r="N145" s="3">
        <f t="shared" si="11"/>
        <v>11</v>
      </c>
      <c r="O145" s="3" t="str">
        <f t="shared" si="8"/>
        <v>規格表</v>
      </c>
      <c r="P145" s="3" t="str">
        <f t="shared" si="9"/>
        <v/>
      </c>
      <c r="U145" s="23"/>
      <c r="AZ145" s="24"/>
      <c r="BA145" s="14"/>
      <c r="BB145" s="14"/>
      <c r="BC145" s="14"/>
    </row>
    <row r="146" spans="1:55" ht="27" hidden="1" customHeight="1">
      <c r="A146" s="5">
        <f>IF(COUNTA([2]品名マスター!$B$2:$B$501)&gt;=COUNTA(B$3:$B146),COUNTA(B$3:$B146),"")</f>
        <v>144</v>
      </c>
      <c r="B146" s="15" t="str">
        <f>IF(B145="","",IF(B145="以下余白","",IF([2]品名マスター!B145=0,"以下余白",[2]品名マスター!B145)))</f>
        <v>ミニハンバーグ</v>
      </c>
      <c r="C146" s="15" t="str">
        <f>IF(IF([2]品名マスター!C145=0,"以下余白",[2]品名マスター!C145)="以下余白","",[2]品名マスター!C145)</f>
        <v>規格表５－３９のとおり</v>
      </c>
      <c r="D146" s="16" t="str">
        <f>IF(IF([2]品名マスター!D145=0,"以下余白",[2]品名マスター!D145)="以下余白","",[2]品名マスター!D145)</f>
        <v>kg</v>
      </c>
      <c r="E146" s="17">
        <f>IF(IF([2]品名マスター!E145=0,"以下余白",[2]品名マスター!E145)="以下余白","",[2]品名マスター!E145)</f>
        <v>36</v>
      </c>
      <c r="F146" s="18"/>
      <c r="G146" s="19"/>
      <c r="H146" s="20" t="str">
        <f>IF(A146&lt;=COUNTA([2]品名マスター!$B$2:$B$501),IF(F146="","予価未定",IF(F146&lt;=0,"予価未定","")),"")</f>
        <v>予価未定</v>
      </c>
      <c r="J146" s="21">
        <f>IF(A146&lt;=COUNTA([2]品名マスター!$B$2:$B$501),IFERROR(ROUND(ABS(E146*F146*-1),0),0),"")</f>
        <v>0</v>
      </c>
      <c r="K146" s="21">
        <f>ROUNDUP(COUNTA(B$3:$B146)/30,0)</f>
        <v>5</v>
      </c>
      <c r="L146" s="22" t="str">
        <f t="shared" si="10"/>
        <v/>
      </c>
      <c r="M146" s="22" t="str">
        <f t="shared" si="10"/>
        <v/>
      </c>
      <c r="N146" s="3">
        <f t="shared" si="11"/>
        <v>11</v>
      </c>
      <c r="O146" s="3" t="str">
        <f t="shared" si="8"/>
        <v>規格表</v>
      </c>
      <c r="P146" s="3" t="str">
        <f t="shared" si="9"/>
        <v/>
      </c>
      <c r="U146" s="23"/>
      <c r="AZ146" s="24"/>
      <c r="BA146" s="14"/>
      <c r="BB146" s="14"/>
      <c r="BC146" s="14"/>
    </row>
    <row r="147" spans="1:55" ht="27" hidden="1" customHeight="1">
      <c r="A147" s="5">
        <f>IF(COUNTA([2]品名マスター!$B$2:$B$501)&gt;=COUNTA(B$3:$B147),COUNTA(B$3:$B147),"")</f>
        <v>145</v>
      </c>
      <c r="B147" s="15" t="str">
        <f>IF(B146="","",IF(B146="以下余白","",IF([2]品名マスター!B146=0,"以下余白",[2]品名マスター!B146)))</f>
        <v>鶏肉</v>
      </c>
      <c r="C147" s="15" t="str">
        <f>IF(IF([2]品名マスター!C146=0,"以下余白",[2]品名マスター!C146)="以下余白","",[2]品名マスター!C146)</f>
        <v>規格表５－２３のとおり</v>
      </c>
      <c r="D147" s="16" t="str">
        <f>IF(IF([2]品名マスター!D146=0,"以下余白",[2]品名マスター!D146)="以下余白","",[2]品名マスター!D146)</f>
        <v>kg</v>
      </c>
      <c r="E147" s="17">
        <f>IF(IF([2]品名マスター!E146=0,"以下余白",[2]品名マスター!E146)="以下余白","",[2]品名マスター!E146)</f>
        <v>116</v>
      </c>
      <c r="F147" s="18"/>
      <c r="G147" s="19"/>
      <c r="H147" s="20" t="str">
        <f>IF(A147&lt;=COUNTA([2]品名マスター!$B$2:$B$501),IF(F147="","予価未定",IF(F147&lt;=0,"予価未定","")),"")</f>
        <v>予価未定</v>
      </c>
      <c r="J147" s="21">
        <f>IF(A147&lt;=COUNTA([2]品名マスター!$B$2:$B$501),IFERROR(ROUND(ABS(E147*F147*-1),0),0),"")</f>
        <v>0</v>
      </c>
      <c r="K147" s="21">
        <f>ROUNDUP(COUNTA(B$3:$B147)/30,0)</f>
        <v>5</v>
      </c>
      <c r="L147" s="22" t="str">
        <f t="shared" si="10"/>
        <v/>
      </c>
      <c r="M147" s="22" t="str">
        <f t="shared" si="10"/>
        <v/>
      </c>
      <c r="N147" s="3">
        <f t="shared" si="11"/>
        <v>11</v>
      </c>
      <c r="O147" s="3" t="str">
        <f t="shared" si="8"/>
        <v>規格表</v>
      </c>
      <c r="P147" s="3" t="str">
        <f t="shared" si="9"/>
        <v/>
      </c>
      <c r="U147" s="23"/>
      <c r="AZ147" s="24"/>
      <c r="BA147" s="14"/>
      <c r="BB147" s="14"/>
      <c r="BC147" s="14"/>
    </row>
    <row r="148" spans="1:55" ht="27" hidden="1" customHeight="1">
      <c r="A148" s="5">
        <f>IF(COUNTA([2]品名マスター!$B$2:$B$501)&gt;=COUNTA(B$3:$B148),COUNTA(B$3:$B148),"")</f>
        <v>146</v>
      </c>
      <c r="B148" s="15" t="str">
        <f>IF(B147="","",IF(B147="以下余白","",IF([2]品名マスター!B147=0,"以下余白",[2]品名マスター!B147)))</f>
        <v>鶏正肉</v>
      </c>
      <c r="C148" s="15" t="str">
        <f>IF(IF([2]品名マスター!C147=0,"以下余白",[2]品名マスター!C147)="以下余白","",[2]品名マスター!C147)</f>
        <v>規格表５－２５のとおり</v>
      </c>
      <c r="D148" s="16" t="str">
        <f>IF(IF([2]品名マスター!D147=0,"以下余白",[2]品名マスター!D147)="以下余白","",[2]品名マスター!D147)</f>
        <v>kg</v>
      </c>
      <c r="E148" s="17">
        <f>IF(IF([2]品名マスター!E147=0,"以下余白",[2]品名マスター!E147)="以下余白","",[2]品名マスター!E147)</f>
        <v>1092</v>
      </c>
      <c r="F148" s="18"/>
      <c r="G148" s="19"/>
      <c r="H148" s="20" t="str">
        <f>IF(A148&lt;=COUNTA([2]品名マスター!$B$2:$B$501),IF(F148="","予価未定",IF(F148&lt;=0,"予価未定","")),"")</f>
        <v>予価未定</v>
      </c>
      <c r="J148" s="21">
        <f>IF(A148&lt;=COUNTA([2]品名マスター!$B$2:$B$501),IFERROR(ROUND(ABS(E148*F148*-1),0),0),"")</f>
        <v>0</v>
      </c>
      <c r="K148" s="21">
        <f>ROUNDUP(COUNTA(B$3:$B148)/30,0)</f>
        <v>5</v>
      </c>
      <c r="L148" s="22" t="str">
        <f t="shared" si="10"/>
        <v/>
      </c>
      <c r="M148" s="22" t="str">
        <f t="shared" si="10"/>
        <v/>
      </c>
      <c r="N148" s="3">
        <f t="shared" si="11"/>
        <v>11</v>
      </c>
      <c r="O148" s="3" t="str">
        <f t="shared" si="8"/>
        <v>規格表</v>
      </c>
      <c r="P148" s="3" t="str">
        <f t="shared" si="9"/>
        <v/>
      </c>
      <c r="U148" s="23"/>
      <c r="AZ148" s="24"/>
      <c r="BA148" s="14"/>
      <c r="BB148" s="14"/>
      <c r="BC148" s="14"/>
    </row>
    <row r="149" spans="1:55" ht="27" hidden="1" customHeight="1">
      <c r="A149" s="5">
        <f>IF(COUNTA([2]品名マスター!$B$2:$B$501)&gt;=COUNTA(B$3:$B149),COUNTA(B$3:$B149),"")</f>
        <v>147</v>
      </c>
      <c r="B149" s="15" t="str">
        <f>IF(B148="","",IF(B148="以下余白","",IF([2]品名マスター!B148=0,"以下余白",[2]品名マスター!B148)))</f>
        <v>鶏ささみ</v>
      </c>
      <c r="C149" s="15" t="str">
        <f>IF(IF([2]品名マスター!C148=0,"以下余白",[2]品名マスター!C148)="以下余白","",[2]品名マスター!C148)</f>
        <v>規格表５－２７のとおり</v>
      </c>
      <c r="D149" s="16" t="str">
        <f>IF(IF([2]品名マスター!D148=0,"以下余白",[2]品名マスター!D148)="以下余白","",[2]品名マスター!D148)</f>
        <v>kg</v>
      </c>
      <c r="E149" s="17">
        <f>IF(IF([2]品名マスター!E148=0,"以下余白",[2]品名マスター!E148)="以下余白","",[2]品名マスター!E148)</f>
        <v>15</v>
      </c>
      <c r="F149" s="18"/>
      <c r="G149" s="19"/>
      <c r="H149" s="20" t="str">
        <f>IF(A149&lt;=COUNTA([2]品名マスター!$B$2:$B$501),IF(F149="","予価未定",IF(F149&lt;=0,"予価未定","")),"")</f>
        <v>予価未定</v>
      </c>
      <c r="J149" s="21">
        <f>IF(A149&lt;=COUNTA([2]品名マスター!$B$2:$B$501),IFERROR(ROUND(ABS(E149*F149*-1),0),0),"")</f>
        <v>0</v>
      </c>
      <c r="K149" s="21">
        <f>ROUNDUP(COUNTA(B$3:$B149)/30,0)</f>
        <v>5</v>
      </c>
      <c r="L149" s="22" t="str">
        <f t="shared" si="10"/>
        <v/>
      </c>
      <c r="M149" s="22" t="str">
        <f t="shared" si="10"/>
        <v/>
      </c>
      <c r="N149" s="3">
        <f t="shared" si="11"/>
        <v>11</v>
      </c>
      <c r="O149" s="3" t="str">
        <f t="shared" si="8"/>
        <v>規格表</v>
      </c>
      <c r="P149" s="3" t="str">
        <f t="shared" si="9"/>
        <v/>
      </c>
      <c r="U149" s="23"/>
      <c r="AZ149" s="24"/>
      <c r="BA149" s="14"/>
      <c r="BB149" s="14"/>
      <c r="BC149" s="14"/>
    </row>
    <row r="150" spans="1:55" ht="27" hidden="1" customHeight="1">
      <c r="A150" s="5">
        <f>IF(COUNTA([2]品名マスター!$B$2:$B$501)&gt;=COUNTA(B$3:$B150),COUNTA(B$3:$B150),"")</f>
        <v>148</v>
      </c>
      <c r="B150" s="15" t="str">
        <f>IF(B149="","",IF(B149="以下余白","",IF([2]品名マスター!B149=0,"以下余白",[2]品名マスター!B149)))</f>
        <v>鶏むね肉</v>
      </c>
      <c r="C150" s="15" t="str">
        <f>IF(IF([2]品名マスター!C149=0,"以下余白",[2]品名マスター!C149)="以下余白","",[2]品名マスター!C149)</f>
        <v>県産品　骨、皮を除く</v>
      </c>
      <c r="D150" s="16" t="str">
        <f>IF(IF([2]品名マスター!D149=0,"以下余白",[2]品名マスター!D149)="以下余白","",[2]品名マスター!D149)</f>
        <v>kg</v>
      </c>
      <c r="E150" s="17">
        <f>IF(IF([2]品名マスター!E149=0,"以下余白",[2]品名マスター!E149)="以下余白","",[2]品名マスター!E149)</f>
        <v>24</v>
      </c>
      <c r="F150" s="18"/>
      <c r="G150" s="19"/>
      <c r="H150" s="20" t="str">
        <f>IF(A150&lt;=COUNTA([2]品名マスター!$B$2:$B$501),IF(F150="","予価未定",IF(F150&lt;=0,"予価未定","")),"")</f>
        <v>予価未定</v>
      </c>
      <c r="J150" s="21">
        <f>IF(A150&lt;=COUNTA([2]品名マスター!$B$2:$B$501),IFERROR(ROUND(ABS(E150*F150*-1),0),0),"")</f>
        <v>0</v>
      </c>
      <c r="K150" s="21">
        <f>ROUNDUP(COUNTA(B$3:$B150)/30,0)</f>
        <v>5</v>
      </c>
      <c r="L150" s="22" t="str">
        <f t="shared" si="10"/>
        <v/>
      </c>
      <c r="M150" s="22" t="str">
        <f t="shared" si="10"/>
        <v/>
      </c>
      <c r="N150" s="3">
        <f t="shared" si="11"/>
        <v>10</v>
      </c>
      <c r="O150" s="3" t="str">
        <f t="shared" si="8"/>
        <v>県産品</v>
      </c>
      <c r="P150" s="3" t="str">
        <f t="shared" si="9"/>
        <v/>
      </c>
      <c r="U150" s="23"/>
      <c r="AZ150" s="24"/>
      <c r="BA150" s="14"/>
      <c r="BB150" s="14"/>
      <c r="BC150" s="14"/>
    </row>
    <row r="151" spans="1:55" ht="27" hidden="1" customHeight="1">
      <c r="A151" s="5">
        <f>IF(COUNTA([2]品名マスター!$B$2:$B$501)&gt;=COUNTA(B$3:$B151),COUNTA(B$3:$B151),"")</f>
        <v>149</v>
      </c>
      <c r="B151" s="15" t="str">
        <f>IF(B150="","",IF(B150="以下余白","",IF([2]品名マスター!B150=0,"以下余白",[2]品名マスター!B150)))</f>
        <v>鶏手羽元肉</v>
      </c>
      <c r="C151" s="15" t="str">
        <f>IF(IF([2]品名マスター!C150=0,"以下余白",[2]品名マスター!C150)="以下余白","",[2]品名マスター!C150)</f>
        <v>６５ｇ程度</v>
      </c>
      <c r="D151" s="16" t="str">
        <f>IF(IF([2]品名マスター!D150=0,"以下余白",[2]品名マスター!D150)="以下余白","",[2]品名マスター!D150)</f>
        <v>kg</v>
      </c>
      <c r="E151" s="17">
        <f>IF(IF([2]品名マスター!E150=0,"以下余白",[2]品名マスター!E150)="以下余白","",[2]品名マスター!E150)</f>
        <v>57</v>
      </c>
      <c r="F151" s="18"/>
      <c r="G151" s="19"/>
      <c r="H151" s="20" t="str">
        <f>IF(A151&lt;=COUNTA([2]品名マスター!$B$2:$B$501),IF(F151="","予価未定",IF(F151&lt;=0,"予価未定","")),"")</f>
        <v>予価未定</v>
      </c>
      <c r="J151" s="21">
        <f>IF(A151&lt;=COUNTA([2]品名マスター!$B$2:$B$501),IFERROR(ROUND(ABS(E151*F151*-1),0),0),"")</f>
        <v>0</v>
      </c>
      <c r="K151" s="21">
        <f>ROUNDUP(COUNTA(B$3:$B151)/30,0)</f>
        <v>5</v>
      </c>
      <c r="L151" s="22" t="str">
        <f t="shared" si="10"/>
        <v/>
      </c>
      <c r="M151" s="22" t="str">
        <f t="shared" si="10"/>
        <v/>
      </c>
      <c r="N151" s="3">
        <f t="shared" si="11"/>
        <v>5</v>
      </c>
      <c r="O151" s="3" t="str">
        <f t="shared" si="8"/>
        <v>６５ｇ</v>
      </c>
      <c r="P151" s="3" t="str">
        <f t="shared" si="9"/>
        <v/>
      </c>
      <c r="U151" s="23"/>
      <c r="AZ151" s="24"/>
      <c r="BA151" s="14"/>
      <c r="BB151" s="14"/>
      <c r="BC151" s="14"/>
    </row>
    <row r="152" spans="1:55" ht="27" hidden="1" customHeight="1">
      <c r="A152" s="5">
        <f>IF(COUNTA([2]品名マスター!$B$2:$B$501)&gt;=COUNTA(B$3:$B152),COUNTA(B$3:$B152),"")</f>
        <v>150</v>
      </c>
      <c r="B152" s="15" t="str">
        <f>IF(B151="","",IF(B151="以下余白","",IF([2]品名マスター!B151=0,"以下余白",[2]品名マスター!B151)))</f>
        <v>蒸し鶏ほぐし身</v>
      </c>
      <c r="C152" s="15" t="str">
        <f>IF(IF([2]品名マスター!C151=0,"以下余白",[2]品名マスター!C151)="以下余白","",[2]品名マスター!C151)</f>
        <v>規格表５－４５のとおり</v>
      </c>
      <c r="D152" s="16" t="str">
        <f>IF(IF([2]品名マスター!D151=0,"以下余白",[2]品名マスター!D151)="以下余白","",[2]品名マスター!D151)</f>
        <v>kg</v>
      </c>
      <c r="E152" s="17">
        <f>IF(IF([2]品名マスター!E151=0,"以下余白",[2]品名マスター!E151)="以下余白","",[2]品名マスター!E151)</f>
        <v>54</v>
      </c>
      <c r="F152" s="18"/>
      <c r="G152" s="19"/>
      <c r="H152" s="20" t="str">
        <f>IF(A152&lt;=COUNTA([2]品名マスター!$B$2:$B$501),IF(F152="","予価未定",IF(F152&lt;=0,"予価未定","")),"")</f>
        <v>予価未定</v>
      </c>
      <c r="J152" s="21">
        <f>IF(A152&lt;=COUNTA([2]品名マスター!$B$2:$B$501),IFERROR(ROUND(ABS(E152*F152*-1),0),0),"")</f>
        <v>0</v>
      </c>
      <c r="K152" s="21">
        <f>ROUNDUP(COUNTA(B$3:$B152)/30,0)</f>
        <v>5</v>
      </c>
      <c r="L152" s="22" t="str">
        <f t="shared" si="10"/>
        <v/>
      </c>
      <c r="M152" s="22" t="str">
        <f t="shared" si="10"/>
        <v/>
      </c>
      <c r="N152" s="3">
        <f t="shared" si="11"/>
        <v>11</v>
      </c>
      <c r="O152" s="3" t="str">
        <f t="shared" si="8"/>
        <v>規格表</v>
      </c>
      <c r="P152" s="3" t="str">
        <f t="shared" si="9"/>
        <v/>
      </c>
      <c r="U152" s="23"/>
      <c r="AZ152" s="24"/>
      <c r="BA152" s="14"/>
      <c r="BB152" s="14"/>
      <c r="BC152" s="14"/>
    </row>
    <row r="153" spans="1:55" ht="27" hidden="1" customHeight="1">
      <c r="A153" s="5">
        <f>IF(COUNTA([2]品名マスター!$B$2:$B$501)&gt;=COUNTA(B$3:$B153),COUNTA(B$3:$B153),"")</f>
        <v>151</v>
      </c>
      <c r="B153" s="15" t="str">
        <f>IF(B152="","",IF(B152="以下余白","",IF([2]品名マスター!B152=0,"以下余白",[2]品名マスター!B152)))</f>
        <v>冷凍チキンナゲット</v>
      </c>
      <c r="C153" s="63" t="str">
        <f>IF(IF([2]品名マスター!C152=0,"以下余白",[2]品名マスター!C152)="以下余白","",[2]品名マスター!C152)</f>
        <v>チキンナゲット（国産）、納品時冷凍、１個２０ｇ程度</v>
      </c>
      <c r="D153" s="16" t="str">
        <f>IF(IF([2]品名マスター!D152=0,"以下余白",[2]品名マスター!D152)="以下余白","",[2]品名マスター!D152)</f>
        <v>KG</v>
      </c>
      <c r="E153" s="17">
        <f>IF(IF([2]品名マスター!E152=0,"以下余白",[2]品名マスター!E152)="以下余白","",[2]品名マスター!E152)</f>
        <v>24</v>
      </c>
      <c r="F153" s="18"/>
      <c r="G153" s="19"/>
      <c r="H153" s="20" t="str">
        <f>IF(A153&lt;=COUNTA([2]品名マスター!$B$2:$B$501),IF(F153="","予価未定",IF(F153&lt;=0,"予価未定","")),"")</f>
        <v>予価未定</v>
      </c>
      <c r="J153" s="21">
        <f>IF(A153&lt;=COUNTA([2]品名マスター!$B$2:$B$501),IFERROR(ROUND(ABS(E153*F153*-1),0),0),"")</f>
        <v>0</v>
      </c>
      <c r="K153" s="21">
        <f>ROUNDUP(COUNTA(B$3:$B153)/30,0)</f>
        <v>6</v>
      </c>
      <c r="L153" s="22" t="str">
        <f t="shared" si="10"/>
        <v/>
      </c>
      <c r="M153" s="22" t="str">
        <f t="shared" si="10"/>
        <v/>
      </c>
      <c r="N153" s="3">
        <f t="shared" si="11"/>
        <v>25</v>
      </c>
      <c r="O153" s="3" t="str">
        <f t="shared" si="8"/>
        <v>チキン</v>
      </c>
      <c r="P153" s="3" t="str">
        <f t="shared" si="9"/>
        <v>フォント縮小</v>
      </c>
      <c r="U153" s="23"/>
      <c r="AZ153" s="24"/>
      <c r="BA153" s="14"/>
      <c r="BB153" s="14"/>
      <c r="BC153" s="14"/>
    </row>
    <row r="154" spans="1:55" ht="27" hidden="1" customHeight="1">
      <c r="A154" s="5">
        <f>IF(COUNTA([2]品名マスター!$B$2:$B$501)&gt;=COUNTA(B$3:$B154),COUNTA(B$3:$B154),"")</f>
        <v>152</v>
      </c>
      <c r="B154" s="15" t="str">
        <f>IF(B153="","",IF(B153="以下余白","",IF([2]品名マスター!B153=0,"以下余白",[2]品名マスター!B153)))</f>
        <v>温泉卵</v>
      </c>
      <c r="C154" s="15" t="str">
        <f>IF(IF([2]品名マスター!C153=0,"以下余白",[2]品名マスター!C153)="以下余白","",[2]品名マスター!C153)</f>
        <v>規格表８－７３のとおり</v>
      </c>
      <c r="D154" s="16" t="str">
        <f>IF(IF([2]品名マスター!D153=0,"以下余白",[2]品名マスター!D153)="以下余白","",[2]品名マスター!D153)</f>
        <v>kg</v>
      </c>
      <c r="E154" s="17">
        <f>IF(IF([2]品名マスター!E153=0,"以下余白",[2]品名マスター!E153)="以下余白","",[2]品名マスター!E153)</f>
        <v>226</v>
      </c>
      <c r="F154" s="18"/>
      <c r="G154" s="19"/>
      <c r="H154" s="20" t="str">
        <f>IF(A154&lt;=COUNTA([2]品名マスター!$B$2:$B$501),IF(F154="","予価未定",IF(F154&lt;=0,"予価未定","")),"")</f>
        <v>予価未定</v>
      </c>
      <c r="J154" s="21">
        <f>IF(A154&lt;=COUNTA([2]品名マスター!$B$2:$B$501),IFERROR(ROUND(ABS(E154*F154*-1),0),0),"")</f>
        <v>0</v>
      </c>
      <c r="K154" s="21">
        <f>ROUNDUP(COUNTA(B$3:$B154)/30,0)</f>
        <v>6</v>
      </c>
      <c r="L154" s="22" t="str">
        <f t="shared" si="10"/>
        <v/>
      </c>
      <c r="M154" s="22" t="str">
        <f t="shared" si="10"/>
        <v/>
      </c>
      <c r="N154" s="3">
        <f t="shared" si="11"/>
        <v>11</v>
      </c>
      <c r="O154" s="3" t="str">
        <f t="shared" si="8"/>
        <v>規格表</v>
      </c>
      <c r="P154" s="3" t="str">
        <f t="shared" si="9"/>
        <v/>
      </c>
      <c r="U154" s="23"/>
      <c r="AB154" s="14"/>
      <c r="AZ154" s="24"/>
      <c r="BA154" s="14"/>
      <c r="BB154" s="14"/>
      <c r="BC154" s="14"/>
    </row>
    <row r="155" spans="1:55" ht="27" hidden="1" customHeight="1">
      <c r="A155" s="5">
        <f>IF(COUNTA([2]品名マスター!$B$2:$B$501)&gt;=COUNTA(B$3:$B155),COUNTA(B$3:$B155),"")</f>
        <v>153</v>
      </c>
      <c r="B155" s="15" t="str">
        <f>IF(B154="","",IF(B154="以下余白","",IF([2]品名マスター!B154=0,"以下余白",[2]品名マスター!B154)))</f>
        <v>鶏卵</v>
      </c>
      <c r="C155" s="15" t="str">
        <f>IF(IF([2]品名マスター!C154=0,"以下余白",[2]品名マスター!C154)="以下余白","",[2]品名マスター!C154)</f>
        <v>規格表８－１のとおり</v>
      </c>
      <c r="D155" s="16" t="str">
        <f>IF(IF([2]品名マスター!D154=0,"以下余白",[2]品名マスター!D154)="以下余白","",[2]品名マスター!D154)</f>
        <v>kg</v>
      </c>
      <c r="E155" s="17">
        <f>IF(IF([2]品名マスター!E154=0,"以下余白",[2]品名マスター!E154)="以下余白","",[2]品名マスター!E154)</f>
        <v>243</v>
      </c>
      <c r="F155" s="18"/>
      <c r="G155" s="19"/>
      <c r="H155" s="20" t="str">
        <f>IF(A155&lt;=COUNTA([2]品名マスター!$B$2:$B$501),IF(F155="","予価未定",IF(F155&lt;=0,"予価未定","")),"")</f>
        <v>予価未定</v>
      </c>
      <c r="J155" s="21">
        <f>IF(A155&lt;=COUNTA([2]品名マスター!$B$2:$B$501),IFERROR(ROUND(ABS(E155*F155*-1),0),0),"")</f>
        <v>0</v>
      </c>
      <c r="K155" s="21">
        <f>ROUNDUP(COUNTA(B$3:$B155)/30,0)</f>
        <v>6</v>
      </c>
      <c r="L155" s="22" t="str">
        <f t="shared" si="10"/>
        <v/>
      </c>
      <c r="M155" s="22" t="str">
        <f t="shared" si="10"/>
        <v/>
      </c>
      <c r="N155" s="3">
        <f t="shared" si="11"/>
        <v>10</v>
      </c>
      <c r="O155" s="3" t="str">
        <f t="shared" si="8"/>
        <v>規格表</v>
      </c>
      <c r="P155" s="3" t="str">
        <f t="shared" si="9"/>
        <v/>
      </c>
      <c r="U155" s="23"/>
      <c r="AZ155" s="24"/>
      <c r="BA155" s="14"/>
      <c r="BB155" s="14"/>
      <c r="BC155" s="14"/>
    </row>
    <row r="156" spans="1:55" ht="27" hidden="1" customHeight="1">
      <c r="A156" s="5">
        <f>IF(COUNTA([2]品名マスター!$B$2:$B$501)&gt;=COUNTA(B$3:$B156),COUNTA(B$3:$B156),"")</f>
        <v>154</v>
      </c>
      <c r="B156" s="15" t="str">
        <f>IF(B155="","",IF(B155="以下余白","",IF([2]品名マスター!B155=0,"以下余白",[2]品名マスター!B155)))</f>
        <v>鶏卵水煮</v>
      </c>
      <c r="C156" s="15" t="str">
        <f>IF(IF([2]品名マスター!C155=0,"以下余白",[2]品名マスター!C155)="以下余白","",[2]品名マスター!C155)</f>
        <v>規格表８－７９のとおり</v>
      </c>
      <c r="D156" s="16" t="str">
        <f>IF(IF([2]品名マスター!D155=0,"以下余白",[2]品名マスター!D155)="以下余白","",[2]品名マスター!D155)</f>
        <v>kg</v>
      </c>
      <c r="E156" s="17">
        <f>IF(IF([2]品名マスター!E155=0,"以下余白",[2]品名マスター!E155)="以下余白","",[2]品名マスター!E155)</f>
        <v>133</v>
      </c>
      <c r="F156" s="18"/>
      <c r="G156" s="19"/>
      <c r="H156" s="20" t="str">
        <f>IF(A156&lt;=COUNTA([2]品名マスター!$B$2:$B$501),IF(F156="","予価未定",IF(F156&lt;=0,"予価未定","")),"")</f>
        <v>予価未定</v>
      </c>
      <c r="J156" s="21">
        <f>IF(A156&lt;=COUNTA([2]品名マスター!$B$2:$B$501),IFERROR(ROUND(ABS(E156*F156*-1),0),0),"")</f>
        <v>0</v>
      </c>
      <c r="K156" s="21">
        <f>ROUNDUP(COUNTA(B$3:$B156)/30,0)</f>
        <v>6</v>
      </c>
      <c r="L156" s="22" t="str">
        <f t="shared" si="10"/>
        <v/>
      </c>
      <c r="M156" s="22" t="str">
        <f t="shared" si="10"/>
        <v/>
      </c>
      <c r="N156" s="3">
        <f t="shared" si="11"/>
        <v>11</v>
      </c>
      <c r="O156" s="3" t="str">
        <f t="shared" si="8"/>
        <v>規格表</v>
      </c>
      <c r="P156" s="3" t="str">
        <f t="shared" si="9"/>
        <v/>
      </c>
      <c r="U156" s="23"/>
      <c r="AZ156" s="24"/>
      <c r="BA156" s="14"/>
      <c r="BB156" s="14"/>
      <c r="BC156" s="14"/>
    </row>
    <row r="157" spans="1:55" ht="27" hidden="1" customHeight="1">
      <c r="A157" s="5">
        <f>IF(COUNTA([2]品名マスター!$B$2:$B$501)&gt;=COUNTA(B$3:$B157),COUNTA(B$3:$B157),"")</f>
        <v>155</v>
      </c>
      <c r="B157" s="15" t="str">
        <f>IF(B156="","",IF(B156="以下余白","",IF([2]品名マスター!B156=0,"以下余白",[2]品名マスター!B156)))</f>
        <v>厚焼卵</v>
      </c>
      <c r="C157" s="15" t="str">
        <f>IF(IF([2]品名マスター!C156=0,"以下余白",[2]品名マスター!C156)="以下余白","",[2]品名マスター!C156)</f>
        <v>規格表１６－１７のとおり</v>
      </c>
      <c r="D157" s="16" t="str">
        <f>IF(IF([2]品名マスター!D156=0,"以下余白",[2]品名マスター!D156)="以下余白","",[2]品名マスター!D156)</f>
        <v>kg</v>
      </c>
      <c r="E157" s="17">
        <f>IF(IF([2]品名マスター!E156=0,"以下余白",[2]品名マスター!E156)="以下余白","",[2]品名マスター!E156)</f>
        <v>302</v>
      </c>
      <c r="F157" s="18"/>
      <c r="G157" s="19"/>
      <c r="H157" s="20" t="str">
        <f>IF(A157&lt;=COUNTA([2]品名マスター!$B$2:$B$501),IF(F157="","予価未定",IF(F157&lt;=0,"予価未定","")),"")</f>
        <v>予価未定</v>
      </c>
      <c r="J157" s="21">
        <f>IF(A157&lt;=COUNTA([2]品名マスター!$B$2:$B$501),IFERROR(ROUND(ABS(E157*F157*-1),0),0),"")</f>
        <v>0</v>
      </c>
      <c r="K157" s="21">
        <f>ROUNDUP(COUNTA(B$3:$B157)/30,0)</f>
        <v>6</v>
      </c>
      <c r="L157" s="22" t="str">
        <f t="shared" si="10"/>
        <v/>
      </c>
      <c r="M157" s="22" t="str">
        <f t="shared" si="10"/>
        <v/>
      </c>
      <c r="N157" s="3">
        <f t="shared" si="11"/>
        <v>12</v>
      </c>
      <c r="O157" s="3" t="str">
        <f t="shared" si="8"/>
        <v>規格表</v>
      </c>
      <c r="P157" s="3" t="str">
        <f t="shared" si="9"/>
        <v/>
      </c>
      <c r="U157" s="23"/>
      <c r="AZ157" s="24"/>
      <c r="BA157" s="14"/>
      <c r="BB157" s="14"/>
      <c r="BC157" s="14"/>
    </row>
    <row r="158" spans="1:55" ht="27" hidden="1" customHeight="1">
      <c r="A158" s="5">
        <f>IF(COUNTA([2]品名マスター!$B$2:$B$501)&gt;=COUNTA(B$3:$B158),COUNTA(B$3:$B158),"")</f>
        <v>156</v>
      </c>
      <c r="B158" s="15" t="str">
        <f>IF(B157="","",IF(B157="以下余白","",IF([2]品名マスター!B157=0,"以下余白",[2]品名マスター!B157)))</f>
        <v>スクランブルエッグ</v>
      </c>
      <c r="C158" s="15" t="str">
        <f>IF(IF([2]品名マスター!C157=0,"以下余白",[2]品名マスター!C157)="以下余白","",[2]品名マスター!C157)</f>
        <v>規格表１６－８８のとおり</v>
      </c>
      <c r="D158" s="16" t="str">
        <f>IF(IF([2]品名マスター!D157=0,"以下余白",[2]品名マスター!D157)="以下余白","",[2]品名マスター!D157)</f>
        <v>kg</v>
      </c>
      <c r="E158" s="17">
        <f>IF(IF([2]品名マスター!E157=0,"以下余白",[2]品名マスター!E157)="以下余白","",[2]品名マスター!E157)</f>
        <v>87</v>
      </c>
      <c r="F158" s="18"/>
      <c r="G158" s="19"/>
      <c r="H158" s="20" t="str">
        <f>IF(A158&lt;=COUNTA([2]品名マスター!$B$2:$B$501),IF(F158="","予価未定",IF(F158&lt;=0,"予価未定","")),"")</f>
        <v>予価未定</v>
      </c>
      <c r="J158" s="21">
        <f>IF(A158&lt;=COUNTA([2]品名マスター!$B$2:$B$501),IFERROR(ROUND(ABS(E158*F158*-1),0),0),"")</f>
        <v>0</v>
      </c>
      <c r="K158" s="21">
        <f>ROUNDUP(COUNTA(B$3:$B158)/30,0)</f>
        <v>6</v>
      </c>
      <c r="L158" s="22" t="str">
        <f t="shared" si="10"/>
        <v/>
      </c>
      <c r="M158" s="22" t="str">
        <f t="shared" si="10"/>
        <v/>
      </c>
      <c r="N158" s="3">
        <f t="shared" si="11"/>
        <v>12</v>
      </c>
      <c r="O158" s="3" t="str">
        <f t="shared" si="8"/>
        <v>規格表</v>
      </c>
      <c r="P158" s="3" t="str">
        <f t="shared" si="9"/>
        <v/>
      </c>
      <c r="U158" s="23"/>
      <c r="AZ158" s="24"/>
      <c r="BA158" s="14"/>
      <c r="BB158" s="14"/>
      <c r="BC158" s="14"/>
    </row>
    <row r="159" spans="1:55" ht="27" hidden="1" customHeight="1">
      <c r="A159" s="5">
        <f>IF(COUNTA([2]品名マスター!$B$2:$B$501)&gt;=COUNTA(B$3:$B159),COUNTA(B$3:$B159),"")</f>
        <v>157</v>
      </c>
      <c r="B159" s="15" t="str">
        <f>IF(B158="","",IF(B158="以下余白","",IF([2]品名マスター!B158=0,"以下余白",[2]品名マスター!B158)))</f>
        <v>錦糸卵</v>
      </c>
      <c r="C159" s="15" t="str">
        <f>IF(IF([2]品名マスター!C158=0,"以下余白",[2]品名マスター!C158)="以下余白","",[2]品名マスター!C158)</f>
        <v>規格表１６－１８のとおり</v>
      </c>
      <c r="D159" s="16" t="str">
        <f>IF(IF([2]品名マスター!D158=0,"以下余白",[2]品名マスター!D158)="以下余白","",[2]品名マスター!D158)</f>
        <v>kg</v>
      </c>
      <c r="E159" s="17">
        <f>IF(IF([2]品名マスター!E158=0,"以下余白",[2]品名マスター!E158)="以下余白","",[2]品名マスター!E158)</f>
        <v>6</v>
      </c>
      <c r="F159" s="18"/>
      <c r="G159" s="19"/>
      <c r="H159" s="20" t="str">
        <f>IF(A159&lt;=COUNTA([2]品名マスター!$B$2:$B$501),IF(F159="","予価未定",IF(F159&lt;=0,"予価未定","")),"")</f>
        <v>予価未定</v>
      </c>
      <c r="J159" s="21">
        <f>IF(A159&lt;=COUNTA([2]品名マスター!$B$2:$B$501),IFERROR(ROUND(ABS(E159*F159*-1),0),0),"")</f>
        <v>0</v>
      </c>
      <c r="K159" s="21">
        <f>ROUNDUP(COUNTA(B$3:$B159)/30,0)</f>
        <v>6</v>
      </c>
      <c r="L159" s="22" t="str">
        <f t="shared" si="10"/>
        <v/>
      </c>
      <c r="M159" s="22" t="str">
        <f t="shared" si="10"/>
        <v/>
      </c>
      <c r="N159" s="3">
        <f t="shared" si="11"/>
        <v>12</v>
      </c>
      <c r="O159" s="3" t="str">
        <f t="shared" si="8"/>
        <v>規格表</v>
      </c>
      <c r="P159" s="3" t="str">
        <f t="shared" si="9"/>
        <v/>
      </c>
      <c r="U159" s="23"/>
      <c r="AZ159" s="24"/>
      <c r="BA159" s="14"/>
      <c r="BB159" s="14"/>
      <c r="BC159" s="14"/>
    </row>
    <row r="160" spans="1:55" ht="27" hidden="1" customHeight="1">
      <c r="A160" s="5">
        <f>IF(COUNTA([2]品名マスター!$B$2:$B$501)&gt;=COUNTA(B$3:$B160),COUNTA(B$3:$B160),"")</f>
        <v>158</v>
      </c>
      <c r="B160" s="15" t="str">
        <f>IF(B159="","",IF(B159="以下余白","",IF([2]品名マスター!B159=0,"以下余白",[2]品名マスター!B159)))</f>
        <v>だし巻卵</v>
      </c>
      <c r="C160" s="15" t="str">
        <f>IF(IF([2]品名マスター!C159=0,"以下余白",[2]品名マスター!C159)="以下余白","",[2]品名マスター!C159)</f>
        <v>規格表１６－８７のとおり</v>
      </c>
      <c r="D160" s="16" t="str">
        <f>IF(IF([2]品名マスター!D159=0,"以下余白",[2]品名マスター!D159)="以下余白","",[2]品名マスター!D159)</f>
        <v>kg</v>
      </c>
      <c r="E160" s="17">
        <f>IF(IF([2]品名マスター!E159=0,"以下余白",[2]品名マスター!E159)="以下余白","",[2]品名マスター!E159)</f>
        <v>60</v>
      </c>
      <c r="F160" s="18"/>
      <c r="G160" s="19"/>
      <c r="H160" s="20" t="str">
        <f>IF(A160&lt;=COUNTA([2]品名マスター!$B$2:$B$501),IF(F160="","予価未定",IF(F160&lt;=0,"予価未定","")),"")</f>
        <v>予価未定</v>
      </c>
      <c r="J160" s="21">
        <f>IF(A160&lt;=COUNTA([2]品名マスター!$B$2:$B$501),IFERROR(ROUND(ABS(E160*F160*-1),0),0),"")</f>
        <v>0</v>
      </c>
      <c r="K160" s="21">
        <f>ROUNDUP(COUNTA(B$3:$B160)/30,0)</f>
        <v>6</v>
      </c>
      <c r="L160" s="22" t="str">
        <f t="shared" si="10"/>
        <v/>
      </c>
      <c r="M160" s="22" t="str">
        <f t="shared" si="10"/>
        <v/>
      </c>
      <c r="N160" s="3">
        <f t="shared" si="11"/>
        <v>12</v>
      </c>
      <c r="O160" s="3" t="str">
        <f t="shared" si="8"/>
        <v>規格表</v>
      </c>
      <c r="P160" s="3" t="str">
        <f t="shared" si="9"/>
        <v/>
      </c>
      <c r="U160" s="23"/>
      <c r="AZ160" s="24"/>
      <c r="BA160" s="14"/>
      <c r="BB160" s="14"/>
      <c r="BC160" s="14"/>
    </row>
    <row r="161" spans="1:55" ht="27" hidden="1" customHeight="1">
      <c r="A161" s="5">
        <f>IF(COUNTA([2]品名マスター!$B$2:$B$501)&gt;=COUNTA(B$3:$B161),COUNTA(B$3:$B161),"")</f>
        <v>159</v>
      </c>
      <c r="B161" s="15" t="str">
        <f>IF(B160="","",IF(B160="以下余白","",IF([2]品名マスター!B160=0,"以下余白",[2]品名マスター!B160)))</f>
        <v>うずら卵缶Ａ</v>
      </c>
      <c r="C161" s="15" t="str">
        <f>IF(IF([2]品名マスター!C160=0,"以下余白",[2]品名マスター!C160)="以下余白","",[2]品名マスター!C160)</f>
        <v>規格表１３－１６のとおり</v>
      </c>
      <c r="D161" s="16" t="str">
        <f>IF(IF([2]品名マスター!D160=0,"以下余白",[2]品名マスター!D160)="以下余白","",[2]品名マスター!D160)</f>
        <v>缶</v>
      </c>
      <c r="E161" s="17">
        <f>IF(IF([2]品名マスター!E160=0,"以下余白",[2]品名マスター!E160)="以下余白","",[2]品名マスター!E160)</f>
        <v>9</v>
      </c>
      <c r="F161" s="18"/>
      <c r="G161" s="19"/>
      <c r="H161" s="20" t="str">
        <f>IF(A161&lt;=COUNTA([2]品名マスター!$B$2:$B$501),IF(F161="","予価未定",IF(F161&lt;=0,"予価未定","")),"")</f>
        <v>予価未定</v>
      </c>
      <c r="J161" s="21">
        <f>IF(A161&lt;=COUNTA([2]品名マスター!$B$2:$B$501),IFERROR(ROUND(ABS(E161*F161*-1),0),0),"")</f>
        <v>0</v>
      </c>
      <c r="K161" s="21">
        <f>ROUNDUP(COUNTA(B$3:$B161)/30,0)</f>
        <v>6</v>
      </c>
      <c r="L161" s="22" t="str">
        <f t="shared" si="10"/>
        <v/>
      </c>
      <c r="M161" s="22" t="str">
        <f t="shared" si="10"/>
        <v/>
      </c>
      <c r="N161" s="3">
        <f t="shared" si="11"/>
        <v>12</v>
      </c>
      <c r="O161" s="3" t="str">
        <f t="shared" si="8"/>
        <v>規格表</v>
      </c>
      <c r="P161" s="3" t="str">
        <f t="shared" si="9"/>
        <v/>
      </c>
      <c r="U161" s="23"/>
      <c r="AZ161" s="24"/>
      <c r="BA161" s="14"/>
      <c r="BB161" s="14"/>
      <c r="BC161" s="14"/>
    </row>
    <row r="162" spans="1:55" ht="27" hidden="1" customHeight="1">
      <c r="A162" s="5">
        <f>IF(COUNTA([2]品名マスター!$B$2:$B$501)&gt;=COUNTA(B$3:$B162),COUNTA(B$3:$B162),"")</f>
        <v>160</v>
      </c>
      <c r="B162" s="15" t="str">
        <f>IF(B161="","",IF(B161="以下余白","",IF([2]品名マスター!B161=0,"以下余白",[2]品名マスター!B161)))</f>
        <v>牛乳</v>
      </c>
      <c r="C162" s="15" t="str">
        <f>IF(IF([2]品名マスター!C161=0,"以下余白",[2]品名マスター!C161)="以下余白","",[2]品名マスター!C161)</f>
        <v>規格表６－１のとおり</v>
      </c>
      <c r="D162" s="16" t="str">
        <f>IF(IF([2]品名マスター!D161=0,"以下余白",[2]品名マスター!D161)="以下余白","",[2]品名マスター!D161)</f>
        <v>個</v>
      </c>
      <c r="E162" s="17">
        <f>IF(IF([2]品名マスター!E161=0,"以下余白",[2]品名マスター!E161)="以下余白","",[2]品名マスター!E161)</f>
        <v>9250</v>
      </c>
      <c r="F162" s="18"/>
      <c r="G162" s="19"/>
      <c r="H162" s="20" t="str">
        <f>IF(A162&lt;=COUNTA([2]品名マスター!$B$2:$B$501),IF(F162="","予価未定",IF(F162&lt;=0,"予価未定","")),"")</f>
        <v>予価未定</v>
      </c>
      <c r="J162" s="21">
        <f>IF(A162&lt;=COUNTA([2]品名マスター!$B$2:$B$501),IFERROR(ROUND(ABS(E162*F162*-1),0),0),"")</f>
        <v>0</v>
      </c>
      <c r="K162" s="21">
        <f>ROUNDUP(COUNTA(B$3:$B162)/30,0)</f>
        <v>6</v>
      </c>
      <c r="L162" s="22" t="str">
        <f t="shared" si="10"/>
        <v/>
      </c>
      <c r="M162" s="22" t="str">
        <f t="shared" si="10"/>
        <v/>
      </c>
      <c r="N162" s="3">
        <f t="shared" si="11"/>
        <v>10</v>
      </c>
      <c r="O162" s="3" t="str">
        <f t="shared" si="8"/>
        <v>規格表</v>
      </c>
      <c r="P162" s="3" t="str">
        <f t="shared" si="9"/>
        <v/>
      </c>
      <c r="U162" s="23"/>
      <c r="AB162" s="14"/>
      <c r="AZ162" s="24"/>
      <c r="BA162" s="14"/>
      <c r="BB162" s="14"/>
      <c r="BC162" s="14"/>
    </row>
    <row r="163" spans="1:55" ht="27" hidden="1" customHeight="1">
      <c r="A163" s="5">
        <f>IF(COUNTA([2]品名マスター!$B$2:$B$501)&gt;=COUNTA(B$3:$B163),COUNTA(B$3:$B163),"")</f>
        <v>161</v>
      </c>
      <c r="B163" s="15" t="str">
        <f>IF(B162="","",IF(B162="以下余白","",IF([2]品名マスター!B162=0,"以下余白",[2]品名マスター!B162)))</f>
        <v>コーヒー飲料</v>
      </c>
      <c r="C163" s="15" t="str">
        <f>IF(IF([2]品名マスター!C162=0,"以下余白",[2]品名マスター!C162)="以下余白","",[2]品名マスター!C162)</f>
        <v>規格表６－２のとおり</v>
      </c>
      <c r="D163" s="16" t="str">
        <f>IF(IF([2]品名マスター!D162=0,"以下余白",[2]品名マスター!D162)="以下余白","",[2]品名マスター!D162)</f>
        <v>個</v>
      </c>
      <c r="E163" s="17">
        <f>IF(IF([2]品名マスター!E162=0,"以下余白",[2]品名マスター!E162)="以下余白","",[2]品名マスター!E162)</f>
        <v>9250</v>
      </c>
      <c r="F163" s="18"/>
      <c r="G163" s="19"/>
      <c r="H163" s="20" t="str">
        <f>IF(A163&lt;=COUNTA([2]品名マスター!$B$2:$B$501),IF(F163="","予価未定",IF(F163&lt;=0,"予価未定","")),"")</f>
        <v>予価未定</v>
      </c>
      <c r="J163" s="21">
        <f>IF(A163&lt;=COUNTA([2]品名マスター!$B$2:$B$501),IFERROR(ROUND(ABS(E163*F163*-1),0),0),"")</f>
        <v>0</v>
      </c>
      <c r="K163" s="21">
        <f>ROUNDUP(COUNTA(B$3:$B163)/30,0)</f>
        <v>6</v>
      </c>
      <c r="L163" s="22" t="str">
        <f t="shared" si="10"/>
        <v/>
      </c>
      <c r="M163" s="22" t="str">
        <f t="shared" si="10"/>
        <v/>
      </c>
      <c r="N163" s="3">
        <f t="shared" si="11"/>
        <v>10</v>
      </c>
      <c r="O163" s="3" t="str">
        <f t="shared" si="8"/>
        <v>規格表</v>
      </c>
      <c r="P163" s="3" t="str">
        <f t="shared" si="9"/>
        <v/>
      </c>
      <c r="U163" s="23"/>
      <c r="AZ163" s="24"/>
      <c r="BA163" s="14"/>
      <c r="BB163" s="14"/>
      <c r="BC163" s="14"/>
    </row>
    <row r="164" spans="1:55" ht="27" hidden="1" customHeight="1">
      <c r="A164" s="5">
        <f>IF(COUNTA([2]品名マスター!$B$2:$B$501)&gt;=COUNTA(B$3:$B164),COUNTA(B$3:$B164),"")</f>
        <v>162</v>
      </c>
      <c r="B164" s="15" t="str">
        <f>IF(B163="","",IF(B163="以下余白","",IF([2]品名マスター!B163=0,"以下余白",[2]品名マスター!B163)))</f>
        <v>生クリーム</v>
      </c>
      <c r="C164" s="15" t="str">
        <f>IF(IF([2]品名マスター!C163=0,"以下余白",[2]品名マスター!C163)="以下余白","",[2]品名マスター!C163)</f>
        <v>規格表６－１１のとおり</v>
      </c>
      <c r="D164" s="16" t="str">
        <f>IF(IF([2]品名マスター!D163=0,"以下余白",[2]品名マスター!D163)="以下余白","",[2]品名マスター!D163)</f>
        <v>本</v>
      </c>
      <c r="E164" s="17">
        <f>IF(IF([2]品名マスター!E163=0,"以下余白",[2]品名マスター!E163)="以下余白","",[2]品名マスター!E163)</f>
        <v>6</v>
      </c>
      <c r="F164" s="18"/>
      <c r="G164" s="19"/>
      <c r="H164" s="20" t="str">
        <f>IF(A164&lt;=COUNTA([2]品名マスター!$B$2:$B$501),IF(F164="","予価未定",IF(F164&lt;=0,"予価未定","")),"")</f>
        <v>予価未定</v>
      </c>
      <c r="J164" s="21">
        <f>IF(A164&lt;=COUNTA([2]品名マスター!$B$2:$B$501),IFERROR(ROUND(ABS(E164*F164*-1),0),0),"")</f>
        <v>0</v>
      </c>
      <c r="K164" s="21">
        <f>ROUNDUP(COUNTA(B$3:$B164)/30,0)</f>
        <v>6</v>
      </c>
      <c r="L164" s="22" t="str">
        <f t="shared" si="10"/>
        <v/>
      </c>
      <c r="M164" s="22" t="str">
        <f t="shared" si="10"/>
        <v/>
      </c>
      <c r="N164" s="3">
        <f t="shared" si="11"/>
        <v>11</v>
      </c>
      <c r="O164" s="3" t="str">
        <f t="shared" si="8"/>
        <v>規格表</v>
      </c>
      <c r="P164" s="3" t="str">
        <f t="shared" si="9"/>
        <v/>
      </c>
      <c r="U164" s="23"/>
      <c r="AZ164" s="24"/>
      <c r="BA164" s="14"/>
      <c r="BB164" s="14"/>
      <c r="BC164" s="14"/>
    </row>
    <row r="165" spans="1:55" ht="27" hidden="1" customHeight="1">
      <c r="A165" s="5">
        <f>IF(COUNTA([2]品名マスター!$B$2:$B$501)&gt;=COUNTA(B$3:$B165),COUNTA(B$3:$B165),"")</f>
        <v>163</v>
      </c>
      <c r="B165" s="15" t="str">
        <f>IF(B164="","",IF(B164="以下余白","",IF([2]品名マスター!B164=0,"以下余白",[2]品名マスター!B164)))</f>
        <v>牛乳（大）</v>
      </c>
      <c r="C165" s="15" t="str">
        <f>IF(IF([2]品名マスター!C164=0,"以下余白",[2]品名マスター!C164)="以下余白","",[2]品名マスター!C164)</f>
        <v>規格表６－１７のとおり</v>
      </c>
      <c r="D165" s="16" t="str">
        <f>IF(IF([2]品名マスター!D164=0,"以下余白",[2]品名マスター!D164)="以下余白","",[2]品名マスター!D164)</f>
        <v>本</v>
      </c>
      <c r="E165" s="17">
        <f>IF(IF([2]品名マスター!E164=0,"以下余白",[2]品名マスター!E164)="以下余白","",[2]品名マスター!E164)</f>
        <v>3</v>
      </c>
      <c r="F165" s="18"/>
      <c r="G165" s="19"/>
      <c r="H165" s="20" t="str">
        <f>IF(A165&lt;=COUNTA([2]品名マスター!$B$2:$B$501),IF(F165="","予価未定",IF(F165&lt;=0,"予価未定","")),"")</f>
        <v>予価未定</v>
      </c>
      <c r="J165" s="21">
        <f>IF(A165&lt;=COUNTA([2]品名マスター!$B$2:$B$501),IFERROR(ROUND(ABS(E165*F165*-1),0),0),"")</f>
        <v>0</v>
      </c>
      <c r="K165" s="21">
        <f>ROUNDUP(COUNTA(B$3:$B165)/30,0)</f>
        <v>6</v>
      </c>
      <c r="L165" s="22" t="str">
        <f t="shared" si="10"/>
        <v/>
      </c>
      <c r="M165" s="22" t="str">
        <f t="shared" si="10"/>
        <v/>
      </c>
      <c r="N165" s="3">
        <f t="shared" si="11"/>
        <v>11</v>
      </c>
      <c r="O165" s="3" t="str">
        <f t="shared" si="8"/>
        <v>規格表</v>
      </c>
      <c r="P165" s="3" t="str">
        <f t="shared" si="9"/>
        <v/>
      </c>
      <c r="U165" s="23"/>
      <c r="AZ165" s="24"/>
      <c r="BA165" s="14"/>
      <c r="BB165" s="14"/>
      <c r="BC165" s="14"/>
    </row>
    <row r="166" spans="1:55" ht="27" hidden="1" customHeight="1">
      <c r="A166" s="5">
        <f>IF(COUNTA([2]品名マスター!$B$2:$B$501)&gt;=COUNTA(B$3:$B166),COUNTA(B$3:$B166),"")</f>
        <v>164</v>
      </c>
      <c r="B166" s="15" t="str">
        <f>IF(B165="","",IF(B165="以下余白","",IF([2]品名マスター!B165=0,"以下余白",[2]品名マスター!B165)))</f>
        <v>トッピングチーズ</v>
      </c>
      <c r="C166" s="15" t="str">
        <f>IF(IF([2]品名マスター!C165=0,"以下余白",[2]品名マスター!C165)="以下余白","",[2]品名マスター!C165)</f>
        <v>規格表６－１０のとおり</v>
      </c>
      <c r="D166" s="16" t="str">
        <f>IF(IF([2]品名マスター!D165=0,"以下余白",[2]品名マスター!D165)="以下余白","",[2]品名マスター!D165)</f>
        <v>kg</v>
      </c>
      <c r="E166" s="17">
        <f>IF(IF([2]品名マスター!E165=0,"以下余白",[2]品名マスター!E165)="以下余白","",[2]品名マスター!E165)</f>
        <v>18</v>
      </c>
      <c r="F166" s="18"/>
      <c r="G166" s="19"/>
      <c r="H166" s="20" t="str">
        <f>IF(A166&lt;=COUNTA([2]品名マスター!$B$2:$B$501),IF(F166="","予価未定",IF(F166&lt;=0,"予価未定","")),"")</f>
        <v>予価未定</v>
      </c>
      <c r="J166" s="21">
        <f>IF(A166&lt;=COUNTA([2]品名マスター!$B$2:$B$501),IFERROR(ROUND(ABS(E166*F166*-1),0),0),"")</f>
        <v>0</v>
      </c>
      <c r="K166" s="21">
        <f>ROUNDUP(COUNTA(B$3:$B166)/30,0)</f>
        <v>6</v>
      </c>
      <c r="L166" s="22" t="str">
        <f t="shared" si="10"/>
        <v/>
      </c>
      <c r="M166" s="22" t="str">
        <f t="shared" si="10"/>
        <v/>
      </c>
      <c r="N166" s="3">
        <f t="shared" si="11"/>
        <v>11</v>
      </c>
      <c r="O166" s="3" t="str">
        <f t="shared" si="8"/>
        <v>規格表</v>
      </c>
      <c r="P166" s="3" t="str">
        <f t="shared" si="9"/>
        <v/>
      </c>
      <c r="U166" s="23"/>
      <c r="AZ166" s="24"/>
      <c r="BA166" s="14"/>
      <c r="BB166" s="14"/>
      <c r="BC166" s="14"/>
    </row>
    <row r="167" spans="1:55" ht="27" hidden="1" customHeight="1">
      <c r="A167" s="5">
        <f>IF(COUNTA([2]品名マスター!$B$2:$B$501)&gt;=COUNTA(B$3:$B167),COUNTA(B$3:$B167),"")</f>
        <v>165</v>
      </c>
      <c r="B167" s="15" t="str">
        <f>IF(B166="","",IF(B166="以下余白","",IF([2]品名マスター!B166=0,"以下余白",[2]品名マスター!B166)))</f>
        <v>プリン</v>
      </c>
      <c r="C167" s="15" t="str">
        <f>IF(IF([2]品名マスター!C166=0,"以下余白",[2]品名マスター!C166)="以下余白","",[2]品名マスター!C166)</f>
        <v>規格表６－１４のとおり</v>
      </c>
      <c r="D167" s="16" t="str">
        <f>IF(IF([2]品名マスター!D166=0,"以下余白",[2]品名マスター!D166)="以下余白","",[2]品名マスター!D166)</f>
        <v>個</v>
      </c>
      <c r="E167" s="17">
        <f>IF(IF([2]品名マスター!E166=0,"以下余白",[2]品名マスター!E166)="以下余白","",[2]品名マスター!E166)</f>
        <v>271</v>
      </c>
      <c r="F167" s="18"/>
      <c r="G167" s="19"/>
      <c r="H167" s="20" t="str">
        <f>IF(A167&lt;=COUNTA([2]品名マスター!$B$2:$B$501),IF(F167="","予価未定",IF(F167&lt;=0,"予価未定","")),"")</f>
        <v>予価未定</v>
      </c>
      <c r="J167" s="21">
        <f>IF(A167&lt;=COUNTA([2]品名マスター!$B$2:$B$501),IFERROR(ROUND(ABS(E167*F167*-1),0),0),"")</f>
        <v>0</v>
      </c>
      <c r="K167" s="21">
        <f>ROUNDUP(COUNTA(B$3:$B167)/30,0)</f>
        <v>6</v>
      </c>
      <c r="L167" s="22" t="str">
        <f t="shared" si="10"/>
        <v/>
      </c>
      <c r="M167" s="22" t="str">
        <f t="shared" si="10"/>
        <v/>
      </c>
      <c r="N167" s="3">
        <f t="shared" si="11"/>
        <v>11</v>
      </c>
      <c r="O167" s="3" t="str">
        <f t="shared" si="8"/>
        <v>規格表</v>
      </c>
      <c r="P167" s="3" t="str">
        <f t="shared" si="9"/>
        <v/>
      </c>
      <c r="U167" s="23"/>
      <c r="AZ167" s="24"/>
      <c r="BA167" s="14"/>
      <c r="BB167" s="14"/>
      <c r="BC167" s="14"/>
    </row>
    <row r="168" spans="1:55" ht="27" hidden="1" customHeight="1">
      <c r="A168" s="5">
        <f>IF(COUNTA([2]品名マスター!$B$2:$B$501)&gt;=COUNTA(B$3:$B168),COUNTA(B$3:$B168),"")</f>
        <v>166</v>
      </c>
      <c r="B168" s="15" t="str">
        <f>IF(B167="","",IF(B167="以下余白","",IF([2]品名マスター!B167=0,"以下余白",[2]品名マスター!B167)))</f>
        <v>アロエヨーグルト</v>
      </c>
      <c r="C168" s="15" t="str">
        <f>IF(IF([2]品名マスター!C167=0,"以下余白",[2]品名マスター!C167)="以下余白","",[2]品名マスター!C167)</f>
        <v>規格表６－１９のとおり</v>
      </c>
      <c r="D168" s="16" t="str">
        <f>IF(IF([2]品名マスター!D167=0,"以下余白",[2]品名マスター!D167)="以下余白","",[2]品名マスター!D167)</f>
        <v>個</v>
      </c>
      <c r="E168" s="17">
        <f>IF(IF([2]品名マスター!E167=0,"以下余白",[2]品名マスター!E167)="以下余白","",[2]品名マスター!E167)</f>
        <v>1177</v>
      </c>
      <c r="F168" s="18"/>
      <c r="G168" s="19"/>
      <c r="H168" s="20" t="str">
        <f>IF(A168&lt;=COUNTA([2]品名マスター!$B$2:$B$501),IF(F168="","予価未定",IF(F168&lt;=0,"予価未定","")),"")</f>
        <v>予価未定</v>
      </c>
      <c r="J168" s="21">
        <f>IF(A168&lt;=COUNTA([2]品名マスター!$B$2:$B$501),IFERROR(ROUND(ABS(E168*F168*-1),0),0),"")</f>
        <v>0</v>
      </c>
      <c r="K168" s="21">
        <f>ROUNDUP(COUNTA(B$3:$B168)/30,0)</f>
        <v>6</v>
      </c>
      <c r="L168" s="22" t="str">
        <f t="shared" si="10"/>
        <v/>
      </c>
      <c r="M168" s="22" t="str">
        <f t="shared" si="10"/>
        <v/>
      </c>
      <c r="N168" s="3">
        <f t="shared" si="11"/>
        <v>11</v>
      </c>
      <c r="O168" s="3" t="str">
        <f t="shared" si="8"/>
        <v>規格表</v>
      </c>
      <c r="P168" s="3" t="str">
        <f t="shared" si="9"/>
        <v/>
      </c>
      <c r="U168" s="23"/>
      <c r="AZ168" s="24"/>
      <c r="BA168" s="14"/>
      <c r="BB168" s="14"/>
      <c r="BC168" s="14"/>
    </row>
    <row r="169" spans="1:55" ht="27" hidden="1" customHeight="1">
      <c r="A169" s="5">
        <f>IF(COUNTA([2]品名マスター!$B$2:$B$501)&gt;=COUNTA(B$3:$B169),COUNTA(B$3:$B169),"")</f>
        <v>167</v>
      </c>
      <c r="B169" s="15" t="str">
        <f>IF(B168="","",IF(B168="以下余白","",IF([2]品名マスター!B168=0,"以下余白",[2]品名マスター!B168)))</f>
        <v>フルーツヨーグルト</v>
      </c>
      <c r="C169" s="15" t="str">
        <f>IF(IF([2]品名マスター!C168=0,"以下余白",[2]品名マスター!C168)="以下余白","",[2]品名マスター!C168)</f>
        <v>規格表６－２０のとおり</v>
      </c>
      <c r="D169" s="16" t="str">
        <f>IF(IF([2]品名マスター!D168=0,"以下余白",[2]品名マスター!D168)="以下余白","",[2]品名マスター!D168)</f>
        <v>個</v>
      </c>
      <c r="E169" s="17">
        <f>IF(IF([2]品名マスター!E168=0,"以下余白",[2]品名マスター!E168)="以下余白","",[2]品名マスター!E168)</f>
        <v>271</v>
      </c>
      <c r="F169" s="18"/>
      <c r="G169" s="19"/>
      <c r="H169" s="20" t="str">
        <f>IF(A169&lt;=COUNTA([2]品名マスター!$B$2:$B$501),IF(F169="","予価未定",IF(F169&lt;=0,"予価未定","")),"")</f>
        <v>予価未定</v>
      </c>
      <c r="J169" s="21">
        <f>IF(A169&lt;=COUNTA([2]品名マスター!$B$2:$B$501),IFERROR(ROUND(ABS(E169*F169*-1),0),0),"")</f>
        <v>0</v>
      </c>
      <c r="K169" s="21">
        <f>ROUNDUP(COUNTA(B$3:$B169)/30,0)</f>
        <v>6</v>
      </c>
      <c r="L169" s="22" t="str">
        <f t="shared" si="10"/>
        <v/>
      </c>
      <c r="M169" s="22" t="str">
        <f t="shared" si="10"/>
        <v/>
      </c>
      <c r="N169" s="3">
        <f t="shared" si="11"/>
        <v>11</v>
      </c>
      <c r="O169" s="3" t="str">
        <f t="shared" si="8"/>
        <v>規格表</v>
      </c>
      <c r="P169" s="3" t="str">
        <f t="shared" si="9"/>
        <v/>
      </c>
      <c r="U169" s="23"/>
      <c r="AZ169" s="24"/>
      <c r="BA169" s="14"/>
      <c r="BB169" s="14"/>
      <c r="BC169" s="14"/>
    </row>
    <row r="170" spans="1:55" ht="27" hidden="1" customHeight="1">
      <c r="A170" s="5">
        <f>IF(COUNTA([2]品名マスター!$B$2:$B$501)&gt;=COUNTA(B$3:$B170),COUNTA(B$3:$B170),"")</f>
        <v>168</v>
      </c>
      <c r="B170" s="15" t="str">
        <f>IF(B169="","",IF(B169="以下余白","",IF([2]品名マスター!B169=0,"以下余白",[2]品名マスター!B169)))</f>
        <v>ヨーグルト</v>
      </c>
      <c r="C170" s="15" t="str">
        <f>IF(IF([2]品名マスター!C169=0,"以下余白",[2]品名マスター!C169)="以下余白","",[2]品名マスター!C169)</f>
        <v>規格表６－１３のとおり</v>
      </c>
      <c r="D170" s="16" t="str">
        <f>IF(IF([2]品名マスター!D169=0,"以下余白",[2]品名マスター!D169)="以下余白","",[2]品名マスター!D169)</f>
        <v>個</v>
      </c>
      <c r="E170" s="17">
        <f>IF(IF([2]品名マスター!E169=0,"以下余白",[2]品名マスター!E169)="以下余白","",[2]品名マスター!E169)</f>
        <v>20</v>
      </c>
      <c r="F170" s="18"/>
      <c r="G170" s="19"/>
      <c r="H170" s="20" t="str">
        <f>IF(A170&lt;=COUNTA([2]品名マスター!$B$2:$B$501),IF(F170="","予価未定",IF(F170&lt;=0,"予価未定","")),"")</f>
        <v>予価未定</v>
      </c>
      <c r="J170" s="21">
        <f>IF(A170&lt;=COUNTA([2]品名マスター!$B$2:$B$501),IFERROR(ROUND(ABS(E170*F170*-1),0),0),"")</f>
        <v>0</v>
      </c>
      <c r="K170" s="21">
        <f>ROUNDUP(COUNTA(B$3:$B170)/30,0)</f>
        <v>6</v>
      </c>
      <c r="L170" s="22" t="str">
        <f t="shared" si="10"/>
        <v/>
      </c>
      <c r="M170" s="22" t="str">
        <f t="shared" si="10"/>
        <v/>
      </c>
      <c r="N170" s="3">
        <f t="shared" si="11"/>
        <v>11</v>
      </c>
      <c r="O170" s="3" t="str">
        <f t="shared" si="8"/>
        <v>規格表</v>
      </c>
      <c r="P170" s="3" t="str">
        <f t="shared" si="9"/>
        <v/>
      </c>
      <c r="U170" s="23"/>
      <c r="AZ170" s="24"/>
      <c r="BA170" s="14"/>
      <c r="BB170" s="14"/>
      <c r="BC170" s="14"/>
    </row>
    <row r="171" spans="1:55" ht="27" hidden="1" customHeight="1">
      <c r="A171" s="5">
        <f>IF(COUNTA([2]品名マスター!$B$2:$B$501)&gt;=COUNTA(B$3:$B171),COUNTA(B$3:$B171),"")</f>
        <v>169</v>
      </c>
      <c r="B171" s="26" t="str">
        <f>IF(B170="","",IF(B170="以下余白","",IF([2]品名マスター!B170=0,"以下余白",[2]品名マスター!B170)))</f>
        <v>ヨーグルト２（ドリンクタイプ）</v>
      </c>
      <c r="C171" s="15" t="str">
        <f>IF(IF([2]品名マスター!C170=0,"以下余白",[2]品名マスター!C170)="以下余白","",[2]品名マスター!C170)</f>
        <v>規格表６－２２のとおり</v>
      </c>
      <c r="D171" s="16" t="str">
        <f>IF(IF([2]品名マスター!D170=0,"以下余白",[2]品名マスター!D170)="以下余白","",[2]品名マスター!D170)</f>
        <v>個</v>
      </c>
      <c r="E171" s="17">
        <f>IF(IF([2]品名マスター!E170=0,"以下余白",[2]品名マスター!E170)="以下余白","",[2]品名マスター!E170)</f>
        <v>1178</v>
      </c>
      <c r="F171" s="18"/>
      <c r="G171" s="19"/>
      <c r="H171" s="20" t="str">
        <f>IF(A171&lt;=COUNTA([2]品名マスター!$B$2:$B$501),IF(F171="","予価未定",IF(F171&lt;=0,"予価未定","")),"")</f>
        <v>予価未定</v>
      </c>
      <c r="J171" s="21">
        <f>IF(A171&lt;=COUNTA([2]品名マスター!$B$2:$B$501),IFERROR(ROUND(ABS(E171*F171*-1),0),0),"")</f>
        <v>0</v>
      </c>
      <c r="K171" s="21">
        <f>ROUNDUP(COUNTA(B$3:$B171)/30,0)</f>
        <v>6</v>
      </c>
      <c r="L171" s="22" t="str">
        <f t="shared" si="10"/>
        <v/>
      </c>
      <c r="M171" s="22" t="str">
        <f t="shared" si="10"/>
        <v/>
      </c>
      <c r="N171" s="3">
        <f t="shared" si="11"/>
        <v>11</v>
      </c>
      <c r="O171" s="3" t="str">
        <f t="shared" si="8"/>
        <v>規格表</v>
      </c>
      <c r="P171" s="3" t="str">
        <f t="shared" si="9"/>
        <v/>
      </c>
      <c r="U171" s="23"/>
      <c r="AZ171" s="24"/>
      <c r="BA171" s="14"/>
      <c r="BB171" s="14"/>
      <c r="BC171" s="14"/>
    </row>
    <row r="172" spans="1:55" ht="27" hidden="1" customHeight="1">
      <c r="A172" s="5">
        <f>IF(COUNTA([2]品名マスター!$B$2:$B$501)&gt;=COUNTA(B$3:$B172),COUNTA(B$3:$B172),"")</f>
        <v>170</v>
      </c>
      <c r="B172" s="15" t="str">
        <f>IF(B171="","",IF(B171="以下余白","",IF([2]品名マスター!B171=0,"以下余白",[2]品名マスター!B171)))</f>
        <v>コーヒーゼリー</v>
      </c>
      <c r="C172" s="15" t="str">
        <f>IF(IF([2]品名マスター!C171=0,"以下余白",[2]品名マスター!C171)="以下余白","",[2]品名マスター!C171)</f>
        <v>規格表１７－２２のとおり</v>
      </c>
      <c r="D172" s="16" t="str">
        <f>IF(IF([2]品名マスター!D171=0,"以下余白",[2]品名マスター!D171)="以下余白","",[2]品名マスター!D171)</f>
        <v>個</v>
      </c>
      <c r="E172" s="17">
        <f>IF(IF([2]品名マスター!E171=0,"以下余白",[2]品名マスター!E171)="以下余白","",[2]品名マスター!E171)</f>
        <v>166</v>
      </c>
      <c r="F172" s="18"/>
      <c r="G172" s="19"/>
      <c r="H172" s="20" t="str">
        <f>IF(A172&lt;=COUNTA([2]品名マスター!$B$2:$B$501),IF(F172="","予価未定",IF(F172&lt;=0,"予価未定","")),"")</f>
        <v>予価未定</v>
      </c>
      <c r="J172" s="21">
        <f>IF(A172&lt;=COUNTA([2]品名マスター!$B$2:$B$501),IFERROR(ROUND(ABS(E172*F172*-1),0),0),"")</f>
        <v>0</v>
      </c>
      <c r="K172" s="21">
        <f>ROUNDUP(COUNTA(B$3:$B172)/30,0)</f>
        <v>6</v>
      </c>
      <c r="L172" s="22" t="str">
        <f t="shared" si="10"/>
        <v/>
      </c>
      <c r="M172" s="22" t="str">
        <f t="shared" si="10"/>
        <v/>
      </c>
      <c r="N172" s="3">
        <f t="shared" si="11"/>
        <v>12</v>
      </c>
      <c r="O172" s="3" t="str">
        <f t="shared" si="8"/>
        <v>規格表</v>
      </c>
      <c r="P172" s="3" t="str">
        <f t="shared" si="9"/>
        <v/>
      </c>
      <c r="U172" s="23"/>
      <c r="AZ172" s="24"/>
      <c r="BA172" s="14"/>
      <c r="BB172" s="14"/>
      <c r="BC172" s="14"/>
    </row>
    <row r="173" spans="1:55" ht="27" hidden="1" customHeight="1">
      <c r="A173" s="5">
        <f>IF(COUNTA([2]品名マスター!$B$2:$B$501)&gt;=COUNTA(B$3:$B173),COUNTA(B$3:$B173),"")</f>
        <v>171</v>
      </c>
      <c r="B173" s="15" t="str">
        <f>IF(B172="","",IF(B172="以下余白","",IF([2]品名マスター!B172=0,"以下余白",[2]品名マスター!B172)))</f>
        <v>大葉</v>
      </c>
      <c r="C173" s="15" t="str">
        <f>IF(IF([2]品名マスター!C172=0,"以下余白",[2]品名マスター!C172)="以下余白","",[2]品名マスター!C172)</f>
        <v>規格表８－４８のとおり</v>
      </c>
      <c r="D173" s="16" t="str">
        <f>IF(IF([2]品名マスター!D172=0,"以下余白",[2]品名マスター!D172)="以下余白","",[2]品名マスター!D172)</f>
        <v>枚</v>
      </c>
      <c r="E173" s="17">
        <f>IF(IF([2]品名マスター!E172=0,"以下余白",[2]品名マスター!E172)="以下余白","",[2]品名マスター!E172)</f>
        <v>3430</v>
      </c>
      <c r="F173" s="18"/>
      <c r="G173" s="19"/>
      <c r="H173" s="20" t="str">
        <f>IF(A173&lt;=COUNTA([2]品名マスター!$B$2:$B$501),IF(F173="","予価未定",IF(F173&lt;=0,"予価未定","")),"")</f>
        <v>予価未定</v>
      </c>
      <c r="J173" s="21">
        <f>IF(A173&lt;=COUNTA([2]品名マスター!$B$2:$B$501),IFERROR(ROUND(ABS(E173*F173*-1),0),0),"")</f>
        <v>0</v>
      </c>
      <c r="K173" s="21">
        <f>ROUNDUP(COUNTA(B$3:$B173)/30,0)</f>
        <v>6</v>
      </c>
      <c r="L173" s="22" t="str">
        <f t="shared" si="10"/>
        <v/>
      </c>
      <c r="M173" s="22" t="str">
        <f t="shared" si="10"/>
        <v/>
      </c>
      <c r="N173" s="3">
        <f t="shared" si="11"/>
        <v>11</v>
      </c>
      <c r="O173" s="3" t="str">
        <f t="shared" si="8"/>
        <v>規格表</v>
      </c>
      <c r="P173" s="3" t="str">
        <f t="shared" si="9"/>
        <v/>
      </c>
      <c r="U173" s="23"/>
      <c r="AZ173" s="24"/>
      <c r="BA173" s="14"/>
      <c r="BB173" s="14"/>
      <c r="BC173" s="14"/>
    </row>
    <row r="174" spans="1:55" ht="27" hidden="1" customHeight="1">
      <c r="A174" s="5">
        <f>IF(COUNTA([2]品名マスター!$B$2:$B$501)&gt;=COUNTA(B$3:$B174),COUNTA(B$3:$B174),"")</f>
        <v>172</v>
      </c>
      <c r="B174" s="15" t="str">
        <f>IF(B173="","",IF(B173="以下余白","",IF([2]品名マスター!B173=0,"以下余白",[2]品名マスター!B173)))</f>
        <v>かいわれ大根</v>
      </c>
      <c r="C174" s="15" t="str">
        <f>IF(IF([2]品名マスター!C173=0,"以下余白",[2]品名マスター!C173)="以下余白","",[2]品名マスター!C173)</f>
        <v>規格表８－５７のとおり</v>
      </c>
      <c r="D174" s="16" t="str">
        <f>IF(IF([2]品名マスター!D173=0,"以下余白",[2]品名マスター!D173)="以下余白","",[2]品名マスター!D173)</f>
        <v>kg</v>
      </c>
      <c r="E174" s="17">
        <f>IF(IF([2]品名マスター!E173=0,"以下余白",[2]品名マスター!E173)="以下余白","",[2]品名マスター!E173)</f>
        <v>35</v>
      </c>
      <c r="F174" s="18"/>
      <c r="G174" s="19"/>
      <c r="H174" s="20" t="str">
        <f>IF(A174&lt;=COUNTA([2]品名マスター!$B$2:$B$501),IF(F174="","予価未定",IF(F174&lt;=0,"予価未定","")),"")</f>
        <v>予価未定</v>
      </c>
      <c r="J174" s="21">
        <f>IF(A174&lt;=COUNTA([2]品名マスター!$B$2:$B$501),IFERROR(ROUND(ABS(E174*F174*-1),0),0),"")</f>
        <v>0</v>
      </c>
      <c r="K174" s="21">
        <f>ROUNDUP(COUNTA(B$3:$B174)/30,0)</f>
        <v>6</v>
      </c>
      <c r="L174" s="22" t="str">
        <f t="shared" si="10"/>
        <v/>
      </c>
      <c r="M174" s="22" t="str">
        <f t="shared" si="10"/>
        <v/>
      </c>
      <c r="N174" s="3">
        <f t="shared" si="11"/>
        <v>11</v>
      </c>
      <c r="O174" s="3" t="str">
        <f t="shared" si="8"/>
        <v>規格表</v>
      </c>
      <c r="P174" s="3" t="str">
        <f t="shared" si="9"/>
        <v/>
      </c>
      <c r="U174" s="23"/>
      <c r="AZ174" s="24"/>
      <c r="BA174" s="14"/>
      <c r="BB174" s="14"/>
      <c r="BC174" s="14"/>
    </row>
    <row r="175" spans="1:55" ht="27" hidden="1" customHeight="1">
      <c r="A175" s="5">
        <f>IF(COUNTA([2]品名マスター!$B$2:$B$501)&gt;=COUNTA(B$3:$B175),COUNTA(B$3:$B175),"")</f>
        <v>173</v>
      </c>
      <c r="B175" s="25" t="str">
        <f>IF(B174="","",IF(B174="以下余白","",IF([2]品名マスター!B174=0,"以下余白",[2]品名マスター!B174)))</f>
        <v>冷凍三色ピーマン乱切り</v>
      </c>
      <c r="C175" s="15" t="str">
        <f>IF(IF([2]品名マスター!C174=0,"以下余白",[2]品名マスター!C174)="以下余白","",[2]品名マスター!C174)</f>
        <v>規格表１６－１０５のとおり</v>
      </c>
      <c r="D175" s="16" t="str">
        <f>IF(IF([2]品名マスター!D174=0,"以下余白",[2]品名マスター!D174)="以下余白","",[2]品名マスター!D174)</f>
        <v>kg</v>
      </c>
      <c r="E175" s="17">
        <f>IF(IF([2]品名マスター!E174=0,"以下余白",[2]品名マスター!E174)="以下余白","",[2]品名マスター!E174)</f>
        <v>25</v>
      </c>
      <c r="F175" s="18"/>
      <c r="G175" s="19"/>
      <c r="H175" s="20" t="str">
        <f>IF(A175&lt;=COUNTA([2]品名マスター!$B$2:$B$501),IF(F175="","予価未定",IF(F175&lt;=0,"予価未定","")),"")</f>
        <v>予価未定</v>
      </c>
      <c r="J175" s="21">
        <f>IF(A175&lt;=COUNTA([2]品名マスター!$B$2:$B$501),IFERROR(ROUND(ABS(E175*F175*-1),0),0),"")</f>
        <v>0</v>
      </c>
      <c r="K175" s="21">
        <f>ROUNDUP(COUNTA(B$3:$B175)/30,0)</f>
        <v>6</v>
      </c>
      <c r="L175" s="22" t="str">
        <f t="shared" si="10"/>
        <v/>
      </c>
      <c r="M175" s="22" t="str">
        <f t="shared" si="10"/>
        <v/>
      </c>
      <c r="N175" s="3">
        <f t="shared" si="11"/>
        <v>13</v>
      </c>
      <c r="O175" s="3" t="str">
        <f t="shared" si="8"/>
        <v>規格表</v>
      </c>
      <c r="P175" s="3" t="str">
        <f t="shared" si="9"/>
        <v/>
      </c>
      <c r="U175" s="23"/>
      <c r="AZ175" s="24"/>
      <c r="BA175" s="14"/>
      <c r="BB175" s="14"/>
      <c r="BC175" s="14"/>
    </row>
    <row r="176" spans="1:55" ht="27" hidden="1" customHeight="1">
      <c r="A176" s="5">
        <f>IF(COUNTA([2]品名マスター!$B$2:$B$501)&gt;=COUNTA(B$3:$B176),COUNTA(B$3:$B176),"")</f>
        <v>174</v>
      </c>
      <c r="B176" s="15" t="str">
        <f>IF(B175="","",IF(B175="以下余白","",IF([2]品名マスター!B175=0,"以下余白",[2]品名マスター!B175)))</f>
        <v>胡瓜</v>
      </c>
      <c r="C176" s="15" t="str">
        <f>IF(IF([2]品名マスター!C175=0,"以下余白",[2]品名マスター!C175)="以下余白","",[2]品名マスター!C175)</f>
        <v>規格表８－１１のとおり</v>
      </c>
      <c r="D176" s="16" t="str">
        <f>IF(IF([2]品名マスター!D175=0,"以下余白",[2]品名マスター!D175)="以下余白","",[2]品名マスター!D175)</f>
        <v>kg</v>
      </c>
      <c r="E176" s="17">
        <f>IF(IF([2]品名マスター!E175=0,"以下余白",[2]品名マスター!E175)="以下余白","",[2]品名マスター!E175)</f>
        <v>430</v>
      </c>
      <c r="F176" s="18"/>
      <c r="G176" s="19"/>
      <c r="H176" s="20" t="str">
        <f>IF(A176&lt;=COUNTA([2]品名マスター!$B$2:$B$501),IF(F176="","予価未定",IF(F176&lt;=0,"予価未定","")),"")</f>
        <v>予価未定</v>
      </c>
      <c r="J176" s="21">
        <f>IF(A176&lt;=COUNTA([2]品名マスター!$B$2:$B$501),IFERROR(ROUND(ABS(E176*F176*-1),0),0),"")</f>
        <v>0</v>
      </c>
      <c r="K176" s="21">
        <f>ROUNDUP(COUNTA(B$3:$B176)/30,0)</f>
        <v>6</v>
      </c>
      <c r="L176" s="22" t="str">
        <f t="shared" si="10"/>
        <v/>
      </c>
      <c r="M176" s="22" t="str">
        <f t="shared" si="10"/>
        <v/>
      </c>
      <c r="N176" s="3">
        <f t="shared" si="11"/>
        <v>11</v>
      </c>
      <c r="O176" s="3" t="str">
        <f t="shared" si="8"/>
        <v>規格表</v>
      </c>
      <c r="P176" s="3" t="str">
        <f t="shared" si="9"/>
        <v/>
      </c>
      <c r="U176" s="23"/>
      <c r="AZ176" s="24"/>
      <c r="BA176" s="14"/>
      <c r="BB176" s="14"/>
      <c r="BC176" s="14"/>
    </row>
    <row r="177" spans="1:55" ht="27" hidden="1" customHeight="1">
      <c r="A177" s="5">
        <f>IF(COUNTA([2]品名マスター!$B$2:$B$501)&gt;=COUNTA(B$3:$B177),COUNTA(B$3:$B177),"")</f>
        <v>175</v>
      </c>
      <c r="B177" s="15" t="str">
        <f>IF(B176="","",IF(B176="以下余白","",IF([2]品名マスター!B176=0,"以下余白",[2]品名マスター!B176)))</f>
        <v>小葱</v>
      </c>
      <c r="C177" s="15" t="str">
        <f>IF(IF([2]品名マスター!C176=0,"以下余白",[2]品名マスター!C176)="以下余白","",[2]品名マスター!C176)</f>
        <v>規格表８－８のとおり</v>
      </c>
      <c r="D177" s="16" t="str">
        <f>IF(IF([2]品名マスター!D176=0,"以下余白",[2]品名マスター!D176)="以下余白","",[2]品名マスター!D176)</f>
        <v>kg</v>
      </c>
      <c r="E177" s="17">
        <f>IF(IF([2]品名マスター!E176=0,"以下余白",[2]品名マスター!E176)="以下余白","",[2]品名マスター!E176)</f>
        <v>24.3</v>
      </c>
      <c r="F177" s="18"/>
      <c r="G177" s="19"/>
      <c r="H177" s="20" t="str">
        <f>IF(A177&lt;=COUNTA([2]品名マスター!$B$2:$B$501),IF(F177="","予価未定",IF(F177&lt;=0,"予価未定","")),"")</f>
        <v>予価未定</v>
      </c>
      <c r="J177" s="21">
        <f>IF(A177&lt;=COUNTA([2]品名マスター!$B$2:$B$501),IFERROR(ROUND(ABS(E177*F177*-1),0),0),"")</f>
        <v>0</v>
      </c>
      <c r="K177" s="21">
        <f>ROUNDUP(COUNTA(B$3:$B177)/30,0)</f>
        <v>6</v>
      </c>
      <c r="L177" s="22">
        <f t="shared" si="10"/>
        <v>0.30000000000000071</v>
      </c>
      <c r="M177" s="22" t="str">
        <f t="shared" si="10"/>
        <v/>
      </c>
      <c r="N177" s="3">
        <f t="shared" si="11"/>
        <v>10</v>
      </c>
      <c r="O177" s="3" t="str">
        <f t="shared" si="8"/>
        <v>規格表</v>
      </c>
      <c r="P177" s="3" t="str">
        <f t="shared" si="9"/>
        <v/>
      </c>
      <c r="U177" s="23"/>
      <c r="AZ177" s="24"/>
      <c r="BA177" s="14"/>
      <c r="BB177" s="14"/>
      <c r="BC177" s="14"/>
    </row>
    <row r="178" spans="1:55" ht="27" hidden="1" customHeight="1">
      <c r="A178" s="5">
        <f>IF(COUNTA([2]品名マスター!$B$2:$B$501)&gt;=COUNTA(B$3:$B178),COUNTA(B$3:$B178),"")</f>
        <v>176</v>
      </c>
      <c r="B178" s="15" t="str">
        <f>IF(B177="","",IF(B177="以下余白","",IF([2]品名マスター!B177=0,"以下余白",[2]品名マスター!B177)))</f>
        <v>キャベツ</v>
      </c>
      <c r="C178" s="15" t="str">
        <f>IF(IF([2]品名マスター!C177=0,"以下余白",[2]品名マスター!C177)="以下余白","",[2]品名マスター!C177)</f>
        <v>規格表８－４のとおり</v>
      </c>
      <c r="D178" s="16" t="str">
        <f>IF(IF([2]品名マスター!D177=0,"以下余白",[2]品名マスター!D177)="以下余白","",[2]品名マスター!D177)</f>
        <v>kg</v>
      </c>
      <c r="E178" s="17">
        <f>IF(IF([2]品名マスター!E177=0,"以下余白",[2]品名マスター!E177)="以下余白","",[2]品名マスター!E177)</f>
        <v>766</v>
      </c>
      <c r="F178" s="18"/>
      <c r="G178" s="19"/>
      <c r="H178" s="20" t="str">
        <f>IF(A178&lt;=COUNTA([2]品名マスター!$B$2:$B$501),IF(F178="","予価未定",IF(F178&lt;=0,"予価未定","")),"")</f>
        <v>予価未定</v>
      </c>
      <c r="J178" s="21">
        <f>IF(A178&lt;=COUNTA([2]品名マスター!$B$2:$B$501),IFERROR(ROUND(ABS(E178*F178*-1),0),0),"")</f>
        <v>0</v>
      </c>
      <c r="K178" s="21">
        <f>ROUNDUP(COUNTA(B$3:$B178)/30,0)</f>
        <v>6</v>
      </c>
      <c r="L178" s="22" t="str">
        <f t="shared" si="10"/>
        <v/>
      </c>
      <c r="M178" s="22" t="str">
        <f t="shared" si="10"/>
        <v/>
      </c>
      <c r="N178" s="3">
        <f t="shared" si="11"/>
        <v>10</v>
      </c>
      <c r="O178" s="3" t="str">
        <f t="shared" si="8"/>
        <v>規格表</v>
      </c>
      <c r="P178" s="3" t="str">
        <f t="shared" si="9"/>
        <v/>
      </c>
      <c r="U178" s="23"/>
      <c r="AZ178" s="24"/>
      <c r="BA178" s="14"/>
      <c r="BB178" s="14"/>
      <c r="BC178" s="14"/>
    </row>
    <row r="179" spans="1:55" ht="27" hidden="1" customHeight="1">
      <c r="A179" s="5">
        <f>IF(COUNTA([2]品名マスター!$B$2:$B$501)&gt;=COUNTA(B$3:$B179),COUNTA(B$3:$B179),"")</f>
        <v>177</v>
      </c>
      <c r="B179" s="25" t="str">
        <f>IF(B178="","",IF(B178="以下余白","",IF([2]品名マスター!B178=0,"以下余白",[2]品名マスター!B178)))</f>
        <v>冷凍グリーンアスパラ</v>
      </c>
      <c r="C179" s="15" t="str">
        <f>IF(IF([2]品名マスター!C178=0,"以下余白",[2]品名マスター!C178)="以下余白","",[2]品名マスター!C178)</f>
        <v>規格表１６－４１のとおり</v>
      </c>
      <c r="D179" s="16" t="str">
        <f>IF(IF([2]品名マスター!D178=0,"以下余白",[2]品名マスター!D178)="以下余白","",[2]品名マスター!D178)</f>
        <v>kg</v>
      </c>
      <c r="E179" s="17">
        <f>IF(IF([2]品名マスター!E178=0,"以下余白",[2]品名マスター!E178)="以下余白","",[2]品名マスター!E178)</f>
        <v>17</v>
      </c>
      <c r="F179" s="18"/>
      <c r="G179" s="19"/>
      <c r="H179" s="20" t="str">
        <f>IF(A179&lt;=COUNTA([2]品名マスター!$B$2:$B$501),IF(F179="","予価未定",IF(F179&lt;=0,"予価未定","")),"")</f>
        <v>予価未定</v>
      </c>
      <c r="J179" s="21">
        <f>IF(A179&lt;=COUNTA([2]品名マスター!$B$2:$B$501),IFERROR(ROUND(ABS(E179*F179*-1),0),0),"")</f>
        <v>0</v>
      </c>
      <c r="K179" s="21">
        <f>ROUNDUP(COUNTA(B$3:$B179)/30,0)</f>
        <v>6</v>
      </c>
      <c r="L179" s="22" t="str">
        <f t="shared" si="10"/>
        <v/>
      </c>
      <c r="M179" s="22" t="str">
        <f t="shared" si="10"/>
        <v/>
      </c>
      <c r="N179" s="3">
        <f t="shared" si="11"/>
        <v>12</v>
      </c>
      <c r="O179" s="3" t="str">
        <f t="shared" si="8"/>
        <v>規格表</v>
      </c>
      <c r="P179" s="3" t="str">
        <f t="shared" si="9"/>
        <v/>
      </c>
      <c r="U179" s="23"/>
      <c r="AZ179" s="24"/>
      <c r="BA179" s="14"/>
      <c r="BB179" s="14"/>
      <c r="BC179" s="14"/>
    </row>
    <row r="180" spans="1:55" ht="27" hidden="1" customHeight="1">
      <c r="A180" s="5">
        <f>IF(COUNTA([2]品名マスター!$B$2:$B$501)&gt;=COUNTA(B$3:$B180),COUNTA(B$3:$B180),"")</f>
        <v>178</v>
      </c>
      <c r="B180" s="15" t="str">
        <f>IF(B179="","",IF(B179="以下余白","",IF([2]品名マスター!B179=0,"以下余白",[2]品名マスター!B179)))</f>
        <v>サニーレタス</v>
      </c>
      <c r="C180" s="15" t="str">
        <f>IF(IF([2]品名マスター!C179=0,"以下余白",[2]品名マスター!C179)="以下余白","",[2]品名マスター!C179)</f>
        <v>規格表８－６０のとおり</v>
      </c>
      <c r="D180" s="16" t="str">
        <f>IF(IF([2]品名マスター!D179=0,"以下余白",[2]品名マスター!D179)="以下余白","",[2]品名マスター!D179)</f>
        <v>kg</v>
      </c>
      <c r="E180" s="17">
        <f>IF(IF([2]品名マスター!E179=0,"以下余白",[2]品名マスター!E179)="以下余白","",[2]品名マスター!E179)</f>
        <v>47</v>
      </c>
      <c r="F180" s="18"/>
      <c r="G180" s="19"/>
      <c r="H180" s="20" t="str">
        <f>IF(A180&lt;=COUNTA([2]品名マスター!$B$2:$B$501),IF(F180="","予価未定",IF(F180&lt;=0,"予価未定","")),"")</f>
        <v>予価未定</v>
      </c>
      <c r="J180" s="21">
        <f>IF(A180&lt;=COUNTA([2]品名マスター!$B$2:$B$501),IFERROR(ROUND(ABS(E180*F180*-1),0),0),"")</f>
        <v>0</v>
      </c>
      <c r="K180" s="21">
        <f>ROUNDUP(COUNTA(B$3:$B180)/30,0)</f>
        <v>6</v>
      </c>
      <c r="L180" s="22" t="str">
        <f t="shared" si="10"/>
        <v/>
      </c>
      <c r="M180" s="22" t="str">
        <f t="shared" si="10"/>
        <v/>
      </c>
      <c r="N180" s="3">
        <f t="shared" si="11"/>
        <v>11</v>
      </c>
      <c r="O180" s="3" t="str">
        <f t="shared" si="8"/>
        <v>規格表</v>
      </c>
      <c r="P180" s="3" t="str">
        <f t="shared" si="9"/>
        <v/>
      </c>
      <c r="U180" s="23"/>
      <c r="AZ180" s="24"/>
      <c r="BA180" s="14"/>
      <c r="BB180" s="14"/>
      <c r="BC180" s="14"/>
    </row>
    <row r="181" spans="1:55" ht="27" hidden="1" customHeight="1">
      <c r="A181" s="5">
        <f>IF(COUNTA([2]品名マスター!$B$2:$B$501)&gt;=COUNTA(B$3:$B181),COUNTA(B$3:$B181),"")</f>
        <v>179</v>
      </c>
      <c r="B181" s="15" t="str">
        <f>IF(B180="","",IF(B180="以下余白","",IF([2]品名マスター!B180=0,"以下余白",[2]品名マスター!B180)))</f>
        <v>セロリ</v>
      </c>
      <c r="C181" s="15" t="str">
        <f>IF(IF([2]品名マスター!C180=0,"以下余白",[2]品名マスター!C180)="以下余白","",[2]品名マスター!C180)</f>
        <v>規格表８－１５のとおり</v>
      </c>
      <c r="D181" s="16" t="str">
        <f>IF(IF([2]品名マスター!D180=0,"以下余白",[2]品名マスター!D180)="以下余白","",[2]品名マスター!D180)</f>
        <v>kg</v>
      </c>
      <c r="E181" s="17">
        <f>IF(IF([2]品名マスター!E180=0,"以下余白",[2]品名マスター!E180)="以下余白","",[2]品名マスター!E180)</f>
        <v>16</v>
      </c>
      <c r="F181" s="18"/>
      <c r="G181" s="19"/>
      <c r="H181" s="20" t="str">
        <f>IF(A181&lt;=COUNTA([2]品名マスター!$B$2:$B$501),IF(F181="","予価未定",IF(F181&lt;=0,"予価未定","")),"")</f>
        <v>予価未定</v>
      </c>
      <c r="J181" s="21">
        <f>IF(A181&lt;=COUNTA([2]品名マスター!$B$2:$B$501),IFERROR(ROUND(ABS(E181*F181*-1),0),0),"")</f>
        <v>0</v>
      </c>
      <c r="K181" s="21">
        <f>ROUNDUP(COUNTA(B$3:$B181)/30,0)</f>
        <v>6</v>
      </c>
      <c r="L181" s="22" t="str">
        <f t="shared" si="10"/>
        <v/>
      </c>
      <c r="M181" s="22" t="str">
        <f t="shared" si="10"/>
        <v/>
      </c>
      <c r="N181" s="3">
        <f t="shared" si="11"/>
        <v>11</v>
      </c>
      <c r="O181" s="3" t="str">
        <f t="shared" si="8"/>
        <v>規格表</v>
      </c>
      <c r="P181" s="3" t="str">
        <f t="shared" si="9"/>
        <v/>
      </c>
      <c r="U181" s="23"/>
      <c r="AZ181" s="24"/>
      <c r="BA181" s="14"/>
      <c r="BB181" s="14"/>
      <c r="BC181" s="14"/>
    </row>
    <row r="182" spans="1:55" ht="27" hidden="1" customHeight="1">
      <c r="A182" s="5">
        <f>IF(COUNTA([2]品名マスター!$B$2:$B$501)&gt;=COUNTA(B$3:$B182),COUNTA(B$3:$B182),"")</f>
        <v>180</v>
      </c>
      <c r="B182" s="15" t="str">
        <f>IF(B181="","",IF(B181="以下余白","",IF([2]品名マスター!B181=0,"以下余白",[2]品名マスター!B181)))</f>
        <v>白菜</v>
      </c>
      <c r="C182" s="15" t="str">
        <f>IF(IF([2]品名マスター!C181=0,"以下余白",[2]品名マスター!C181)="以下余白","",[2]品名マスター!C181)</f>
        <v>規格表８－３のとおり</v>
      </c>
      <c r="D182" s="16" t="str">
        <f>IF(IF([2]品名マスター!D181=0,"以下余白",[2]品名マスター!D181)="以下余白","",[2]品名マスター!D181)</f>
        <v>kg</v>
      </c>
      <c r="E182" s="17">
        <f>IF(IF([2]品名マスター!E181=0,"以下余白",[2]品名マスター!E181)="以下余白","",[2]品名マスター!E181)</f>
        <v>119</v>
      </c>
      <c r="F182" s="18"/>
      <c r="G182" s="19"/>
      <c r="H182" s="20" t="str">
        <f>IF(A182&lt;=COUNTA([2]品名マスター!$B$2:$B$501),IF(F182="","予価未定",IF(F182&lt;=0,"予価未定","")),"")</f>
        <v>予価未定</v>
      </c>
      <c r="J182" s="21">
        <f>IF(A182&lt;=COUNTA([2]品名マスター!$B$2:$B$501),IFERROR(ROUND(ABS(E182*F182*-1),0),0),"")</f>
        <v>0</v>
      </c>
      <c r="K182" s="21">
        <f>ROUNDUP(COUNTA(B$3:$B182)/30,0)</f>
        <v>6</v>
      </c>
      <c r="L182" s="22" t="str">
        <f t="shared" si="10"/>
        <v/>
      </c>
      <c r="M182" s="22" t="str">
        <f t="shared" si="10"/>
        <v/>
      </c>
      <c r="N182" s="3">
        <f t="shared" si="11"/>
        <v>10</v>
      </c>
      <c r="O182" s="3" t="str">
        <f t="shared" si="8"/>
        <v>規格表</v>
      </c>
      <c r="P182" s="3" t="str">
        <f t="shared" si="9"/>
        <v/>
      </c>
      <c r="U182" s="23"/>
      <c r="AZ182" s="24"/>
      <c r="BA182" s="14"/>
      <c r="BB182" s="14"/>
      <c r="BC182" s="14"/>
    </row>
    <row r="183" spans="1:55" ht="27" hidden="1" customHeight="1">
      <c r="A183" s="5">
        <f>IF(COUNTA([2]品名マスター!$B$2:$B$501)&gt;=COUNTA(B$3:$B183),COUNTA(B$3:$B183),"")</f>
        <v>181</v>
      </c>
      <c r="B183" s="15" t="str">
        <f>IF(B182="","",IF(B182="以下余白","",IF([2]品名マスター!B182=0,"以下余白",[2]品名マスター!B182)))</f>
        <v>山東白菜</v>
      </c>
      <c r="C183" s="15" t="str">
        <f>IF(IF([2]品名マスター!C182=0,"以下余白",[2]品名マスター!C182)="以下余白","",[2]品名マスター!C182)</f>
        <v>規格表８－２０のとおり</v>
      </c>
      <c r="D183" s="16" t="str">
        <f>IF(IF([2]品名マスター!D182=0,"以下余白",[2]品名マスター!D182)="以下余白","",[2]品名マスター!D182)</f>
        <v>kg</v>
      </c>
      <c r="E183" s="17">
        <f>IF(IF([2]品名マスター!E182=0,"以下余白",[2]品名マスター!E182)="以下余白","",[2]品名マスター!E182)</f>
        <v>30</v>
      </c>
      <c r="F183" s="18"/>
      <c r="G183" s="19"/>
      <c r="H183" s="20" t="str">
        <f>IF(A183&lt;=COUNTA([2]品名マスター!$B$2:$B$501),IF(F183="","予価未定",IF(F183&lt;=0,"予価未定","")),"")</f>
        <v>予価未定</v>
      </c>
      <c r="J183" s="21">
        <f>IF(A183&lt;=COUNTA([2]品名マスター!$B$2:$B$501),IFERROR(ROUND(ABS(E183*F183*-1),0),0),"")</f>
        <v>0</v>
      </c>
      <c r="K183" s="21">
        <f>ROUNDUP(COUNTA(B$3:$B183)/30,0)</f>
        <v>7</v>
      </c>
      <c r="L183" s="22" t="str">
        <f t="shared" si="10"/>
        <v/>
      </c>
      <c r="M183" s="22" t="str">
        <f t="shared" si="10"/>
        <v/>
      </c>
      <c r="N183" s="3">
        <f t="shared" si="11"/>
        <v>11</v>
      </c>
      <c r="O183" s="3" t="str">
        <f t="shared" si="8"/>
        <v>規格表</v>
      </c>
      <c r="P183" s="3" t="str">
        <f t="shared" si="9"/>
        <v/>
      </c>
      <c r="U183" s="23"/>
      <c r="AZ183" s="24"/>
      <c r="BA183" s="14"/>
      <c r="BB183" s="14"/>
      <c r="BC183" s="14"/>
    </row>
    <row r="184" spans="1:55" ht="27" hidden="1" customHeight="1">
      <c r="A184" s="5">
        <f>IF(COUNTA([2]品名マスター!$B$2:$B$501)&gt;=COUNTA(B$3:$B184),COUNTA(B$3:$B184),"")</f>
        <v>182</v>
      </c>
      <c r="B184" s="15" t="str">
        <f>IF(B183="","",IF(B183="以下余白","",IF([2]品名マスター!B183=0,"以下余白",[2]品名マスター!B183)))</f>
        <v>白葱</v>
      </c>
      <c r="C184" s="15" t="str">
        <f>IF(IF([2]品名マスター!C183=0,"以下余白",[2]品名マスター!C183)="以下余白","",[2]品名マスター!C183)</f>
        <v>規格表８－７のとおり</v>
      </c>
      <c r="D184" s="16" t="str">
        <f>IF(IF([2]品名マスター!D183=0,"以下余白",[2]品名マスター!D183)="以下余白","",[2]品名マスター!D183)</f>
        <v>kg</v>
      </c>
      <c r="E184" s="17">
        <f>IF(IF([2]品名マスター!E183=0,"以下余白",[2]品名マスター!E183)="以下余白","",[2]品名マスター!E183)</f>
        <v>173</v>
      </c>
      <c r="F184" s="18"/>
      <c r="G184" s="19"/>
      <c r="H184" s="20" t="str">
        <f>IF(A184&lt;=COUNTA([2]品名マスター!$B$2:$B$501),IF(F184="","予価未定",IF(F184&lt;=0,"予価未定","")),"")</f>
        <v>予価未定</v>
      </c>
      <c r="J184" s="21">
        <f>IF(A184&lt;=COUNTA([2]品名マスター!$B$2:$B$501),IFERROR(ROUND(ABS(E184*F184*-1),0),0),"")</f>
        <v>0</v>
      </c>
      <c r="K184" s="21">
        <f>ROUNDUP(COUNTA(B$3:$B184)/30,0)</f>
        <v>7</v>
      </c>
      <c r="L184" s="22" t="str">
        <f t="shared" si="10"/>
        <v/>
      </c>
      <c r="M184" s="22" t="str">
        <f t="shared" si="10"/>
        <v/>
      </c>
      <c r="N184" s="3">
        <f t="shared" si="11"/>
        <v>10</v>
      </c>
      <c r="O184" s="3" t="str">
        <f t="shared" si="8"/>
        <v>規格表</v>
      </c>
      <c r="P184" s="3" t="str">
        <f t="shared" si="9"/>
        <v/>
      </c>
      <c r="U184" s="23"/>
      <c r="AZ184" s="24"/>
      <c r="BA184" s="14"/>
      <c r="BB184" s="14"/>
      <c r="BC184" s="14"/>
    </row>
    <row r="185" spans="1:55" ht="27" hidden="1" customHeight="1">
      <c r="A185" s="5">
        <f>IF(COUNTA([2]品名マスター!$B$2:$B$501)&gt;=COUNTA(B$3:$B185),COUNTA(B$3:$B185),"")</f>
        <v>183</v>
      </c>
      <c r="B185" s="15" t="str">
        <f>IF(B184="","",IF(B184="以下余白","",IF([2]品名マスター!B184=0,"以下余白",[2]品名マスター!B184)))</f>
        <v>にら</v>
      </c>
      <c r="C185" s="15" t="str">
        <f>IF(IF([2]品名マスター!C184=0,"以下余白",[2]品名マスター!C184)="以下余白","",[2]品名マスター!C184)</f>
        <v>規格表８－２３のとおり</v>
      </c>
      <c r="D185" s="16" t="str">
        <f>IF(IF([2]品名マスター!D184=0,"以下余白",[2]品名マスター!D184)="以下余白","",[2]品名マスター!D184)</f>
        <v>kg</v>
      </c>
      <c r="E185" s="17">
        <f>IF(IF([2]品名マスター!E184=0,"以下余白",[2]品名マスター!E184)="以下余白","",[2]品名マスター!E184)</f>
        <v>54</v>
      </c>
      <c r="F185" s="18"/>
      <c r="G185" s="19"/>
      <c r="H185" s="20" t="str">
        <f>IF(A185&lt;=COUNTA([2]品名マスター!$B$2:$B$501),IF(F185="","予価未定",IF(F185&lt;=0,"予価未定","")),"")</f>
        <v>予価未定</v>
      </c>
      <c r="J185" s="21">
        <f>IF(A185&lt;=COUNTA([2]品名マスター!$B$2:$B$501),IFERROR(ROUND(ABS(E185*F185*-1),0),0),"")</f>
        <v>0</v>
      </c>
      <c r="K185" s="21">
        <f>ROUNDUP(COUNTA(B$3:$B185)/30,0)</f>
        <v>7</v>
      </c>
      <c r="L185" s="22" t="str">
        <f t="shared" si="10"/>
        <v/>
      </c>
      <c r="M185" s="22" t="str">
        <f t="shared" si="10"/>
        <v/>
      </c>
      <c r="N185" s="3">
        <f t="shared" si="11"/>
        <v>11</v>
      </c>
      <c r="O185" s="3" t="str">
        <f t="shared" si="8"/>
        <v>規格表</v>
      </c>
      <c r="P185" s="3" t="str">
        <f t="shared" si="9"/>
        <v/>
      </c>
      <c r="U185" s="23"/>
      <c r="AZ185" s="24"/>
      <c r="BA185" s="14"/>
      <c r="BB185" s="14"/>
      <c r="BC185" s="14"/>
    </row>
    <row r="186" spans="1:55" ht="27" hidden="1" customHeight="1">
      <c r="A186" s="5">
        <f>IF(COUNTA([2]品名マスター!$B$2:$B$501)&gt;=COUNTA(B$3:$B186),COUNTA(B$3:$B186),"")</f>
        <v>184</v>
      </c>
      <c r="B186" s="15" t="str">
        <f>IF(B185="","",IF(B185="以下余白","",IF([2]品名マスター!B185=0,"以下余白",[2]品名マスター!B185)))</f>
        <v>パセリ</v>
      </c>
      <c r="C186" s="15" t="str">
        <f>IF(IF([2]品名マスター!C185=0,"以下余白",[2]品名マスター!C185)="以下余白","",[2]品名マスター!C185)</f>
        <v>規格表８－２２のとおり</v>
      </c>
      <c r="D186" s="16" t="str">
        <f>IF(IF([2]品名マスター!D185=0,"以下余白",[2]品名マスター!D185)="以下余白","",[2]品名マスター!D185)</f>
        <v>kg</v>
      </c>
      <c r="E186" s="17">
        <f>IF(IF([2]品名マスター!E185=0,"以下余白",[2]品名マスター!E185)="以下余白","",[2]品名マスター!E185)</f>
        <v>0.6</v>
      </c>
      <c r="F186" s="18"/>
      <c r="G186" s="19"/>
      <c r="H186" s="20" t="str">
        <f>IF(A186&lt;=COUNTA([2]品名マスター!$B$2:$B$501),IF(F186="","予価未定",IF(F186&lt;=0,"予価未定","")),"")</f>
        <v>予価未定</v>
      </c>
      <c r="J186" s="21">
        <f>IF(A186&lt;=COUNTA([2]品名マスター!$B$2:$B$501),IFERROR(ROUND(ABS(E186*F186*-1),0),0),"")</f>
        <v>0</v>
      </c>
      <c r="K186" s="21">
        <f>ROUNDUP(COUNTA(B$3:$B186)/30,0)</f>
        <v>7</v>
      </c>
      <c r="L186" s="22">
        <f t="shared" si="10"/>
        <v>0.6</v>
      </c>
      <c r="M186" s="22" t="str">
        <f t="shared" si="10"/>
        <v/>
      </c>
      <c r="N186" s="3">
        <f t="shared" si="11"/>
        <v>11</v>
      </c>
      <c r="O186" s="3" t="str">
        <f t="shared" si="8"/>
        <v>規格表</v>
      </c>
      <c r="P186" s="3" t="str">
        <f t="shared" si="9"/>
        <v/>
      </c>
      <c r="U186" s="23"/>
      <c r="AZ186" s="24"/>
      <c r="BA186" s="14"/>
      <c r="BB186" s="14"/>
      <c r="BC186" s="14"/>
    </row>
    <row r="187" spans="1:55" ht="27" hidden="1" customHeight="1">
      <c r="A187" s="5">
        <f>IF(COUNTA([2]品名マスター!$B$2:$B$501)&gt;=COUNTA(B$3:$B187),COUNTA(B$3:$B187),"")</f>
        <v>185</v>
      </c>
      <c r="B187" s="15" t="str">
        <f>IF(B186="","",IF(B186="以下余白","",IF([2]品名マスター!B186=0,"以下余白",[2]品名マスター!B186)))</f>
        <v>冷凍ほうれん草</v>
      </c>
      <c r="C187" s="15" t="str">
        <f>IF(IF([2]品名マスター!C186=0,"以下余白",[2]品名マスター!C186)="以下余白","",[2]品名マスター!C186)</f>
        <v>規格表１６－３５のとおり</v>
      </c>
      <c r="D187" s="16" t="str">
        <f>IF(IF([2]品名マスター!D186=0,"以下余白",[2]品名マスター!D186)="以下余白","",[2]品名マスター!D186)</f>
        <v>kg</v>
      </c>
      <c r="E187" s="17">
        <f>IF(IF([2]品名マスター!E186=0,"以下余白",[2]品名マスター!E186)="以下余白","",[2]品名マスター!E186)</f>
        <v>251</v>
      </c>
      <c r="F187" s="18"/>
      <c r="G187" s="19"/>
      <c r="H187" s="20" t="str">
        <f>IF(A187&lt;=COUNTA([2]品名マスター!$B$2:$B$501),IF(F187="","予価未定",IF(F187&lt;=0,"予価未定","")),"")</f>
        <v>予価未定</v>
      </c>
      <c r="J187" s="21">
        <f>IF(A187&lt;=COUNTA([2]品名マスター!$B$2:$B$501),IFERROR(ROUND(ABS(E187*F187*-1),0),0),"")</f>
        <v>0</v>
      </c>
      <c r="K187" s="21">
        <f>ROUNDUP(COUNTA(B$3:$B187)/30,0)</f>
        <v>7</v>
      </c>
      <c r="L187" s="22" t="str">
        <f t="shared" si="10"/>
        <v/>
      </c>
      <c r="M187" s="22" t="str">
        <f t="shared" si="10"/>
        <v/>
      </c>
      <c r="N187" s="3">
        <f t="shared" si="11"/>
        <v>12</v>
      </c>
      <c r="O187" s="3" t="str">
        <f t="shared" si="8"/>
        <v>規格表</v>
      </c>
      <c r="P187" s="3" t="str">
        <f t="shared" si="9"/>
        <v/>
      </c>
      <c r="U187" s="23"/>
      <c r="AZ187" s="24"/>
      <c r="BA187" s="14"/>
      <c r="BB187" s="14"/>
      <c r="BC187" s="14"/>
    </row>
    <row r="188" spans="1:55" ht="27" hidden="1" customHeight="1">
      <c r="A188" s="5">
        <f>IF(COUNTA([2]品名マスター!$B$2:$B$501)&gt;=COUNTA(B$3:$B188),COUNTA(B$3:$B188),"")</f>
        <v>186</v>
      </c>
      <c r="B188" s="15" t="str">
        <f>IF(B187="","",IF(B187="以下余白","",IF([2]品名マスター!B187=0,"以下余白",[2]品名マスター!B187)))</f>
        <v>冷凍ブロッコリー</v>
      </c>
      <c r="C188" s="15" t="str">
        <f>IF(IF([2]品名マスター!C187=0,"以下余白",[2]品名マスター!C187)="以下余白","",[2]品名マスター!C187)</f>
        <v>規格表１６－３８のとおり</v>
      </c>
      <c r="D188" s="16" t="str">
        <f>IF(IF([2]品名マスター!D187=0,"以下余白",[2]品名マスター!D187)="以下余白","",[2]品名マスター!D187)</f>
        <v>kg</v>
      </c>
      <c r="E188" s="17">
        <f>IF(IF([2]品名マスター!E187=0,"以下余白",[2]品名マスター!E187)="以下余白","",[2]品名マスター!E187)</f>
        <v>122</v>
      </c>
      <c r="F188" s="18"/>
      <c r="G188" s="19"/>
      <c r="H188" s="20" t="str">
        <f>IF(A188&lt;=COUNTA([2]品名マスター!$B$2:$B$501),IF(F188="","予価未定",IF(F188&lt;=0,"予価未定","")),"")</f>
        <v>予価未定</v>
      </c>
      <c r="J188" s="21">
        <f>IF(A188&lt;=COUNTA([2]品名マスター!$B$2:$B$501),IFERROR(ROUND(ABS(E188*F188*-1),0),0),"")</f>
        <v>0</v>
      </c>
      <c r="K188" s="21">
        <f>ROUNDUP(COUNTA(B$3:$B188)/30,0)</f>
        <v>7</v>
      </c>
      <c r="L188" s="22" t="str">
        <f t="shared" si="10"/>
        <v/>
      </c>
      <c r="M188" s="22" t="str">
        <f t="shared" si="10"/>
        <v/>
      </c>
      <c r="N188" s="3">
        <f t="shared" si="11"/>
        <v>12</v>
      </c>
      <c r="O188" s="3" t="str">
        <f t="shared" si="8"/>
        <v>規格表</v>
      </c>
      <c r="P188" s="3" t="str">
        <f t="shared" si="9"/>
        <v/>
      </c>
      <c r="U188" s="23"/>
      <c r="AZ188" s="24"/>
      <c r="BA188" s="14"/>
      <c r="BB188" s="14"/>
      <c r="BC188" s="14"/>
    </row>
    <row r="189" spans="1:55" ht="27" hidden="1" customHeight="1">
      <c r="A189" s="5">
        <f>IF(COUNTA([2]品名マスター!$B$2:$B$501)&gt;=COUNTA(B$3:$B189),COUNTA(B$3:$B189),"")</f>
        <v>187</v>
      </c>
      <c r="B189" s="15" t="str">
        <f>IF(B188="","",IF(B188="以下余白","",IF([2]品名マスター!B188=0,"以下余白",[2]品名マスター!B188)))</f>
        <v>みつば</v>
      </c>
      <c r="C189" s="15" t="str">
        <f>IF(IF([2]品名マスター!C188=0,"以下余白",[2]品名マスター!C188)="以下余白","",[2]品名マスター!C188)</f>
        <v>規格表８－２４のとおり</v>
      </c>
      <c r="D189" s="16" t="str">
        <f>IF(IF([2]品名マスター!D188=0,"以下余白",[2]品名マスター!D188)="以下余白","",[2]品名マスター!D188)</f>
        <v>kg</v>
      </c>
      <c r="E189" s="17">
        <f>IF(IF([2]品名マスター!E188=0,"以下余白",[2]品名マスター!E188)="以下余白","",[2]品名マスター!E188)</f>
        <v>6.2</v>
      </c>
      <c r="F189" s="18"/>
      <c r="G189" s="19"/>
      <c r="H189" s="20" t="str">
        <f>IF(A189&lt;=COUNTA([2]品名マスター!$B$2:$B$501),IF(F189="","予価未定",IF(F189&lt;=0,"予価未定","")),"")</f>
        <v>予価未定</v>
      </c>
      <c r="J189" s="21">
        <f>IF(A189&lt;=COUNTA([2]品名マスター!$B$2:$B$501),IFERROR(ROUND(ABS(E189*F189*-1),0),0),"")</f>
        <v>0</v>
      </c>
      <c r="K189" s="21">
        <f>ROUNDUP(COUNTA(B$3:$B189)/30,0)</f>
        <v>7</v>
      </c>
      <c r="L189" s="22">
        <f t="shared" si="10"/>
        <v>0.20000000000000018</v>
      </c>
      <c r="M189" s="22" t="str">
        <f t="shared" si="10"/>
        <v/>
      </c>
      <c r="N189" s="3">
        <f t="shared" si="11"/>
        <v>11</v>
      </c>
      <c r="O189" s="3" t="str">
        <f t="shared" si="8"/>
        <v>規格表</v>
      </c>
      <c r="P189" s="3" t="str">
        <f t="shared" si="9"/>
        <v/>
      </c>
      <c r="U189" s="23"/>
      <c r="AZ189" s="24"/>
      <c r="BA189" s="14"/>
      <c r="BB189" s="14"/>
      <c r="BC189" s="14"/>
    </row>
    <row r="190" spans="1:55" ht="27" hidden="1" customHeight="1">
      <c r="A190" s="5">
        <f>IF(COUNTA([2]品名マスター!$B$2:$B$501)&gt;=COUNTA(B$3:$B190),COUNTA(B$3:$B190),"")</f>
        <v>188</v>
      </c>
      <c r="B190" s="15" t="str">
        <f>IF(B189="","",IF(B189="以下余白","",IF([2]品名マスター!B189=0,"以下余白",[2]品名マスター!B189)))</f>
        <v>レタス</v>
      </c>
      <c r="C190" s="15" t="str">
        <f>IF(IF([2]品名マスター!C189=0,"以下余白",[2]品名マスター!C189)="以下余白","",[2]品名マスター!C189)</f>
        <v>規格表８－１０のとおり</v>
      </c>
      <c r="D190" s="16" t="str">
        <f>IF(IF([2]品名マスター!D189=0,"以下余白",[2]品名マスター!D189)="以下余白","",[2]品名マスター!D189)</f>
        <v>kg</v>
      </c>
      <c r="E190" s="17">
        <f>IF(IF([2]品名マスター!E189=0,"以下余白",[2]品名マスター!E189)="以下余白","",[2]品名マスター!E189)</f>
        <v>385</v>
      </c>
      <c r="F190" s="18"/>
      <c r="G190" s="19"/>
      <c r="H190" s="20" t="str">
        <f>IF(A190&lt;=COUNTA([2]品名マスター!$B$2:$B$501),IF(F190="","予価未定",IF(F190&lt;=0,"予価未定","")),"")</f>
        <v>予価未定</v>
      </c>
      <c r="J190" s="21">
        <f>IF(A190&lt;=COUNTA([2]品名マスター!$B$2:$B$501),IFERROR(ROUND(ABS(E190*F190*-1),0),0),"")</f>
        <v>0</v>
      </c>
      <c r="K190" s="21">
        <f>ROUNDUP(COUNTA(B$3:$B190)/30,0)</f>
        <v>7</v>
      </c>
      <c r="L190" s="22" t="str">
        <f t="shared" si="10"/>
        <v/>
      </c>
      <c r="M190" s="22" t="str">
        <f t="shared" si="10"/>
        <v/>
      </c>
      <c r="N190" s="3">
        <f t="shared" si="11"/>
        <v>11</v>
      </c>
      <c r="O190" s="3" t="str">
        <f t="shared" si="8"/>
        <v>規格表</v>
      </c>
      <c r="P190" s="3" t="str">
        <f t="shared" si="9"/>
        <v/>
      </c>
      <c r="U190" s="23"/>
      <c r="AZ190" s="24"/>
      <c r="BA190" s="14"/>
      <c r="BB190" s="14"/>
      <c r="BC190" s="14"/>
    </row>
    <row r="191" spans="1:55" ht="27" hidden="1" customHeight="1">
      <c r="A191" s="5">
        <f>IF(COUNTA([2]品名マスター!$B$2:$B$501)&gt;=COUNTA(B$3:$B191),COUNTA(B$3:$B191),"")</f>
        <v>189</v>
      </c>
      <c r="B191" s="15" t="str">
        <f>IF(B190="","",IF(B190="以下余白","",IF([2]品名マスター!B190=0,"以下余白",[2]品名マスター!B190)))</f>
        <v>パプリカ</v>
      </c>
      <c r="C191" s="15" t="str">
        <f>IF(IF([2]品名マスター!C190=0,"以下余白",[2]品名マスター!C190)="以下余白","",[2]品名マスター!C190)</f>
        <v>規格表８－１３のとおり</v>
      </c>
      <c r="D191" s="16" t="str">
        <f>IF(IF([2]品名マスター!D190=0,"以下余白",[2]品名マスター!D190)="以下余白","",[2]品名マスター!D190)</f>
        <v>kg</v>
      </c>
      <c r="E191" s="17">
        <f>IF(IF([2]品名マスター!E190=0,"以下余白",[2]品名マスター!E190)="以下余白","",[2]品名マスター!E190)</f>
        <v>7</v>
      </c>
      <c r="F191" s="18"/>
      <c r="G191" s="19"/>
      <c r="H191" s="20" t="str">
        <f>IF(A191&lt;=COUNTA([2]品名マスター!$B$2:$B$501),IF(F191="","予価未定",IF(F191&lt;=0,"予価未定","")),"")</f>
        <v>予価未定</v>
      </c>
      <c r="J191" s="21">
        <f>IF(A191&lt;=COUNTA([2]品名マスター!$B$2:$B$501),IFERROR(ROUND(ABS(E191*F191*-1),0),0),"")</f>
        <v>0</v>
      </c>
      <c r="K191" s="21">
        <f>ROUNDUP(COUNTA(B$3:$B191)/30,0)</f>
        <v>7</v>
      </c>
      <c r="L191" s="22" t="str">
        <f t="shared" si="10"/>
        <v/>
      </c>
      <c r="M191" s="22" t="str">
        <f t="shared" si="10"/>
        <v/>
      </c>
      <c r="N191" s="3">
        <f t="shared" si="11"/>
        <v>11</v>
      </c>
      <c r="O191" s="3" t="str">
        <f t="shared" si="8"/>
        <v>規格表</v>
      </c>
      <c r="P191" s="3" t="str">
        <f t="shared" si="9"/>
        <v/>
      </c>
      <c r="U191" s="23"/>
      <c r="AZ191" s="24"/>
      <c r="BA191" s="14"/>
      <c r="BB191" s="14"/>
      <c r="BC191" s="14"/>
    </row>
    <row r="192" spans="1:55" ht="27" hidden="1" customHeight="1">
      <c r="A192" s="5">
        <f>IF(COUNTA([2]品名マスター!$B$2:$B$501)&gt;=COUNTA(B$3:$B192),COUNTA(B$3:$B192),"")</f>
        <v>190</v>
      </c>
      <c r="B192" s="15" t="str">
        <f>IF(B191="","",IF(B191="以下余白","",IF([2]品名マスター!B191=0,"以下余白",[2]品名マスター!B191)))</f>
        <v>水菜</v>
      </c>
      <c r="C192" s="15" t="str">
        <f>IF(IF([2]品名マスター!C191=0,"以下余白",[2]品名マスター!C191)="以下余白","",[2]品名マスター!C191)</f>
        <v>規格表８－７４のとおり</v>
      </c>
      <c r="D192" s="16" t="str">
        <f>IF(IF([2]品名マスター!D191=0,"以下余白",[2]品名マスター!D191)="以下余白","",[2]品名マスター!D191)</f>
        <v>kg</v>
      </c>
      <c r="E192" s="17">
        <f>IF(IF([2]品名マスター!E191=0,"以下余白",[2]品名マスター!E191)="以下余白","",[2]品名マスター!E191)</f>
        <v>91</v>
      </c>
      <c r="F192" s="18"/>
      <c r="G192" s="19"/>
      <c r="H192" s="20" t="str">
        <f>IF(A192&lt;=COUNTA([2]品名マスター!$B$2:$B$501),IF(F192="","予価未定",IF(F192&lt;=0,"予価未定","")),"")</f>
        <v>予価未定</v>
      </c>
      <c r="J192" s="21">
        <f>IF(A192&lt;=COUNTA([2]品名マスター!$B$2:$B$501),IFERROR(ROUND(ABS(E192*F192*-1),0),0),"")</f>
        <v>0</v>
      </c>
      <c r="K192" s="21">
        <f>ROUNDUP(COUNTA(B$3:$B192)/30,0)</f>
        <v>7</v>
      </c>
      <c r="L192" s="22" t="str">
        <f t="shared" si="10"/>
        <v/>
      </c>
      <c r="M192" s="22" t="str">
        <f t="shared" si="10"/>
        <v/>
      </c>
      <c r="N192" s="3">
        <f t="shared" si="11"/>
        <v>11</v>
      </c>
      <c r="O192" s="3" t="str">
        <f t="shared" si="8"/>
        <v>規格表</v>
      </c>
      <c r="P192" s="3" t="str">
        <f t="shared" si="9"/>
        <v/>
      </c>
      <c r="U192" s="23"/>
      <c r="AZ192" s="24"/>
      <c r="BA192" s="14"/>
      <c r="BB192" s="14"/>
      <c r="BC192" s="14"/>
    </row>
    <row r="193" spans="1:55" ht="27" hidden="1" customHeight="1">
      <c r="A193" s="5">
        <f>IF(COUNTA([2]品名マスター!$B$2:$B$501)&gt;=COUNTA(B$3:$B193),COUNTA(B$3:$B193),"")</f>
        <v>191</v>
      </c>
      <c r="B193" s="15" t="str">
        <f>IF(B192="","",IF(B192="以下余白","",IF([2]品名マスター!B192=0,"以下余白",[2]品名マスター!B192)))</f>
        <v>冷凍小松菜</v>
      </c>
      <c r="C193" s="15" t="str">
        <f>IF(IF([2]品名マスター!C192=0,"以下余白",[2]品名マスター!C192)="以下余白","",[2]品名マスター!C192)</f>
        <v>規格表１６－７５のとおり</v>
      </c>
      <c r="D193" s="16" t="str">
        <f>IF(IF([2]品名マスター!D192=0,"以下余白",[2]品名マスター!D192)="以下余白","",[2]品名マスター!D192)</f>
        <v>kg</v>
      </c>
      <c r="E193" s="17">
        <f>IF(IF([2]品名マスター!E192=0,"以下余白",[2]品名マスター!E192)="以下余白","",[2]品名マスター!E192)</f>
        <v>81</v>
      </c>
      <c r="F193" s="18"/>
      <c r="G193" s="19"/>
      <c r="H193" s="20" t="str">
        <f>IF(A193&lt;=COUNTA([2]品名マスター!$B$2:$B$501),IF(F193="","予価未定",IF(F193&lt;=0,"予価未定","")),"")</f>
        <v>予価未定</v>
      </c>
      <c r="J193" s="21">
        <f>IF(A193&lt;=COUNTA([2]品名マスター!$B$2:$B$501),IFERROR(ROUND(ABS(E193*F193*-1),0),0),"")</f>
        <v>0</v>
      </c>
      <c r="K193" s="21">
        <f>ROUNDUP(COUNTA(B$3:$B193)/30,0)</f>
        <v>7</v>
      </c>
      <c r="L193" s="22" t="str">
        <f t="shared" si="10"/>
        <v/>
      </c>
      <c r="M193" s="22" t="str">
        <f t="shared" si="10"/>
        <v/>
      </c>
      <c r="N193" s="3">
        <f t="shared" si="11"/>
        <v>12</v>
      </c>
      <c r="O193" s="3" t="str">
        <f t="shared" si="8"/>
        <v>規格表</v>
      </c>
      <c r="P193" s="3" t="str">
        <f t="shared" si="9"/>
        <v/>
      </c>
      <c r="U193" s="23"/>
      <c r="AZ193" s="24"/>
      <c r="BA193" s="14"/>
      <c r="BB193" s="14"/>
      <c r="BC193" s="14"/>
    </row>
    <row r="194" spans="1:55" ht="27" hidden="1" customHeight="1">
      <c r="A194" s="5">
        <f>IF(COUNTA([2]品名マスター!$B$2:$B$501)&gt;=COUNTA(B$3:$B194),COUNTA(B$3:$B194),"")</f>
        <v>192</v>
      </c>
      <c r="B194" s="15" t="str">
        <f>IF(B193="","",IF(B193="以下余白","",IF([2]品名マスター!B193=0,"以下余白",[2]品名マスター!B193)))</f>
        <v>冷凍小葱</v>
      </c>
      <c r="C194" s="15" t="str">
        <f>IF(IF([2]品名マスター!C193=0,"以下余白",[2]品名マスター!C193)="以下余白","",[2]品名マスター!C193)</f>
        <v>規格表１６－２のとおり</v>
      </c>
      <c r="D194" s="16" t="str">
        <f>IF(IF([2]品名マスター!D193=0,"以下余白",[2]品名マスター!D193)="以下余白","",[2]品名マスター!D193)</f>
        <v>kg</v>
      </c>
      <c r="E194" s="17">
        <f>IF(IF([2]品名マスター!E193=0,"以下余白",[2]品名マスター!E193)="以下余白","",[2]品名マスター!E193)</f>
        <v>58.5</v>
      </c>
      <c r="F194" s="18"/>
      <c r="G194" s="19"/>
      <c r="H194" s="20" t="str">
        <f>IF(A194&lt;=COUNTA([2]品名マスター!$B$2:$B$501),IF(F194="","予価未定",IF(F194&lt;=0,"予価未定","")),"")</f>
        <v>予価未定</v>
      </c>
      <c r="J194" s="21">
        <f>IF(A194&lt;=COUNTA([2]品名マスター!$B$2:$B$501),IFERROR(ROUND(ABS(E194*F194*-1),0),0),"")</f>
        <v>0</v>
      </c>
      <c r="K194" s="21">
        <f>ROUNDUP(COUNTA(B$3:$B194)/30,0)</f>
        <v>7</v>
      </c>
      <c r="L194" s="22">
        <f t="shared" si="10"/>
        <v>0.5</v>
      </c>
      <c r="M194" s="22" t="str">
        <f t="shared" si="10"/>
        <v/>
      </c>
      <c r="N194" s="3">
        <f t="shared" si="11"/>
        <v>11</v>
      </c>
      <c r="O194" s="3" t="str">
        <f t="shared" si="8"/>
        <v>規格表</v>
      </c>
      <c r="P194" s="3" t="str">
        <f t="shared" si="9"/>
        <v/>
      </c>
      <c r="U194" s="23"/>
      <c r="AZ194" s="24"/>
      <c r="BA194" s="14"/>
      <c r="BB194" s="14"/>
      <c r="BC194" s="14"/>
    </row>
    <row r="195" spans="1:55" ht="27" hidden="1" customHeight="1">
      <c r="A195" s="5">
        <f>IF(COUNTA([2]品名マスター!$B$2:$B$501)&gt;=COUNTA(B$3:$B195),COUNTA(B$3:$B195),"")</f>
        <v>193</v>
      </c>
      <c r="B195" s="25" t="str">
        <f>IF(B194="","",IF(B194="以下余白","",IF([2]品名マスター!B194=0,"以下余白",[2]品名マスター!B194)))</f>
        <v>冷凍青ピーマンスライス</v>
      </c>
      <c r="C195" s="15" t="str">
        <f>IF(IF([2]品名マスター!C194=0,"以下余白",[2]品名マスター!C194)="以下余白","",[2]品名マスター!C194)</f>
        <v>規格表１６－５のとおり</v>
      </c>
      <c r="D195" s="16" t="str">
        <f>IF(IF([2]品名マスター!D194=0,"以下余白",[2]品名マスター!D194)="以下余白","",[2]品名マスター!D194)</f>
        <v>kg</v>
      </c>
      <c r="E195" s="17">
        <f>IF(IF([2]品名マスター!E194=0,"以下余白",[2]品名マスター!E194)="以下余白","",[2]品名マスター!E194)</f>
        <v>62</v>
      </c>
      <c r="F195" s="18"/>
      <c r="G195" s="19"/>
      <c r="H195" s="20" t="str">
        <f>IF(A195&lt;=COUNTA([2]品名マスター!$B$2:$B$501),IF(F195="","予価未定",IF(F195&lt;=0,"予価未定","")),"")</f>
        <v>予価未定</v>
      </c>
      <c r="J195" s="21">
        <f>IF(A195&lt;=COUNTA([2]品名マスター!$B$2:$B$501),IFERROR(ROUND(ABS(E195*F195*-1),0),0),"")</f>
        <v>0</v>
      </c>
      <c r="K195" s="21">
        <f>ROUNDUP(COUNTA(B$3:$B195)/30,0)</f>
        <v>7</v>
      </c>
      <c r="L195" s="22" t="str">
        <f t="shared" si="10"/>
        <v/>
      </c>
      <c r="M195" s="22" t="str">
        <f t="shared" si="10"/>
        <v/>
      </c>
      <c r="N195" s="3">
        <f t="shared" si="11"/>
        <v>11</v>
      </c>
      <c r="O195" s="3" t="str">
        <f t="shared" ref="O195:O258" si="12">LEFT(C195,3)</f>
        <v>規格表</v>
      </c>
      <c r="P195" s="3" t="str">
        <f t="shared" ref="P195:P258" si="13">IF(N195="","",IF(N195&gt;=20,"フォント縮小",""))</f>
        <v/>
      </c>
      <c r="U195" s="23"/>
      <c r="AZ195" s="24"/>
      <c r="BA195" s="14"/>
      <c r="BB195" s="14"/>
      <c r="BC195" s="14"/>
    </row>
    <row r="196" spans="1:55" ht="27" hidden="1" customHeight="1">
      <c r="A196" s="5">
        <f>IF(COUNTA([2]品名マスター!$B$2:$B$501)&gt;=COUNTA(B$3:$B196),COUNTA(B$3:$B196),"")</f>
        <v>194</v>
      </c>
      <c r="B196" s="25" t="str">
        <f>IF(B195="","",IF(B195="以下余白","",IF([2]品名マスター!B195=0,"以下余白",[2]品名マスター!B195)))</f>
        <v>冷凍カット人参（銀杏切り）</v>
      </c>
      <c r="C196" s="15" t="str">
        <f>IF(IF([2]品名マスター!C195=0,"以下余白",[2]品名マスター!C195)="以下余白","",[2]品名マスター!C195)</f>
        <v>規格表１６－７のとおり</v>
      </c>
      <c r="D196" s="16" t="str">
        <f>IF(IF([2]品名マスター!D195=0,"以下余白",[2]品名マスター!D195)="以下余白","",[2]品名マスター!D195)</f>
        <v>kg</v>
      </c>
      <c r="E196" s="17">
        <f>IF(IF([2]品名マスター!E195=0,"以下余白",[2]品名マスター!E195)="以下余白","",[2]品名マスター!E195)</f>
        <v>54</v>
      </c>
      <c r="F196" s="18"/>
      <c r="G196" s="19"/>
      <c r="H196" s="20" t="str">
        <f>IF(A196&lt;=COUNTA([2]品名マスター!$B$2:$B$501),IF(F196="","予価未定",IF(F196&lt;=0,"予価未定","")),"")</f>
        <v>予価未定</v>
      </c>
      <c r="J196" s="21">
        <f>IF(A196&lt;=COUNTA([2]品名マスター!$B$2:$B$501),IFERROR(ROUND(ABS(E196*F196*-1),0),0),"")</f>
        <v>0</v>
      </c>
      <c r="K196" s="21">
        <f>ROUNDUP(COUNTA(B$3:$B196)/30,0)</f>
        <v>7</v>
      </c>
      <c r="L196" s="22" t="str">
        <f t="shared" ref="L196:M259" si="14">IFERROR(IF(E196-INT(E196)=0,"",E196-INT(E196)),"")</f>
        <v/>
      </c>
      <c r="M196" s="22" t="str">
        <f t="shared" si="14"/>
        <v/>
      </c>
      <c r="N196" s="3">
        <f t="shared" ref="N196:N259" si="15">IF(LEN(C196)=0,"",LEN(C196))</f>
        <v>11</v>
      </c>
      <c r="O196" s="3" t="str">
        <f t="shared" si="12"/>
        <v>規格表</v>
      </c>
      <c r="P196" s="3" t="str">
        <f t="shared" si="13"/>
        <v/>
      </c>
      <c r="U196" s="23"/>
      <c r="AZ196" s="24"/>
      <c r="BA196" s="14"/>
      <c r="BB196" s="14"/>
      <c r="BC196" s="14"/>
    </row>
    <row r="197" spans="1:55" ht="27" hidden="1" customHeight="1">
      <c r="A197" s="5">
        <f>IF(COUNTA([2]品名マスター!$B$2:$B$501)&gt;=COUNTA(B$3:$B197),COUNTA(B$3:$B197),"")</f>
        <v>195</v>
      </c>
      <c r="B197" s="25" t="str">
        <f>IF(B196="","",IF(B196="以下余白","",IF([2]品名マスター!B196=0,"以下余白",[2]品名マスター!B196)))</f>
        <v>冷凍カット大根（銀杏切り）</v>
      </c>
      <c r="C197" s="15" t="str">
        <f>IF(IF([2]品名マスター!C196=0,"以下余白",[2]品名マスター!C196)="以下余白","",[2]品名マスター!C196)</f>
        <v>規格表１６－１０のとおり</v>
      </c>
      <c r="D197" s="16" t="str">
        <f>IF(IF([2]品名マスター!D196=0,"以下余白",[2]品名マスター!D196)="以下余白","",[2]品名マスター!D196)</f>
        <v>kg</v>
      </c>
      <c r="E197" s="17">
        <f>IF(IF([2]品名マスター!E196=0,"以下余白",[2]品名マスター!E196)="以下余白","",[2]品名マスター!E196)</f>
        <v>51</v>
      </c>
      <c r="F197" s="18"/>
      <c r="G197" s="19"/>
      <c r="H197" s="20" t="str">
        <f>IF(A197&lt;=COUNTA([2]品名マスター!$B$2:$B$501),IF(F197="","予価未定",IF(F197&lt;=0,"予価未定","")),"")</f>
        <v>予価未定</v>
      </c>
      <c r="J197" s="21">
        <f>IF(A197&lt;=COUNTA([2]品名マスター!$B$2:$B$501),IFERROR(ROUND(ABS(E197*F197*-1),0),0),"")</f>
        <v>0</v>
      </c>
      <c r="K197" s="21">
        <f>ROUNDUP(COUNTA(B$3:$B197)/30,0)</f>
        <v>7</v>
      </c>
      <c r="L197" s="22" t="str">
        <f t="shared" si="14"/>
        <v/>
      </c>
      <c r="M197" s="22" t="str">
        <f t="shared" si="14"/>
        <v/>
      </c>
      <c r="N197" s="3">
        <f t="shared" si="15"/>
        <v>12</v>
      </c>
      <c r="O197" s="3" t="str">
        <f t="shared" si="12"/>
        <v>規格表</v>
      </c>
      <c r="P197" s="3" t="str">
        <f t="shared" si="13"/>
        <v/>
      </c>
      <c r="U197" s="23"/>
      <c r="AZ197" s="24"/>
      <c r="BA197" s="14"/>
      <c r="BB197" s="14"/>
      <c r="BC197" s="14"/>
    </row>
    <row r="198" spans="1:55" ht="27" hidden="1" customHeight="1">
      <c r="A198" s="5">
        <f>IF(COUNTA([2]品名マスター!$B$2:$B$501)&gt;=COUNTA(B$3:$B198),COUNTA(B$3:$B198),"")</f>
        <v>196</v>
      </c>
      <c r="B198" s="25" t="str">
        <f>IF(B197="","",IF(B197="以下余白","",IF([2]品名マスター!B197=0,"以下余白",[2]品名マスター!B197)))</f>
        <v>冷凍カット人参（乱切り）</v>
      </c>
      <c r="C198" s="15" t="str">
        <f>IF(IF([2]品名マスター!C197=0,"以下余白",[2]品名マスター!C197)="以下余白","",[2]品名マスター!C197)</f>
        <v>規格表１６－１３のとおり</v>
      </c>
      <c r="D198" s="16" t="str">
        <f>IF(IF([2]品名マスター!D197=0,"以下余白",[2]品名マスター!D197)="以下余白","",[2]品名マスター!D197)</f>
        <v>kg</v>
      </c>
      <c r="E198" s="17">
        <f>IF(IF([2]品名マスター!E197=0,"以下余白",[2]品名マスター!E197)="以下余白","",[2]品名マスター!E197)</f>
        <v>181</v>
      </c>
      <c r="F198" s="18"/>
      <c r="G198" s="19"/>
      <c r="H198" s="20" t="str">
        <f>IF(A198&lt;=COUNTA([2]品名マスター!$B$2:$B$501),IF(F198="","予価未定",IF(F198&lt;=0,"予価未定","")),"")</f>
        <v>予価未定</v>
      </c>
      <c r="J198" s="21">
        <f>IF(A198&lt;=COUNTA([2]品名マスター!$B$2:$B$501),IFERROR(ROUND(ABS(E198*F198*-1),0),0),"")</f>
        <v>0</v>
      </c>
      <c r="K198" s="21">
        <f>ROUNDUP(COUNTA(B$3:$B198)/30,0)</f>
        <v>7</v>
      </c>
      <c r="L198" s="22" t="str">
        <f t="shared" si="14"/>
        <v/>
      </c>
      <c r="M198" s="22" t="str">
        <f t="shared" si="14"/>
        <v/>
      </c>
      <c r="N198" s="3">
        <f t="shared" si="15"/>
        <v>12</v>
      </c>
      <c r="O198" s="3" t="str">
        <f t="shared" si="12"/>
        <v>規格表</v>
      </c>
      <c r="P198" s="3" t="str">
        <f t="shared" si="13"/>
        <v/>
      </c>
      <c r="U198" s="23"/>
      <c r="AZ198" s="24"/>
      <c r="BA198" s="14"/>
      <c r="BB198" s="14"/>
      <c r="BC198" s="14"/>
    </row>
    <row r="199" spans="1:55" ht="27" hidden="1" customHeight="1">
      <c r="A199" s="5">
        <f>IF(COUNTA([2]品名マスター!$B$2:$B$501)&gt;=COUNTA(B$3:$B199),COUNTA(B$3:$B199),"")</f>
        <v>197</v>
      </c>
      <c r="B199" s="25" t="str">
        <f>IF(B198="","",IF(B198="以下余白","",IF([2]品名マスター!B198=0,"以下余白",[2]品名マスター!B198)))</f>
        <v>冷凍赤ピーマンスライス</v>
      </c>
      <c r="C199" s="15" t="str">
        <f>IF(IF([2]品名マスター!C198=0,"以下余白",[2]品名マスター!C198)="以下余白","",[2]品名マスター!C198)</f>
        <v>規格表１６－２５のとおり</v>
      </c>
      <c r="D199" s="16" t="str">
        <f>IF(IF([2]品名マスター!D198=0,"以下余白",[2]品名マスター!D198)="以下余白","",[2]品名マスター!D198)</f>
        <v>kg</v>
      </c>
      <c r="E199" s="17">
        <f>IF(IF([2]品名マスター!E198=0,"以下余白",[2]品名マスター!E198)="以下余白","",[2]品名マスター!E198)</f>
        <v>8</v>
      </c>
      <c r="F199" s="18"/>
      <c r="G199" s="19"/>
      <c r="H199" s="20" t="str">
        <f>IF(A199&lt;=COUNTA([2]品名マスター!$B$2:$B$501),IF(F199="","予価未定",IF(F199&lt;=0,"予価未定","")),"")</f>
        <v>予価未定</v>
      </c>
      <c r="J199" s="21">
        <f>IF(A199&lt;=COUNTA([2]品名マスター!$B$2:$B$501),IFERROR(ROUND(ABS(E199*F199*-1),0),0),"")</f>
        <v>0</v>
      </c>
      <c r="K199" s="21">
        <f>ROUNDUP(COUNTA(B$3:$B199)/30,0)</f>
        <v>7</v>
      </c>
      <c r="L199" s="22" t="str">
        <f t="shared" si="14"/>
        <v/>
      </c>
      <c r="M199" s="22" t="str">
        <f t="shared" si="14"/>
        <v/>
      </c>
      <c r="N199" s="3">
        <f t="shared" si="15"/>
        <v>12</v>
      </c>
      <c r="O199" s="3" t="str">
        <f t="shared" si="12"/>
        <v>規格表</v>
      </c>
      <c r="P199" s="3" t="str">
        <f t="shared" si="13"/>
        <v/>
      </c>
      <c r="U199" s="23"/>
      <c r="AZ199" s="24"/>
      <c r="BA199" s="14"/>
      <c r="BB199" s="14"/>
      <c r="BC199" s="14"/>
    </row>
    <row r="200" spans="1:55" ht="27" hidden="1" customHeight="1">
      <c r="A200" s="5">
        <f>IF(COUNTA([2]品名マスター!$B$2:$B$501)&gt;=COUNTA(B$3:$B200),COUNTA(B$3:$B200),"")</f>
        <v>198</v>
      </c>
      <c r="B200" s="25" t="str">
        <f>IF(B199="","",IF(B199="以下余白","",IF([2]品名マスター!B199=0,"以下余白",[2]品名マスター!B199)))</f>
        <v>冷凍黄ピーマンスライス</v>
      </c>
      <c r="C200" s="15" t="str">
        <f>IF(IF([2]品名マスター!C199=0,"以下余白",[2]品名マスター!C199)="以下余白","",[2]品名マスター!C199)</f>
        <v>規格表１６－３２のとおり</v>
      </c>
      <c r="D200" s="16" t="str">
        <f>IF(IF([2]品名マスター!D199=0,"以下余白",[2]品名マスター!D199)="以下余白","",[2]品名マスター!D199)</f>
        <v>kg</v>
      </c>
      <c r="E200" s="17">
        <f>IF(IF([2]品名マスター!E199=0,"以下余白",[2]品名マスター!E199)="以下余白","",[2]品名マスター!E199)</f>
        <v>15</v>
      </c>
      <c r="F200" s="18"/>
      <c r="G200" s="19"/>
      <c r="H200" s="20" t="str">
        <f>IF(A200&lt;=COUNTA([2]品名マスター!$B$2:$B$501),IF(F200="","予価未定",IF(F200&lt;=0,"予価未定","")),"")</f>
        <v>予価未定</v>
      </c>
      <c r="J200" s="21">
        <f>IF(A200&lt;=COUNTA([2]品名マスター!$B$2:$B$501),IFERROR(ROUND(ABS(E200*F200*-1),0),0),"")</f>
        <v>0</v>
      </c>
      <c r="K200" s="21">
        <f>ROUNDUP(COUNTA(B$3:$B200)/30,0)</f>
        <v>7</v>
      </c>
      <c r="L200" s="22" t="str">
        <f t="shared" si="14"/>
        <v/>
      </c>
      <c r="M200" s="22" t="str">
        <f t="shared" si="14"/>
        <v/>
      </c>
      <c r="N200" s="3">
        <f t="shared" si="15"/>
        <v>12</v>
      </c>
      <c r="O200" s="3" t="str">
        <f t="shared" si="12"/>
        <v>規格表</v>
      </c>
      <c r="P200" s="3" t="str">
        <f t="shared" si="13"/>
        <v/>
      </c>
      <c r="U200" s="23"/>
      <c r="AZ200" s="24"/>
      <c r="BA200" s="14"/>
      <c r="BB200" s="14"/>
      <c r="BC200" s="14"/>
    </row>
    <row r="201" spans="1:55" ht="27" hidden="1" customHeight="1">
      <c r="A201" s="5">
        <f>IF(COUNTA([2]品名マスター!$B$2:$B$501)&gt;=COUNTA(B$3:$B201),COUNTA(B$3:$B201),"")</f>
        <v>199</v>
      </c>
      <c r="B201" s="25" t="str">
        <f>IF(B200="","",IF(B200="以下余白","",IF([2]品名マスター!B200=0,"以下余白",[2]品名マスター!B200)))</f>
        <v>パンプキンスープの素</v>
      </c>
      <c r="C201" s="15" t="str">
        <f>IF(IF([2]品名マスター!C200=0,"以下余白",[2]品名マスター!C200)="以下余白","",[2]品名マスター!C200)</f>
        <v>規格表１６－４４のとおり</v>
      </c>
      <c r="D201" s="16" t="str">
        <f>IF(IF([2]品名マスター!D200=0,"以下余白",[2]品名マスター!D200)="以下余白","",[2]品名マスター!D200)</f>
        <v>kg</v>
      </c>
      <c r="E201" s="17">
        <f>IF(IF([2]品名マスター!E200=0,"以下余白",[2]品名マスター!E200)="以下余白","",[2]品名マスター!E200)</f>
        <v>26</v>
      </c>
      <c r="F201" s="18"/>
      <c r="G201" s="19"/>
      <c r="H201" s="20" t="str">
        <f>IF(A201&lt;=COUNTA([2]品名マスター!$B$2:$B$501),IF(F201="","予価未定",IF(F201&lt;=0,"予価未定","")),"")</f>
        <v>予価未定</v>
      </c>
      <c r="J201" s="21">
        <f>IF(A201&lt;=COUNTA([2]品名マスター!$B$2:$B$501),IFERROR(ROUND(ABS(E201*F201*-1),0),0),"")</f>
        <v>0</v>
      </c>
      <c r="K201" s="21">
        <f>ROUNDUP(COUNTA(B$3:$B201)/30,0)</f>
        <v>7</v>
      </c>
      <c r="L201" s="22" t="str">
        <f t="shared" si="14"/>
        <v/>
      </c>
      <c r="M201" s="22" t="str">
        <f t="shared" si="14"/>
        <v/>
      </c>
      <c r="N201" s="3">
        <f t="shared" si="15"/>
        <v>12</v>
      </c>
      <c r="O201" s="3" t="str">
        <f t="shared" si="12"/>
        <v>規格表</v>
      </c>
      <c r="P201" s="3" t="str">
        <f t="shared" si="13"/>
        <v/>
      </c>
      <c r="U201" s="23"/>
      <c r="AZ201" s="24"/>
      <c r="BA201" s="14"/>
      <c r="BB201" s="14"/>
      <c r="BC201" s="14"/>
    </row>
    <row r="202" spans="1:55" ht="27" hidden="1" customHeight="1">
      <c r="A202" s="5">
        <f>IF(COUNTA([2]品名マスター!$B$2:$B$501)&gt;=COUNTA(B$3:$B202),COUNTA(B$3:$B202),"")</f>
        <v>200</v>
      </c>
      <c r="B202" s="15" t="str">
        <f>IF(B201="","",IF(B201="以下余白","",IF([2]品名マスター!B201=0,"以下余白",[2]品名マスター!B201)))</f>
        <v>冷凍南瓜</v>
      </c>
      <c r="C202" s="15" t="str">
        <f>IF(IF([2]品名マスター!C201=0,"以下余白",[2]品名マスター!C201)="以下余白","",[2]品名マスター!C201)</f>
        <v>規格表１６－３９のとおり</v>
      </c>
      <c r="D202" s="16" t="str">
        <f>IF(IF([2]品名マスター!D201=0,"以下余白",[2]品名マスター!D201)="以下余白","",[2]品名マスター!D201)</f>
        <v>kg</v>
      </c>
      <c r="E202" s="17">
        <f>IF(IF([2]品名マスター!E201=0,"以下余白",[2]品名マスター!E201)="以下余白","",[2]品名マスター!E201)</f>
        <v>21</v>
      </c>
      <c r="F202" s="18"/>
      <c r="G202" s="19"/>
      <c r="H202" s="20" t="str">
        <f>IF(A202&lt;=COUNTA([2]品名マスター!$B$2:$B$501),IF(F202="","予価未定",IF(F202&lt;=0,"予価未定","")),"")</f>
        <v>予価未定</v>
      </c>
      <c r="J202" s="21">
        <f>IF(A202&lt;=COUNTA([2]品名マスター!$B$2:$B$501),IFERROR(ROUND(ABS(E202*F202*-1),0),0),"")</f>
        <v>0</v>
      </c>
      <c r="K202" s="21">
        <f>ROUNDUP(COUNTA(B$3:$B202)/30,0)</f>
        <v>7</v>
      </c>
      <c r="L202" s="22" t="str">
        <f t="shared" si="14"/>
        <v/>
      </c>
      <c r="M202" s="22" t="str">
        <f t="shared" si="14"/>
        <v/>
      </c>
      <c r="N202" s="3">
        <f t="shared" si="15"/>
        <v>12</v>
      </c>
      <c r="O202" s="3" t="str">
        <f t="shared" si="12"/>
        <v>規格表</v>
      </c>
      <c r="P202" s="3" t="str">
        <f t="shared" si="13"/>
        <v/>
      </c>
      <c r="U202" s="23"/>
      <c r="AZ202" s="24"/>
      <c r="BA202" s="14"/>
      <c r="BB202" s="14"/>
      <c r="BC202" s="14"/>
    </row>
    <row r="203" spans="1:55" ht="27" hidden="1" customHeight="1">
      <c r="A203" s="5">
        <f>IF(COUNTA([2]品名マスター!$B$2:$B$501)&gt;=COUNTA(B$3:$B203),COUNTA(B$3:$B203),"")</f>
        <v>201</v>
      </c>
      <c r="B203" s="26" t="str">
        <f>IF(B202="","",IF(B202="以下余白","",IF([2]品名マスター!B202=0,"以下余白",[2]品名マスター!B202)))</f>
        <v>冷凍ニンニク芽（カット）</v>
      </c>
      <c r="C203" s="15" t="str">
        <f>IF(IF([2]品名マスター!C202=0,"以下余白",[2]品名マスター!C202)="以下余白","",[2]品名マスター!C202)</f>
        <v>規格表１６－４２のとおり</v>
      </c>
      <c r="D203" s="16" t="str">
        <f>IF(IF([2]品名マスター!D202=0,"以下余白",[2]品名マスター!D202)="以下余白","",[2]品名マスター!D202)</f>
        <v>kg</v>
      </c>
      <c r="E203" s="17">
        <f>IF(IF([2]品名マスター!E202=0,"以下余白",[2]品名マスター!E202)="以下余白","",[2]品名マスター!E202)</f>
        <v>34</v>
      </c>
      <c r="F203" s="18"/>
      <c r="G203" s="19"/>
      <c r="H203" s="20" t="str">
        <f>IF(A203&lt;=COUNTA([2]品名マスター!$B$2:$B$501),IF(F203="","予価未定",IF(F203&lt;=0,"予価未定","")),"")</f>
        <v>予価未定</v>
      </c>
      <c r="J203" s="21">
        <f>IF(A203&lt;=COUNTA([2]品名マスター!$B$2:$B$501),IFERROR(ROUND(ABS(E203*F203*-1),0),0),"")</f>
        <v>0</v>
      </c>
      <c r="K203" s="21">
        <f>ROUNDUP(COUNTA(B$3:$B203)/30,0)</f>
        <v>7</v>
      </c>
      <c r="L203" s="22" t="str">
        <f t="shared" si="14"/>
        <v/>
      </c>
      <c r="M203" s="22" t="str">
        <f t="shared" si="14"/>
        <v/>
      </c>
      <c r="N203" s="3">
        <f t="shared" si="15"/>
        <v>12</v>
      </c>
      <c r="O203" s="3" t="str">
        <f t="shared" si="12"/>
        <v>規格表</v>
      </c>
      <c r="P203" s="3" t="str">
        <f t="shared" si="13"/>
        <v/>
      </c>
      <c r="U203" s="23"/>
      <c r="AZ203" s="24"/>
      <c r="BA203" s="14"/>
      <c r="BB203" s="14"/>
      <c r="BC203" s="14"/>
    </row>
    <row r="204" spans="1:55" ht="27" hidden="1" customHeight="1">
      <c r="A204" s="5">
        <f>IF(COUNTA([2]品名マスター!$B$2:$B$501)&gt;=COUNTA(B$3:$B204),COUNTA(B$3:$B204),"")</f>
        <v>202</v>
      </c>
      <c r="B204" s="15" t="str">
        <f>IF(B203="","",IF(B203="以下余白","",IF([2]品名マスター!B203=0,"以下余白",[2]品名マスター!B203)))</f>
        <v>ダイスキャロット</v>
      </c>
      <c r="C204" s="15" t="str">
        <f>IF(IF([2]品名マスター!C203=0,"以下余白",[2]品名マスター!C203)="以下余白","",[2]品名マスター!C203)</f>
        <v>規格表１６－１４のとおり</v>
      </c>
      <c r="D204" s="16" t="str">
        <f>IF(IF([2]品名マスター!D203=0,"以下余白",[2]品名マスター!D203)="以下余白","",[2]品名マスター!D203)</f>
        <v>kg</v>
      </c>
      <c r="E204" s="17">
        <f>IF(IF([2]品名マスター!E203=0,"以下余白",[2]品名マスター!E203)="以下余白","",[2]品名マスター!E203)</f>
        <v>31</v>
      </c>
      <c r="F204" s="18"/>
      <c r="G204" s="19"/>
      <c r="H204" s="20" t="str">
        <f>IF(A204&lt;=COUNTA([2]品名マスター!$B$2:$B$501),IF(F204="","予価未定",IF(F204&lt;=0,"予価未定","")),"")</f>
        <v>予価未定</v>
      </c>
      <c r="J204" s="21">
        <f>IF(A204&lt;=COUNTA([2]品名マスター!$B$2:$B$501),IFERROR(ROUND(ABS(E204*F204*-1),0),0),"")</f>
        <v>0</v>
      </c>
      <c r="K204" s="21">
        <f>ROUNDUP(COUNTA(B$3:$B204)/30,0)</f>
        <v>7</v>
      </c>
      <c r="L204" s="22" t="str">
        <f t="shared" si="14"/>
        <v/>
      </c>
      <c r="M204" s="22" t="str">
        <f t="shared" si="14"/>
        <v/>
      </c>
      <c r="N204" s="3">
        <f t="shared" si="15"/>
        <v>12</v>
      </c>
      <c r="O204" s="3" t="str">
        <f t="shared" si="12"/>
        <v>規格表</v>
      </c>
      <c r="P204" s="3" t="str">
        <f t="shared" si="13"/>
        <v/>
      </c>
      <c r="U204" s="23"/>
      <c r="AZ204" s="24"/>
      <c r="BA204" s="14"/>
      <c r="BB204" s="14"/>
      <c r="BC204" s="14"/>
    </row>
    <row r="205" spans="1:55" ht="27" hidden="1" customHeight="1">
      <c r="A205" s="5">
        <f>IF(COUNTA([2]品名マスター!$B$2:$B$501)&gt;=COUNTA(B$3:$B205),COUNTA(B$3:$B205),"")</f>
        <v>203</v>
      </c>
      <c r="B205" s="15" t="str">
        <f>IF(B204="","",IF(B204="以下余白","",IF([2]品名マスター!B204=0,"以下余白",[2]品名マスター!B204)))</f>
        <v>冷凍チンゲン菜</v>
      </c>
      <c r="C205" s="15" t="str">
        <f>IF(IF([2]品名マスター!C204=0,"以下余白",[2]品名マスター!C204)="以下余白","",[2]品名マスター!C204)</f>
        <v>規格表１６－４３のとおり</v>
      </c>
      <c r="D205" s="16" t="str">
        <f>IF(IF([2]品名マスター!D204=0,"以下余白",[2]品名マスター!D204)="以下余白","",[2]品名マスター!D204)</f>
        <v>kg</v>
      </c>
      <c r="E205" s="17">
        <f>IF(IF([2]品名マスター!E204=0,"以下余白",[2]品名マスター!E204)="以下余白","",[2]品名マスター!E204)</f>
        <v>33</v>
      </c>
      <c r="F205" s="18"/>
      <c r="G205" s="19"/>
      <c r="H205" s="20" t="str">
        <f>IF(A205&lt;=COUNTA([2]品名マスター!$B$2:$B$501),IF(F205="","予価未定",IF(F205&lt;=0,"予価未定","")),"")</f>
        <v>予価未定</v>
      </c>
      <c r="J205" s="21">
        <f>IF(A205&lt;=COUNTA([2]品名マスター!$B$2:$B$501),IFERROR(ROUND(ABS(E205*F205*-1),0),0),"")</f>
        <v>0</v>
      </c>
      <c r="K205" s="21">
        <f>ROUNDUP(COUNTA(B$3:$B205)/30,0)</f>
        <v>7</v>
      </c>
      <c r="L205" s="22" t="str">
        <f t="shared" si="14"/>
        <v/>
      </c>
      <c r="M205" s="22" t="str">
        <f t="shared" si="14"/>
        <v/>
      </c>
      <c r="N205" s="3">
        <f t="shared" si="15"/>
        <v>12</v>
      </c>
      <c r="O205" s="3" t="str">
        <f t="shared" si="12"/>
        <v>規格表</v>
      </c>
      <c r="P205" s="3" t="str">
        <f t="shared" si="13"/>
        <v/>
      </c>
      <c r="U205" s="23"/>
      <c r="AZ205" s="24"/>
      <c r="BA205" s="14"/>
      <c r="BB205" s="14"/>
      <c r="BC205" s="14"/>
    </row>
    <row r="206" spans="1:55" ht="27" hidden="1" customHeight="1">
      <c r="A206" s="5">
        <f>IF(COUNTA([2]品名マスター!$B$2:$B$501)&gt;=COUNTA(B$3:$B206),COUNTA(B$3:$B206),"")</f>
        <v>204</v>
      </c>
      <c r="B206" s="15" t="str">
        <f>IF(B205="","",IF(B205="以下余白","",IF([2]品名マスター!B205=0,"以下余白",[2]品名マスター!B205)))</f>
        <v>冷凍刻みオクラ</v>
      </c>
      <c r="C206" s="15" t="str">
        <f>IF(IF([2]品名マスター!C205=0,"以下余白",[2]品名マスター!C205)="以下余白","",[2]品名マスター!C205)</f>
        <v>規格表１６－７８のとおり</v>
      </c>
      <c r="D206" s="16" t="str">
        <f>IF(IF([2]品名マスター!D205=0,"以下余白",[2]品名マスター!D205)="以下余白","",[2]品名マスター!D205)</f>
        <v>kg</v>
      </c>
      <c r="E206" s="17">
        <f>IF(IF([2]品名マスター!E205=0,"以下余白",[2]品名マスター!E205)="以下余白","",[2]品名マスター!E205)</f>
        <v>96</v>
      </c>
      <c r="F206" s="18"/>
      <c r="G206" s="19"/>
      <c r="H206" s="20" t="str">
        <f>IF(A206&lt;=COUNTA([2]品名マスター!$B$2:$B$501),IF(F206="","予価未定",IF(F206&lt;=0,"予価未定","")),"")</f>
        <v>予価未定</v>
      </c>
      <c r="J206" s="21">
        <f>IF(A206&lt;=COUNTA([2]品名マスター!$B$2:$B$501),IFERROR(ROUND(ABS(E206*F206*-1),0),0),"")</f>
        <v>0</v>
      </c>
      <c r="K206" s="21">
        <f>ROUNDUP(COUNTA(B$3:$B206)/30,0)</f>
        <v>7</v>
      </c>
      <c r="L206" s="22" t="str">
        <f t="shared" si="14"/>
        <v/>
      </c>
      <c r="M206" s="22" t="str">
        <f t="shared" si="14"/>
        <v/>
      </c>
      <c r="N206" s="3">
        <f t="shared" si="15"/>
        <v>12</v>
      </c>
      <c r="O206" s="3" t="str">
        <f t="shared" si="12"/>
        <v>規格表</v>
      </c>
      <c r="P206" s="3" t="str">
        <f t="shared" si="13"/>
        <v/>
      </c>
      <c r="U206" s="23"/>
      <c r="AZ206" s="24"/>
      <c r="BA206" s="14"/>
      <c r="BB206" s="14"/>
      <c r="BC206" s="14"/>
    </row>
    <row r="207" spans="1:55" ht="27" hidden="1" customHeight="1">
      <c r="A207" s="5">
        <f>IF(COUNTA([2]品名マスター!$B$2:$B$501)&gt;=COUNTA(B$3:$B207),COUNTA(B$3:$B207),"")</f>
        <v>205</v>
      </c>
      <c r="B207" s="26" t="str">
        <f>IF(B206="","",IF(B206="以下余白","",IF([2]品名マスター!B206=0,"以下余白",[2]品名マスター!B206)))</f>
        <v>冷凍南瓜（ダイスカット）</v>
      </c>
      <c r="C207" s="15" t="str">
        <f>IF(IF([2]品名マスター!C206=0,"以下余白",[2]品名マスター!C206)="以下余白","",[2]品名マスター!C206)</f>
        <v>規格表１６－９４のとおり</v>
      </c>
      <c r="D207" s="16" t="str">
        <f>IF(IF([2]品名マスター!D206=0,"以下余白",[2]品名マスター!D206)="以下余白","",[2]品名マスター!D206)</f>
        <v>kg</v>
      </c>
      <c r="E207" s="17">
        <f>IF(IF([2]品名マスター!E206=0,"以下余白",[2]品名マスター!E206)="以下余白","",[2]品名マスター!E206)</f>
        <v>21</v>
      </c>
      <c r="F207" s="18"/>
      <c r="G207" s="19"/>
      <c r="H207" s="20" t="str">
        <f>IF(A207&lt;=COUNTA([2]品名マスター!$B$2:$B$501),IF(F207="","予価未定",IF(F207&lt;=0,"予価未定","")),"")</f>
        <v>予価未定</v>
      </c>
      <c r="J207" s="21">
        <f>IF(A207&lt;=COUNTA([2]品名マスター!$B$2:$B$501),IFERROR(ROUND(ABS(E207*F207*-1),0),0),"")</f>
        <v>0</v>
      </c>
      <c r="K207" s="21">
        <f>ROUNDUP(COUNTA(B$3:$B207)/30,0)</f>
        <v>7</v>
      </c>
      <c r="L207" s="22" t="str">
        <f t="shared" si="14"/>
        <v/>
      </c>
      <c r="M207" s="22" t="str">
        <f t="shared" si="14"/>
        <v/>
      </c>
      <c r="N207" s="3">
        <f t="shared" si="15"/>
        <v>12</v>
      </c>
      <c r="O207" s="3" t="str">
        <f t="shared" si="12"/>
        <v>規格表</v>
      </c>
      <c r="P207" s="3" t="str">
        <f t="shared" si="13"/>
        <v/>
      </c>
      <c r="U207" s="23"/>
      <c r="AZ207" s="24"/>
      <c r="BA207" s="14"/>
      <c r="BB207" s="14"/>
      <c r="BC207" s="14"/>
    </row>
    <row r="208" spans="1:55" ht="27" hidden="1" customHeight="1">
      <c r="A208" s="5">
        <f>IF(COUNTA([2]品名マスター!$B$2:$B$501)&gt;=COUNTA(B$3:$B208),COUNTA(B$3:$B208),"")</f>
        <v>206</v>
      </c>
      <c r="B208" s="26" t="str">
        <f>IF(B207="","",IF(B207="以下余白","",IF([2]品名マスター!B207=0,"以下余白",[2]品名マスター!B207)))</f>
        <v>野菜ジュース（トマト＆赤ぶどう）</v>
      </c>
      <c r="C208" s="15" t="str">
        <f>IF(IF([2]品名マスター!C207=0,"以下余白",[2]品名マスター!C207)="以下余白","",[2]品名マスター!C207)</f>
        <v>規格表１５－５８のとおり</v>
      </c>
      <c r="D208" s="16" t="str">
        <f>IF(IF([2]品名マスター!D207=0,"以下余白",[2]品名マスター!D207)="以下余白","",[2]品名マスター!D207)</f>
        <v>個</v>
      </c>
      <c r="E208" s="17">
        <f>IF(IF([2]品名マスター!E207=0,"以下余白",[2]品名マスター!E207)="以下余白","",[2]品名マスター!E207)</f>
        <v>180</v>
      </c>
      <c r="F208" s="18"/>
      <c r="G208" s="19"/>
      <c r="H208" s="20" t="str">
        <f>IF(A208&lt;=COUNTA([2]品名マスター!$B$2:$B$501),IF(F208="","予価未定",IF(F208&lt;=0,"予価未定","")),"")</f>
        <v>予価未定</v>
      </c>
      <c r="J208" s="21">
        <f>IF(A208&lt;=COUNTA([2]品名マスター!$B$2:$B$501),IFERROR(ROUND(ABS(E208*F208*-1),0),0),"")</f>
        <v>0</v>
      </c>
      <c r="K208" s="21">
        <f>ROUNDUP(COUNTA(B$3:$B208)/30,0)</f>
        <v>7</v>
      </c>
      <c r="L208" s="22" t="str">
        <f t="shared" si="14"/>
        <v/>
      </c>
      <c r="M208" s="22" t="str">
        <f t="shared" si="14"/>
        <v/>
      </c>
      <c r="N208" s="3">
        <f t="shared" si="15"/>
        <v>12</v>
      </c>
      <c r="O208" s="3" t="str">
        <f t="shared" si="12"/>
        <v>規格表</v>
      </c>
      <c r="P208" s="3" t="str">
        <f t="shared" si="13"/>
        <v/>
      </c>
      <c r="U208" s="23"/>
      <c r="AZ208" s="24"/>
      <c r="BA208" s="14"/>
      <c r="BB208" s="14"/>
      <c r="BC208" s="14"/>
    </row>
    <row r="209" spans="1:55" ht="27" hidden="1" customHeight="1">
      <c r="A209" s="5">
        <f>IF(COUNTA([2]品名マスター!$B$2:$B$501)&gt;=COUNTA(B$3:$B209),COUNTA(B$3:$B209),"")</f>
        <v>207</v>
      </c>
      <c r="B209" s="26" t="str">
        <f>IF(B208="","",IF(B208="以下余白","",IF([2]品名マスター!B208=0,"以下余白",[2]品名マスター!B208)))</f>
        <v>冷凍グリル茄子（ダイスカット）</v>
      </c>
      <c r="C209" s="15" t="str">
        <f>IF(IF([2]品名マスター!C208=0,"以下余白",[2]品名マスター!C208)="以下余白","",[2]品名マスター!C208)</f>
        <v>規格表１６－１０４のとおり</v>
      </c>
      <c r="D209" s="16" t="str">
        <f>IF(IF([2]品名マスター!D208=0,"以下余白",[2]品名マスター!D208)="以下余白","",[2]品名マスター!D208)</f>
        <v>kg</v>
      </c>
      <c r="E209" s="17">
        <f>IF(IF([2]品名マスター!E208=0,"以下余白",[2]品名マスター!E208)="以下余白","",[2]品名マスター!E208)</f>
        <v>56</v>
      </c>
      <c r="F209" s="18"/>
      <c r="G209" s="19"/>
      <c r="H209" s="20" t="str">
        <f>IF(A209&lt;=COUNTA([2]品名マスター!$B$2:$B$501),IF(F209="","予価未定",IF(F209&lt;=0,"予価未定","")),"")</f>
        <v>予価未定</v>
      </c>
      <c r="J209" s="21">
        <f>IF(A209&lt;=COUNTA([2]品名マスター!$B$2:$B$501),IFERROR(ROUND(ABS(E209*F209*-1),0),0),"")</f>
        <v>0</v>
      </c>
      <c r="K209" s="21">
        <f>ROUNDUP(COUNTA(B$3:$B209)/30,0)</f>
        <v>7</v>
      </c>
      <c r="L209" s="22" t="str">
        <f t="shared" si="14"/>
        <v/>
      </c>
      <c r="M209" s="22" t="str">
        <f t="shared" si="14"/>
        <v/>
      </c>
      <c r="N209" s="3">
        <f t="shared" si="15"/>
        <v>13</v>
      </c>
      <c r="O209" s="3" t="str">
        <f t="shared" si="12"/>
        <v>規格表</v>
      </c>
      <c r="P209" s="3" t="str">
        <f t="shared" si="13"/>
        <v/>
      </c>
      <c r="U209" s="23"/>
      <c r="AZ209" s="24"/>
      <c r="BA209" s="14"/>
      <c r="BB209" s="14"/>
      <c r="BC209" s="14"/>
    </row>
    <row r="210" spans="1:55" ht="27" hidden="1" customHeight="1">
      <c r="A210" s="5">
        <f>IF(COUNTA([2]品名マスター!$B$2:$B$501)&gt;=COUNTA(B$3:$B210),COUNTA(B$3:$B210),"")</f>
        <v>208</v>
      </c>
      <c r="B210" s="26" t="str">
        <f>IF(B209="","",IF(B209="以下余白","",IF([2]品名マスター!B209=0,"以下余白",[2]品名マスター!B209)))</f>
        <v>チンゲン菜のおひたし</v>
      </c>
      <c r="C210" s="15" t="str">
        <f>IF(IF([2]品名マスター!C209=0,"以下余白",[2]品名マスター!C209)="以下余白","",[2]品名マスター!C209)</f>
        <v>規格表１７－３９のとおり</v>
      </c>
      <c r="D210" s="16" t="str">
        <f>IF(IF([2]品名マスター!D209=0,"以下余白",[2]品名マスター!D209)="以下余白","",[2]品名マスター!D209)</f>
        <v>kg</v>
      </c>
      <c r="E210" s="17">
        <f>IF(IF([2]品名マスター!E209=0,"以下余白",[2]品名マスター!E209)="以下余白","",[2]品名マスター!E209)</f>
        <v>24</v>
      </c>
      <c r="F210" s="18"/>
      <c r="G210" s="19"/>
      <c r="H210" s="20" t="str">
        <f>IF(A210&lt;=COUNTA([2]品名マスター!$B$2:$B$501),IF(F210="","予価未定",IF(F210&lt;=0,"予価未定","")),"")</f>
        <v>予価未定</v>
      </c>
      <c r="J210" s="21">
        <f>IF(A210&lt;=COUNTA([2]品名マスター!$B$2:$B$501),IFERROR(ROUND(ABS(E210*F210*-1),0),0),"")</f>
        <v>0</v>
      </c>
      <c r="K210" s="21">
        <f>ROUNDUP(COUNTA(B$3:$B210)/30,0)</f>
        <v>7</v>
      </c>
      <c r="L210" s="22" t="str">
        <f t="shared" si="14"/>
        <v/>
      </c>
      <c r="M210" s="22" t="str">
        <f t="shared" si="14"/>
        <v/>
      </c>
      <c r="N210" s="3">
        <f t="shared" si="15"/>
        <v>12</v>
      </c>
      <c r="O210" s="3" t="str">
        <f t="shared" si="12"/>
        <v>規格表</v>
      </c>
      <c r="P210" s="3" t="str">
        <f t="shared" si="13"/>
        <v/>
      </c>
      <c r="U210" s="23"/>
      <c r="AZ210" s="24"/>
      <c r="BA210" s="14"/>
      <c r="BB210" s="14"/>
      <c r="BC210" s="14"/>
    </row>
    <row r="211" spans="1:55" ht="27" hidden="1" customHeight="1">
      <c r="A211" s="5">
        <f>IF(COUNTA([2]品名マスター!$B$2:$B$501)&gt;=COUNTA(B$3:$B211),COUNTA(B$3:$B211),"")</f>
        <v>209</v>
      </c>
      <c r="B211" s="15" t="str">
        <f>IF(B210="","",IF(B210="以下余白","",IF([2]品名マスター!B210=0,"以下余白",[2]品名マスター!B210)))</f>
        <v>よもぎ</v>
      </c>
      <c r="C211" s="26" t="str">
        <f>IF(IF([2]品名マスター!C210=0,"以下余白",[2]品名マスター!C210)="以下余白","",[2]品名マスター!C210)</f>
        <v>国内で生産されたものとする。鮮度のよいもの、生食用</v>
      </c>
      <c r="D211" s="16" t="str">
        <f>IF(IF([2]品名マスター!D210=0,"以下余白",[2]品名マスター!D210)="以下余白","",[2]品名マスター!D210)</f>
        <v>KG</v>
      </c>
      <c r="E211" s="17">
        <f>IF(IF([2]品名マスター!E210=0,"以下余白",[2]品名マスター!E210)="以下余白","",[2]品名マスター!E210)</f>
        <v>1</v>
      </c>
      <c r="F211" s="18"/>
      <c r="G211" s="19"/>
      <c r="H211" s="20" t="str">
        <f>IF(A211&lt;=COUNTA([2]品名マスター!$B$2:$B$501),IF(F211="","予価未定",IF(F211&lt;=0,"予価未定","")),"")</f>
        <v>予価未定</v>
      </c>
      <c r="J211" s="21">
        <f>IF(A211&lt;=COUNTA([2]品名マスター!$B$2:$B$501),IFERROR(ROUND(ABS(E211*F211*-1),0),0),"")</f>
        <v>0</v>
      </c>
      <c r="K211" s="21">
        <f>ROUNDUP(COUNTA(B$3:$B211)/30,0)</f>
        <v>7</v>
      </c>
      <c r="L211" s="22" t="str">
        <f t="shared" si="14"/>
        <v/>
      </c>
      <c r="M211" s="22" t="str">
        <f t="shared" si="14"/>
        <v/>
      </c>
      <c r="N211" s="3">
        <f t="shared" si="15"/>
        <v>25</v>
      </c>
      <c r="O211" s="3" t="str">
        <f t="shared" si="12"/>
        <v>国内で</v>
      </c>
      <c r="P211" s="3" t="str">
        <f t="shared" si="13"/>
        <v>フォント縮小</v>
      </c>
      <c r="U211" s="23"/>
      <c r="AZ211" s="24"/>
      <c r="BA211" s="14"/>
      <c r="BB211" s="14"/>
      <c r="BC211" s="14"/>
    </row>
    <row r="212" spans="1:55" ht="27" hidden="1" customHeight="1">
      <c r="A212" s="5">
        <f>IF(COUNTA([2]品名マスター!$B$2:$B$501)&gt;=COUNTA(B$3:$B212),COUNTA(B$3:$B212),"")</f>
        <v>210</v>
      </c>
      <c r="B212" s="26" t="str">
        <f>IF(B211="","",IF(B211="以下余白","",IF([2]品名マスター!B211=0,"以下余白",[2]品名マスター!B211)))</f>
        <v>ブロッコリースプラウト　生</v>
      </c>
      <c r="C212" s="26" t="str">
        <f>IF(IF([2]品名マスター!C211=0,"以下余白",[2]品名マスター!C211)="以下余白","",[2]品名マスター!C211)</f>
        <v>軸にはりがあり、葉がみずみずしいもの。</v>
      </c>
      <c r="D212" s="16" t="str">
        <f>IF(IF([2]品名マスター!D211=0,"以下余白",[2]品名マスター!D211)="以下余白","",[2]品名マスター!D211)</f>
        <v>KG</v>
      </c>
      <c r="E212" s="17">
        <f>IF(IF([2]品名マスター!E211=0,"以下余白",[2]品名マスター!E211)="以下余白","",[2]品名マスター!E211)</f>
        <v>7</v>
      </c>
      <c r="F212" s="18"/>
      <c r="G212" s="19"/>
      <c r="H212" s="20" t="str">
        <f>IF(A212&lt;=COUNTA([2]品名マスター!$B$2:$B$501),IF(F212="","予価未定",IF(F212&lt;=0,"予価未定","")),"")</f>
        <v>予価未定</v>
      </c>
      <c r="J212" s="21">
        <f>IF(A212&lt;=COUNTA([2]品名マスター!$B$2:$B$501),IFERROR(ROUND(ABS(E212*F212*-1),0),0),"")</f>
        <v>0</v>
      </c>
      <c r="K212" s="21">
        <f>ROUNDUP(COUNTA(B$3:$B212)/30,0)</f>
        <v>7</v>
      </c>
      <c r="L212" s="22" t="str">
        <f t="shared" si="14"/>
        <v/>
      </c>
      <c r="M212" s="22" t="str">
        <f t="shared" si="14"/>
        <v/>
      </c>
      <c r="N212" s="3">
        <f t="shared" si="15"/>
        <v>19</v>
      </c>
      <c r="O212" s="3" t="str">
        <f t="shared" si="12"/>
        <v>軸には</v>
      </c>
      <c r="P212" s="3" t="str">
        <f t="shared" si="13"/>
        <v/>
      </c>
      <c r="U212" s="23"/>
      <c r="AZ212" s="24"/>
      <c r="BA212" s="14"/>
      <c r="BB212" s="14"/>
      <c r="BC212" s="14"/>
    </row>
    <row r="213" spans="1:55" ht="27" hidden="1" customHeight="1">
      <c r="A213" s="5">
        <f>IF(COUNTA([2]品名マスター!$B$2:$B$501)&gt;=COUNTA(B$3:$B213),COUNTA(B$3:$B213),"")</f>
        <v>211</v>
      </c>
      <c r="B213" s="15" t="str">
        <f>IF(B212="","",IF(B212="以下余白","",IF([2]品名マスター!B212=0,"以下余白",[2]品名マスター!B212)))</f>
        <v>レッドオニオン</v>
      </c>
      <c r="C213" s="15" t="str">
        <f>IF(IF([2]品名マスター!C212=0,"以下余白",[2]品名マスター!C212)="以下余白","",[2]品名マスター!C212)</f>
        <v>規格表８－８１のとおり</v>
      </c>
      <c r="D213" s="16" t="str">
        <f>IF(IF([2]品名マスター!D212=0,"以下余白",[2]品名マスター!D212)="以下余白","",[2]品名マスター!D212)</f>
        <v>kg</v>
      </c>
      <c r="E213" s="17">
        <f>IF(IF([2]品名マスター!E212=0,"以下余白",[2]品名マスター!E212)="以下余白","",[2]品名マスター!E212)</f>
        <v>6</v>
      </c>
      <c r="F213" s="18"/>
      <c r="G213" s="19"/>
      <c r="H213" s="20" t="str">
        <f>IF(A213&lt;=COUNTA([2]品名マスター!$B$2:$B$501),IF(F213="","予価未定",IF(F213&lt;=0,"予価未定","")),"")</f>
        <v>予価未定</v>
      </c>
      <c r="J213" s="21">
        <f>IF(A213&lt;=COUNTA([2]品名マスター!$B$2:$B$501),IFERROR(ROUND(ABS(E213*F213*-1),0),0),"")</f>
        <v>0</v>
      </c>
      <c r="K213" s="21">
        <f>ROUNDUP(COUNTA(B$3:$B213)/30,0)</f>
        <v>8</v>
      </c>
      <c r="L213" s="22" t="str">
        <f t="shared" si="14"/>
        <v/>
      </c>
      <c r="M213" s="22" t="str">
        <f t="shared" si="14"/>
        <v/>
      </c>
      <c r="N213" s="3">
        <f t="shared" si="15"/>
        <v>11</v>
      </c>
      <c r="O213" s="3" t="str">
        <f t="shared" si="12"/>
        <v>規格表</v>
      </c>
      <c r="P213" s="3" t="str">
        <f t="shared" si="13"/>
        <v/>
      </c>
      <c r="U213" s="23"/>
      <c r="AZ213" s="24"/>
      <c r="BA213" s="14"/>
      <c r="BB213" s="14"/>
      <c r="BC213" s="14"/>
    </row>
    <row r="214" spans="1:55" ht="27" hidden="1" customHeight="1">
      <c r="A214" s="5">
        <f>IF(COUNTA([2]品名マスター!$B$2:$B$501)&gt;=COUNTA(B$3:$B214),COUNTA(B$3:$B214),"")</f>
        <v>212</v>
      </c>
      <c r="B214" s="15" t="str">
        <f>IF(B213="","",IF(B213="以下余白","",IF([2]品名マスター!B213=0,"以下余白",[2]品名マスター!B213)))</f>
        <v>冷凍ささがきごぼう</v>
      </c>
      <c r="C214" s="15" t="str">
        <f>IF(IF([2]品名マスター!C213=0,"以下余白",[2]品名マスター!C213)="以下余白","",[2]品名マスター!C213)</f>
        <v>規格表１６－９７のとおり</v>
      </c>
      <c r="D214" s="16" t="str">
        <f>IF(IF([2]品名マスター!D213=0,"以下余白",[2]品名マスター!D213)="以下余白","",[2]品名マスター!D213)</f>
        <v>kg</v>
      </c>
      <c r="E214" s="17">
        <f>IF(IF([2]品名マスター!E213=0,"以下余白",[2]品名マスター!E213)="以下余白","",[2]品名マスター!E213)</f>
        <v>121</v>
      </c>
      <c r="F214" s="18"/>
      <c r="G214" s="19"/>
      <c r="H214" s="20" t="str">
        <f>IF(A214&lt;=COUNTA([2]品名マスター!$B$2:$B$501),IF(F214="","予価未定",IF(F214&lt;=0,"予価未定","")),"")</f>
        <v>予価未定</v>
      </c>
      <c r="J214" s="21">
        <f>IF(A214&lt;=COUNTA([2]品名マスター!$B$2:$B$501),IFERROR(ROUND(ABS(E214*F214*-1),0),0),"")</f>
        <v>0</v>
      </c>
      <c r="K214" s="21">
        <f>ROUNDUP(COUNTA(B$3:$B214)/30,0)</f>
        <v>8</v>
      </c>
      <c r="L214" s="22" t="str">
        <f t="shared" si="14"/>
        <v/>
      </c>
      <c r="M214" s="22" t="str">
        <f t="shared" si="14"/>
        <v/>
      </c>
      <c r="N214" s="3">
        <f t="shared" si="15"/>
        <v>12</v>
      </c>
      <c r="O214" s="3" t="str">
        <f t="shared" si="12"/>
        <v>規格表</v>
      </c>
      <c r="P214" s="3" t="str">
        <f t="shared" si="13"/>
        <v/>
      </c>
      <c r="U214" s="23"/>
      <c r="AZ214" s="24"/>
      <c r="BA214" s="14"/>
      <c r="BB214" s="14"/>
      <c r="BC214" s="14"/>
    </row>
    <row r="215" spans="1:55" ht="27" hidden="1" customHeight="1">
      <c r="A215" s="5">
        <f>IF(COUNTA([2]品名マスター!$B$2:$B$501)&gt;=COUNTA(B$3:$B215),COUNTA(B$3:$B215),"")</f>
        <v>213</v>
      </c>
      <c r="B215" s="15" t="str">
        <f>IF(B214="","",IF(B214="以下余白","",IF([2]品名マスター!B214=0,"以下余白",[2]品名マスター!B214)))</f>
        <v>生姜</v>
      </c>
      <c r="C215" s="15" t="str">
        <f>IF(IF([2]品名マスター!C214=0,"以下余白",[2]品名マスター!C214)="以下余白","",[2]品名マスター!C214)</f>
        <v>規格表８－４０のとおり</v>
      </c>
      <c r="D215" s="16" t="str">
        <f>IF(IF([2]品名マスター!D214=0,"以下余白",[2]品名マスター!D214)="以下余白","",[2]品名マスター!D214)</f>
        <v>kg</v>
      </c>
      <c r="E215" s="17">
        <f>IF(IF([2]品名マスター!E214=0,"以下余白",[2]品名マスター!E214)="以下余白","",[2]品名マスター!E214)</f>
        <v>12</v>
      </c>
      <c r="F215" s="18"/>
      <c r="G215" s="19"/>
      <c r="H215" s="20" t="str">
        <f>IF(A215&lt;=COUNTA([2]品名マスター!$B$2:$B$501),IF(F215="","予価未定",IF(F215&lt;=0,"予価未定","")),"")</f>
        <v>予価未定</v>
      </c>
      <c r="J215" s="21">
        <f>IF(A215&lt;=COUNTA([2]品名マスター!$B$2:$B$501),IFERROR(ROUND(ABS(E215*F215*-1),0),0),"")</f>
        <v>0</v>
      </c>
      <c r="K215" s="21">
        <f>ROUNDUP(COUNTA(B$3:$B215)/30,0)</f>
        <v>8</v>
      </c>
      <c r="L215" s="22" t="str">
        <f t="shared" si="14"/>
        <v/>
      </c>
      <c r="M215" s="22" t="str">
        <f t="shared" si="14"/>
        <v/>
      </c>
      <c r="N215" s="3">
        <f t="shared" si="15"/>
        <v>11</v>
      </c>
      <c r="O215" s="3" t="str">
        <f t="shared" si="12"/>
        <v>規格表</v>
      </c>
      <c r="P215" s="3" t="str">
        <f t="shared" si="13"/>
        <v/>
      </c>
      <c r="U215" s="23"/>
      <c r="AZ215" s="24"/>
      <c r="BA215" s="14"/>
      <c r="BB215" s="14"/>
      <c r="BC215" s="14"/>
    </row>
    <row r="216" spans="1:55" ht="27" hidden="1" customHeight="1">
      <c r="A216" s="5">
        <f>IF(COUNTA([2]品名マスター!$B$2:$B$501)&gt;=COUNTA(B$3:$B216),COUNTA(B$3:$B216),"")</f>
        <v>214</v>
      </c>
      <c r="B216" s="15" t="str">
        <f>IF(B215="","",IF(B215="以下余白","",IF([2]品名マスター!B215=0,"以下余白",[2]品名マスター!B215)))</f>
        <v>大根</v>
      </c>
      <c r="C216" s="15" t="str">
        <f>IF(IF([2]品名マスター!C215=0,"以下余白",[2]品名マスター!C215)="以下余白","",[2]品名マスター!C215)</f>
        <v>規格表８－６のとおり</v>
      </c>
      <c r="D216" s="16" t="str">
        <f>IF(IF([2]品名マスター!D215=0,"以下余白",[2]品名マスター!D215)="以下余白","",[2]品名マスター!D215)</f>
        <v>kg</v>
      </c>
      <c r="E216" s="17">
        <f>IF(IF([2]品名マスター!E215=0,"以下余白",[2]品名マスター!E215)="以下余白","",[2]品名マスター!E215)</f>
        <v>183</v>
      </c>
      <c r="F216" s="18"/>
      <c r="G216" s="19"/>
      <c r="H216" s="20" t="str">
        <f>IF(A216&lt;=COUNTA([2]品名マスター!$B$2:$B$501),IF(F216="","予価未定",IF(F216&lt;=0,"予価未定","")),"")</f>
        <v>予価未定</v>
      </c>
      <c r="J216" s="21">
        <f>IF(A216&lt;=COUNTA([2]品名マスター!$B$2:$B$501),IFERROR(ROUND(ABS(E216*F216*-1),0),0),"")</f>
        <v>0</v>
      </c>
      <c r="K216" s="21">
        <f>ROUNDUP(COUNTA(B$3:$B216)/30,0)</f>
        <v>8</v>
      </c>
      <c r="L216" s="22" t="str">
        <f t="shared" si="14"/>
        <v/>
      </c>
      <c r="M216" s="22" t="str">
        <f t="shared" si="14"/>
        <v/>
      </c>
      <c r="N216" s="3">
        <f t="shared" si="15"/>
        <v>10</v>
      </c>
      <c r="O216" s="3" t="str">
        <f t="shared" si="12"/>
        <v>規格表</v>
      </c>
      <c r="P216" s="3" t="str">
        <f t="shared" si="13"/>
        <v/>
      </c>
      <c r="U216" s="23"/>
      <c r="AZ216" s="24"/>
      <c r="BA216" s="14"/>
      <c r="BB216" s="14"/>
      <c r="BC216" s="14"/>
    </row>
    <row r="217" spans="1:55" ht="27" hidden="1" customHeight="1">
      <c r="A217" s="5">
        <f>IF(COUNTA([2]品名マスター!$B$2:$B$501)&gt;=COUNTA(B$3:$B217),COUNTA(B$3:$B217),"")</f>
        <v>215</v>
      </c>
      <c r="B217" s="15" t="str">
        <f>IF(B216="","",IF(B216="以下余白","",IF([2]品名マスター!B216=0,"以下余白",[2]品名マスター!B216)))</f>
        <v>トマト</v>
      </c>
      <c r="C217" s="15" t="str">
        <f>IF(IF([2]品名マスター!C216=0,"以下余白",[2]品名マスター!C216)="以下余白","",[2]品名マスター!C216)</f>
        <v>規格表８－１６のとおり</v>
      </c>
      <c r="D217" s="16" t="str">
        <f>IF(IF([2]品名マスター!D216=0,"以下余白",[2]品名マスター!D216)="以下余白","",[2]品名マスター!D216)</f>
        <v>kg</v>
      </c>
      <c r="E217" s="17">
        <f>IF(IF([2]品名マスター!E216=0,"以下余白",[2]品名マスター!E216)="以下余白","",[2]品名マスター!E216)</f>
        <v>254</v>
      </c>
      <c r="F217" s="18"/>
      <c r="G217" s="19"/>
      <c r="H217" s="20" t="str">
        <f>IF(A217&lt;=COUNTA([2]品名マスター!$B$2:$B$501),IF(F217="","予価未定",IF(F217&lt;=0,"予価未定","")),"")</f>
        <v>予価未定</v>
      </c>
      <c r="J217" s="21">
        <f>IF(A217&lt;=COUNTA([2]品名マスター!$B$2:$B$501),IFERROR(ROUND(ABS(E217*F217*-1),0),0),"")</f>
        <v>0</v>
      </c>
      <c r="K217" s="21">
        <f>ROUNDUP(COUNTA(B$3:$B217)/30,0)</f>
        <v>8</v>
      </c>
      <c r="L217" s="22" t="str">
        <f t="shared" si="14"/>
        <v/>
      </c>
      <c r="M217" s="22" t="str">
        <f t="shared" si="14"/>
        <v/>
      </c>
      <c r="N217" s="3">
        <f t="shared" si="15"/>
        <v>11</v>
      </c>
      <c r="O217" s="3" t="str">
        <f t="shared" si="12"/>
        <v>規格表</v>
      </c>
      <c r="P217" s="3" t="str">
        <f t="shared" si="13"/>
        <v/>
      </c>
      <c r="U217" s="23"/>
      <c r="AZ217" s="24"/>
      <c r="BA217" s="14"/>
      <c r="BB217" s="14"/>
      <c r="BC217" s="14"/>
    </row>
    <row r="218" spans="1:55" ht="27" hidden="1" customHeight="1">
      <c r="A218" s="5">
        <f>IF(COUNTA([2]品名マスター!$B$2:$B$501)&gt;=COUNTA(B$3:$B218),COUNTA(B$3:$B218),"")</f>
        <v>216</v>
      </c>
      <c r="B218" s="15" t="str">
        <f>IF(B217="","",IF(B217="以下余白","",IF([2]品名マスター!B217=0,"以下余白",[2]品名マスター!B217)))</f>
        <v>玉葱</v>
      </c>
      <c r="C218" s="15" t="str">
        <f>IF(IF([2]品名マスター!C217=0,"以下余白",[2]品名マスター!C217)="以下余白","",[2]品名マスター!C217)</f>
        <v>規格表８－９のとおり</v>
      </c>
      <c r="D218" s="16" t="str">
        <f>IF(IF([2]品名マスター!D217=0,"以下余白",[2]品名マスター!D217)="以下余白","",[2]品名マスター!D217)</f>
        <v>kg</v>
      </c>
      <c r="E218" s="17">
        <f>IF(IF([2]品名マスター!E217=0,"以下余白",[2]品名マスター!E217)="以下余白","",[2]品名マスター!E217)</f>
        <v>578</v>
      </c>
      <c r="F218" s="18"/>
      <c r="G218" s="19"/>
      <c r="H218" s="20" t="str">
        <f>IF(A218&lt;=COUNTA([2]品名マスター!$B$2:$B$501),IF(F218="","予価未定",IF(F218&lt;=0,"予価未定","")),"")</f>
        <v>予価未定</v>
      </c>
      <c r="J218" s="21">
        <f>IF(A218&lt;=COUNTA([2]品名マスター!$B$2:$B$501),IFERROR(ROUND(ABS(E218*F218*-1),0),0),"")</f>
        <v>0</v>
      </c>
      <c r="K218" s="21">
        <f>ROUNDUP(COUNTA(B$3:$B218)/30,0)</f>
        <v>8</v>
      </c>
      <c r="L218" s="22" t="str">
        <f t="shared" si="14"/>
        <v/>
      </c>
      <c r="M218" s="22" t="str">
        <f t="shared" si="14"/>
        <v/>
      </c>
      <c r="N218" s="3">
        <f t="shared" si="15"/>
        <v>10</v>
      </c>
      <c r="O218" s="3" t="str">
        <f t="shared" si="12"/>
        <v>規格表</v>
      </c>
      <c r="P218" s="3" t="str">
        <f t="shared" si="13"/>
        <v/>
      </c>
      <c r="U218" s="23"/>
      <c r="AZ218" s="24"/>
      <c r="BA218" s="14"/>
      <c r="BB218" s="14"/>
      <c r="BC218" s="14"/>
    </row>
    <row r="219" spans="1:55" ht="27" hidden="1" customHeight="1">
      <c r="A219" s="5">
        <f>IF(COUNTA([2]品名マスター!$B$2:$B$501)&gt;=COUNTA(B$3:$B219),COUNTA(B$3:$B219),"")</f>
        <v>217</v>
      </c>
      <c r="B219" s="15" t="str">
        <f>IF(B218="","",IF(B218="以下余白","",IF([2]品名マスター!B218=0,"以下余白",[2]品名マスター!B218)))</f>
        <v>人参</v>
      </c>
      <c r="C219" s="15" t="str">
        <f>IF(IF([2]品名マスター!C218=0,"以下余白",[2]品名マスター!C218)="以下余白","",[2]品名マスター!C218)</f>
        <v>規格表８－３０のとおり</v>
      </c>
      <c r="D219" s="16" t="str">
        <f>IF(IF([2]品名マスター!D218=0,"以下余白",[2]品名マスター!D218)="以下余白","",[2]品名マスター!D218)</f>
        <v>kg</v>
      </c>
      <c r="E219" s="17">
        <f>IF(IF([2]品名マスター!E218=0,"以下余白",[2]品名マスター!E218)="以下余白","",[2]品名マスター!E218)</f>
        <v>30</v>
      </c>
      <c r="F219" s="18"/>
      <c r="G219" s="19"/>
      <c r="H219" s="20" t="str">
        <f>IF(A219&lt;=COUNTA([2]品名マスター!$B$2:$B$501),IF(F219="","予価未定",IF(F219&lt;=0,"予価未定","")),"")</f>
        <v>予価未定</v>
      </c>
      <c r="J219" s="21">
        <f>IF(A219&lt;=COUNTA([2]品名マスター!$B$2:$B$501),IFERROR(ROUND(ABS(E219*F219*-1),0),0),"")</f>
        <v>0</v>
      </c>
      <c r="K219" s="21">
        <f>ROUNDUP(COUNTA(B$3:$B219)/30,0)</f>
        <v>8</v>
      </c>
      <c r="L219" s="22" t="str">
        <f t="shared" si="14"/>
        <v/>
      </c>
      <c r="M219" s="22" t="str">
        <f t="shared" si="14"/>
        <v/>
      </c>
      <c r="N219" s="3">
        <f t="shared" si="15"/>
        <v>11</v>
      </c>
      <c r="O219" s="3" t="str">
        <f t="shared" si="12"/>
        <v>規格表</v>
      </c>
      <c r="P219" s="3" t="str">
        <f t="shared" si="13"/>
        <v/>
      </c>
      <c r="U219" s="23"/>
      <c r="AZ219" s="24"/>
      <c r="BA219" s="14"/>
      <c r="BB219" s="14"/>
      <c r="BC219" s="14"/>
    </row>
    <row r="220" spans="1:55" ht="27" hidden="1" customHeight="1">
      <c r="A220" s="5">
        <f>IF(COUNTA([2]品名マスター!$B$2:$B$501)&gt;=COUNTA(B$3:$B220),COUNTA(B$3:$B220),"")</f>
        <v>218</v>
      </c>
      <c r="B220" s="15" t="str">
        <f>IF(B219="","",IF(B219="以下余白","",IF([2]品名マスター!B219=0,"以下余白",[2]品名マスター!B219)))</f>
        <v>紫キャベツ</v>
      </c>
      <c r="C220" s="15" t="str">
        <f>IF(IF([2]品名マスター!C219=0,"以下余白",[2]品名マスター!C219)="以下余白","",[2]品名マスター!C219)</f>
        <v>規格表８－５のとおり</v>
      </c>
      <c r="D220" s="16" t="str">
        <f>IF(IF([2]品名マスター!D219=0,"以下余白",[2]品名マスター!D219)="以下余白","",[2]品名マスター!D219)</f>
        <v>kg</v>
      </c>
      <c r="E220" s="17">
        <f>IF(IF([2]品名マスター!E219=0,"以下余白",[2]品名マスター!E219)="以下余白","",[2]品名マスター!E219)</f>
        <v>16</v>
      </c>
      <c r="F220" s="18"/>
      <c r="G220" s="19"/>
      <c r="H220" s="20" t="str">
        <f>IF(A220&lt;=COUNTA([2]品名マスター!$B$2:$B$501),IF(F220="","予価未定",IF(F220&lt;=0,"予価未定","")),"")</f>
        <v>予価未定</v>
      </c>
      <c r="J220" s="21">
        <f>IF(A220&lt;=COUNTA([2]品名マスター!$B$2:$B$501),IFERROR(ROUND(ABS(E220*F220*-1),0),0),"")</f>
        <v>0</v>
      </c>
      <c r="K220" s="21">
        <f>ROUNDUP(COUNTA(B$3:$B220)/30,0)</f>
        <v>8</v>
      </c>
      <c r="L220" s="22" t="str">
        <f t="shared" si="14"/>
        <v/>
      </c>
      <c r="M220" s="22" t="str">
        <f t="shared" si="14"/>
        <v/>
      </c>
      <c r="N220" s="3">
        <f t="shared" si="15"/>
        <v>10</v>
      </c>
      <c r="O220" s="3" t="str">
        <f t="shared" si="12"/>
        <v>規格表</v>
      </c>
      <c r="P220" s="3" t="str">
        <f t="shared" si="13"/>
        <v/>
      </c>
      <c r="U220" s="23"/>
      <c r="AZ220" s="24"/>
      <c r="BA220" s="14"/>
      <c r="BB220" s="14"/>
      <c r="BC220" s="14"/>
    </row>
    <row r="221" spans="1:55" ht="27" hidden="1" customHeight="1">
      <c r="A221" s="5">
        <f>IF(COUNTA([2]品名マスター!$B$2:$B$501)&gt;=COUNTA(B$3:$B221),COUNTA(B$3:$B221),"")</f>
        <v>219</v>
      </c>
      <c r="B221" s="15" t="str">
        <f>IF(B220="","",IF(B220="以下余白","",IF([2]品名マスター!B220=0,"以下余白",[2]品名マスター!B220)))</f>
        <v>ミックスベジタブル</v>
      </c>
      <c r="C221" s="15" t="str">
        <f>IF(IF([2]品名マスター!C220=0,"以下余白",[2]品名マスター!C220)="以下余白","",[2]品名マスター!C220)</f>
        <v>規格表１６－２６のとおり</v>
      </c>
      <c r="D221" s="16" t="str">
        <f>IF(IF([2]品名マスター!D220=0,"以下余白",[2]品名マスター!D220)="以下余白","",[2]品名マスター!D220)</f>
        <v>kg</v>
      </c>
      <c r="E221" s="17">
        <f>IF(IF([2]品名マスター!E220=0,"以下余白",[2]品名マスター!E220)="以下余白","",[2]品名マスター!E220)</f>
        <v>18</v>
      </c>
      <c r="F221" s="18"/>
      <c r="G221" s="19"/>
      <c r="H221" s="20" t="str">
        <f>IF(A221&lt;=COUNTA([2]品名マスター!$B$2:$B$501),IF(F221="","予価未定",IF(F221&lt;=0,"予価未定","")),"")</f>
        <v>予価未定</v>
      </c>
      <c r="J221" s="21">
        <f>IF(A221&lt;=COUNTA([2]品名マスター!$B$2:$B$501),IFERROR(ROUND(ABS(E221*F221*-1),0),0),"")</f>
        <v>0</v>
      </c>
      <c r="K221" s="21">
        <f>ROUNDUP(COUNTA(B$3:$B221)/30,0)</f>
        <v>8</v>
      </c>
      <c r="L221" s="22" t="str">
        <f t="shared" si="14"/>
        <v/>
      </c>
      <c r="M221" s="22" t="str">
        <f t="shared" si="14"/>
        <v/>
      </c>
      <c r="N221" s="3">
        <f t="shared" si="15"/>
        <v>12</v>
      </c>
      <c r="O221" s="3" t="str">
        <f t="shared" si="12"/>
        <v>規格表</v>
      </c>
      <c r="P221" s="3" t="str">
        <f t="shared" si="13"/>
        <v/>
      </c>
      <c r="U221" s="23"/>
      <c r="AZ221" s="24"/>
      <c r="BA221" s="14"/>
      <c r="BB221" s="14"/>
      <c r="BC221" s="14"/>
    </row>
    <row r="222" spans="1:55" ht="27" hidden="1" customHeight="1">
      <c r="A222" s="5">
        <f>IF(COUNTA([2]品名マスター!$B$2:$B$501)&gt;=COUNTA(B$3:$B222),COUNTA(B$3:$B222),"")</f>
        <v>220</v>
      </c>
      <c r="B222" s="15" t="str">
        <f>IF(B221="","",IF(B221="以下余白","",IF([2]品名マスター!B221=0,"以下余白",[2]品名マスター!B221)))</f>
        <v>れんこん水煮</v>
      </c>
      <c r="C222" s="15" t="str">
        <f>IF(IF([2]品名マスター!C221=0,"以下余白",[2]品名マスター!C221)="以下余白","",[2]品名マスター!C221)</f>
        <v>規格表８－３２のとおり</v>
      </c>
      <c r="D222" s="16" t="str">
        <f>IF(IF([2]品名マスター!D221=0,"以下余白",[2]品名マスター!D221)="以下余白","",[2]品名マスター!D221)</f>
        <v>kg</v>
      </c>
      <c r="E222" s="17">
        <f>IF(IF([2]品名マスター!E221=0,"以下余白",[2]品名マスター!E221)="以下余白","",[2]品名マスター!E221)</f>
        <v>53</v>
      </c>
      <c r="F222" s="18"/>
      <c r="G222" s="19"/>
      <c r="H222" s="20" t="str">
        <f>IF(A222&lt;=COUNTA([2]品名マスター!$B$2:$B$501),IF(F222="","予価未定",IF(F222&lt;=0,"予価未定","")),"")</f>
        <v>予価未定</v>
      </c>
      <c r="J222" s="21">
        <f>IF(A222&lt;=COUNTA([2]品名マスター!$B$2:$B$501),IFERROR(ROUND(ABS(E222*F222*-1),0),0),"")</f>
        <v>0</v>
      </c>
      <c r="K222" s="21">
        <f>ROUNDUP(COUNTA(B$3:$B222)/30,0)</f>
        <v>8</v>
      </c>
      <c r="L222" s="22" t="str">
        <f t="shared" si="14"/>
        <v/>
      </c>
      <c r="M222" s="22" t="str">
        <f t="shared" si="14"/>
        <v/>
      </c>
      <c r="N222" s="3">
        <f t="shared" si="15"/>
        <v>11</v>
      </c>
      <c r="O222" s="3" t="str">
        <f t="shared" si="12"/>
        <v>規格表</v>
      </c>
      <c r="P222" s="3" t="str">
        <f t="shared" si="13"/>
        <v/>
      </c>
      <c r="U222" s="23"/>
      <c r="AZ222" s="24"/>
      <c r="BA222" s="14"/>
      <c r="BB222" s="14"/>
      <c r="BC222" s="14"/>
    </row>
    <row r="223" spans="1:55" ht="27" hidden="1" customHeight="1">
      <c r="A223" s="5">
        <f>IF(COUNTA([2]品名マスター!$B$2:$B$501)&gt;=COUNTA(B$3:$B223),COUNTA(B$3:$B223),"")</f>
        <v>221</v>
      </c>
      <c r="B223" s="15" t="str">
        <f>IF(B222="","",IF(B222="以下余白","",IF([2]品名マスター!B222=0,"以下余白",[2]品名マスター!B222)))</f>
        <v>和風野菜ミックス</v>
      </c>
      <c r="C223" s="15" t="str">
        <f>IF(IF([2]品名マスター!C222=0,"以下余白",[2]品名マスター!C222)="以下余白","",[2]品名マスター!C222)</f>
        <v>規格表１６－４８のとおり</v>
      </c>
      <c r="D223" s="16" t="str">
        <f>IF(IF([2]品名マスター!D222=0,"以下余白",[2]品名マスター!D222)="以下余白","",[2]品名マスター!D222)</f>
        <v>kg</v>
      </c>
      <c r="E223" s="17">
        <f>IF(IF([2]品名マスター!E222=0,"以下余白",[2]品名マスター!E222)="以下余白","",[2]品名マスター!E222)</f>
        <v>70</v>
      </c>
      <c r="F223" s="18"/>
      <c r="G223" s="19"/>
      <c r="H223" s="20" t="str">
        <f>IF(A223&lt;=COUNTA([2]品名マスター!$B$2:$B$501),IF(F223="","予価未定",IF(F223&lt;=0,"予価未定","")),"")</f>
        <v>予価未定</v>
      </c>
      <c r="J223" s="21">
        <f>IF(A223&lt;=COUNTA([2]品名マスター!$B$2:$B$501),IFERROR(ROUND(ABS(E223*F223*-1),0),0),"")</f>
        <v>0</v>
      </c>
      <c r="K223" s="21">
        <f>ROUNDUP(COUNTA(B$3:$B223)/30,0)</f>
        <v>8</v>
      </c>
      <c r="L223" s="22" t="str">
        <f t="shared" si="14"/>
        <v/>
      </c>
      <c r="M223" s="22" t="str">
        <f t="shared" si="14"/>
        <v/>
      </c>
      <c r="N223" s="3">
        <f t="shared" si="15"/>
        <v>12</v>
      </c>
      <c r="O223" s="3" t="str">
        <f t="shared" si="12"/>
        <v>規格表</v>
      </c>
      <c r="P223" s="3" t="str">
        <f t="shared" si="13"/>
        <v/>
      </c>
      <c r="U223" s="23"/>
      <c r="AZ223" s="24"/>
      <c r="BA223" s="14"/>
      <c r="BB223" s="14"/>
      <c r="BC223" s="14"/>
    </row>
    <row r="224" spans="1:55" ht="27" hidden="1" customHeight="1">
      <c r="A224" s="5">
        <f>IF(COUNTA([2]品名マスター!$B$2:$B$501)&gt;=COUNTA(B$3:$B224),COUNTA(B$3:$B224),"")</f>
        <v>222</v>
      </c>
      <c r="B224" s="15" t="str">
        <f>IF(B223="","",IF(B223="以下余白","",IF([2]品名マスター!B223=0,"以下余白",[2]品名マスター!B223)))</f>
        <v>中華野菜ミックス</v>
      </c>
      <c r="C224" s="15" t="str">
        <f>IF(IF([2]品名マスター!C223=0,"以下余白",[2]品名マスター!C223)="以下余白","",[2]品名マスター!C223)</f>
        <v>規格表１６－４９のとおり</v>
      </c>
      <c r="D224" s="16" t="str">
        <f>IF(IF([2]品名マスター!D223=0,"以下余白",[2]品名マスター!D223)="以下余白","",[2]品名マスター!D223)</f>
        <v>kg</v>
      </c>
      <c r="E224" s="17">
        <f>IF(IF([2]品名マスター!E223=0,"以下余白",[2]品名マスター!E223)="以下余白","",[2]品名マスター!E223)</f>
        <v>48</v>
      </c>
      <c r="F224" s="18"/>
      <c r="G224" s="19"/>
      <c r="H224" s="20" t="str">
        <f>IF(A224&lt;=COUNTA([2]品名マスター!$B$2:$B$501),IF(F224="","予価未定",IF(F224&lt;=0,"予価未定","")),"")</f>
        <v>予価未定</v>
      </c>
      <c r="J224" s="21">
        <f>IF(A224&lt;=COUNTA([2]品名マスター!$B$2:$B$501),IFERROR(ROUND(ABS(E224*F224*-1),0),0),"")</f>
        <v>0</v>
      </c>
      <c r="K224" s="21">
        <f>ROUNDUP(COUNTA(B$3:$B224)/30,0)</f>
        <v>8</v>
      </c>
      <c r="L224" s="22" t="str">
        <f t="shared" si="14"/>
        <v/>
      </c>
      <c r="M224" s="22" t="str">
        <f t="shared" si="14"/>
        <v/>
      </c>
      <c r="N224" s="3">
        <f t="shared" si="15"/>
        <v>12</v>
      </c>
      <c r="O224" s="3" t="str">
        <f t="shared" si="12"/>
        <v>規格表</v>
      </c>
      <c r="P224" s="3" t="str">
        <f t="shared" si="13"/>
        <v/>
      </c>
      <c r="U224" s="23"/>
      <c r="AZ224" s="24"/>
      <c r="BA224" s="14"/>
      <c r="BB224" s="14"/>
      <c r="BC224" s="14"/>
    </row>
    <row r="225" spans="1:55" ht="27" hidden="1" customHeight="1">
      <c r="A225" s="5">
        <f>IF(COUNTA([2]品名マスター!$B$2:$B$501)&gt;=COUNTA(B$3:$B225),COUNTA(B$3:$B225),"")</f>
        <v>223</v>
      </c>
      <c r="B225" s="15" t="str">
        <f>IF(B224="","",IF(B224="以下余白","",IF([2]品名マスター!B224=0,"以下余白",[2]品名マスター!B224)))</f>
        <v>オニオンソテー</v>
      </c>
      <c r="C225" s="15" t="str">
        <f>IF(IF([2]品名マスター!C224=0,"以下余白",[2]品名マスター!C224)="以下余白","",[2]品名マスター!C224)</f>
        <v>規格表１６－７６のとおり</v>
      </c>
      <c r="D225" s="16" t="str">
        <f>IF(IF([2]品名マスター!D224=0,"以下余白",[2]品名マスター!D224)="以下余白","",[2]品名マスター!D224)</f>
        <v>kg</v>
      </c>
      <c r="E225" s="17">
        <f>IF(IF([2]品名マスター!E224=0,"以下余白",[2]品名マスター!E224)="以下余白","",[2]品名マスター!E224)</f>
        <v>363</v>
      </c>
      <c r="F225" s="18"/>
      <c r="G225" s="19"/>
      <c r="H225" s="20" t="str">
        <f>IF(A225&lt;=COUNTA([2]品名マスター!$B$2:$B$501),IF(F225="","予価未定",IF(F225&lt;=0,"予価未定","")),"")</f>
        <v>予価未定</v>
      </c>
      <c r="J225" s="21">
        <f>IF(A225&lt;=COUNTA([2]品名マスター!$B$2:$B$501),IFERROR(ROUND(ABS(E225*F225*-1),0),0),"")</f>
        <v>0</v>
      </c>
      <c r="K225" s="21">
        <f>ROUNDUP(COUNTA(B$3:$B225)/30,0)</f>
        <v>8</v>
      </c>
      <c r="L225" s="22" t="str">
        <f t="shared" si="14"/>
        <v/>
      </c>
      <c r="M225" s="22" t="str">
        <f t="shared" si="14"/>
        <v/>
      </c>
      <c r="N225" s="3">
        <f t="shared" si="15"/>
        <v>12</v>
      </c>
      <c r="O225" s="3" t="str">
        <f t="shared" si="12"/>
        <v>規格表</v>
      </c>
      <c r="P225" s="3" t="str">
        <f t="shared" si="13"/>
        <v/>
      </c>
      <c r="U225" s="23"/>
      <c r="AZ225" s="24"/>
      <c r="BA225" s="14"/>
      <c r="BB225" s="14"/>
      <c r="BC225" s="14"/>
    </row>
    <row r="226" spans="1:55" ht="27" hidden="1" customHeight="1">
      <c r="A226" s="5">
        <f>IF(COUNTA([2]品名マスター!$B$2:$B$501)&gt;=COUNTA(B$3:$B226),COUNTA(B$3:$B226),"")</f>
        <v>224</v>
      </c>
      <c r="B226" s="15" t="str">
        <f>IF(B225="","",IF(B225="以下余白","",IF([2]品名マスター!B225=0,"以下余白",[2]品名マスター!B225)))</f>
        <v>冷凍冬瓜（カット）</v>
      </c>
      <c r="C226" s="15" t="str">
        <f>IF(IF([2]品名マスター!C225=0,"以下余白",[2]品名マスター!C225)="以下余白","",[2]品名マスター!C225)</f>
        <v>規格表１６－７４のとおり</v>
      </c>
      <c r="D226" s="16" t="str">
        <f>IF(IF([2]品名マスター!D225=0,"以下余白",[2]品名マスター!D225)="以下余白","",[2]品名マスター!D225)</f>
        <v>kg</v>
      </c>
      <c r="E226" s="17">
        <f>IF(IF([2]品名マスター!E225=0,"以下余白",[2]品名マスター!E225)="以下余白","",[2]品名マスター!E225)</f>
        <v>99</v>
      </c>
      <c r="F226" s="18"/>
      <c r="G226" s="19"/>
      <c r="H226" s="20" t="str">
        <f>IF(A226&lt;=COUNTA([2]品名マスター!$B$2:$B$501),IF(F226="","予価未定",IF(F226&lt;=0,"予価未定","")),"")</f>
        <v>予価未定</v>
      </c>
      <c r="J226" s="21">
        <f>IF(A226&lt;=COUNTA([2]品名マスター!$B$2:$B$501),IFERROR(ROUND(ABS(E226*F226*-1),0),0),"")</f>
        <v>0</v>
      </c>
      <c r="K226" s="21">
        <f>ROUNDUP(COUNTA(B$3:$B226)/30,0)</f>
        <v>8</v>
      </c>
      <c r="L226" s="22" t="str">
        <f t="shared" si="14"/>
        <v/>
      </c>
      <c r="M226" s="22" t="str">
        <f t="shared" si="14"/>
        <v/>
      </c>
      <c r="N226" s="3">
        <f t="shared" si="15"/>
        <v>12</v>
      </c>
      <c r="O226" s="3" t="str">
        <f t="shared" si="12"/>
        <v>規格表</v>
      </c>
      <c r="P226" s="3" t="str">
        <f t="shared" si="13"/>
        <v/>
      </c>
      <c r="U226" s="23"/>
      <c r="AZ226" s="24"/>
      <c r="BA226" s="14"/>
      <c r="BB226" s="14"/>
      <c r="BC226" s="14"/>
    </row>
    <row r="227" spans="1:55" ht="27" hidden="1" customHeight="1">
      <c r="A227" s="5">
        <f>IF(COUNTA([2]品名マスター!$B$2:$B$501)&gt;=COUNTA(B$3:$B227),COUNTA(B$3:$B227),"")</f>
        <v>225</v>
      </c>
      <c r="B227" s="15" t="str">
        <f>IF(B226="","",IF(B226="以下余白","",IF([2]品名マスター!B226=0,"以下余白",[2]品名マスター!B226)))</f>
        <v>冷凍大根おろし</v>
      </c>
      <c r="C227" s="15" t="str">
        <f>IF(IF([2]品名マスター!C226=0,"以下余白",[2]品名マスター!C226)="以下余白","",[2]品名マスター!C226)</f>
        <v>規格表１６－３７のとおり</v>
      </c>
      <c r="D227" s="16" t="str">
        <f>IF(IF([2]品名マスター!D226=0,"以下余白",[2]品名マスター!D226)="以下余白","",[2]品名マスター!D226)</f>
        <v>kg</v>
      </c>
      <c r="E227" s="17">
        <f>IF(IF([2]品名マスター!E226=0,"以下余白",[2]品名マスター!E226)="以下余白","",[2]品名マスター!E226)</f>
        <v>281</v>
      </c>
      <c r="F227" s="18"/>
      <c r="G227" s="19"/>
      <c r="H227" s="20" t="str">
        <f>IF(A227&lt;=COUNTA([2]品名マスター!$B$2:$B$501),IF(F227="","予価未定",IF(F227&lt;=0,"予価未定","")),"")</f>
        <v>予価未定</v>
      </c>
      <c r="J227" s="21">
        <f>IF(A227&lt;=COUNTA([2]品名マスター!$B$2:$B$501),IFERROR(ROUND(ABS(E227*F227*-1),0),0),"")</f>
        <v>0</v>
      </c>
      <c r="K227" s="21">
        <f>ROUNDUP(COUNTA(B$3:$B227)/30,0)</f>
        <v>8</v>
      </c>
      <c r="L227" s="22" t="str">
        <f t="shared" si="14"/>
        <v/>
      </c>
      <c r="M227" s="22" t="str">
        <f t="shared" si="14"/>
        <v/>
      </c>
      <c r="N227" s="3">
        <f t="shared" si="15"/>
        <v>12</v>
      </c>
      <c r="O227" s="3" t="str">
        <f t="shared" si="12"/>
        <v>規格表</v>
      </c>
      <c r="P227" s="3" t="str">
        <f t="shared" si="13"/>
        <v/>
      </c>
      <c r="U227" s="23"/>
      <c r="AZ227" s="24"/>
      <c r="BA227" s="14"/>
      <c r="BB227" s="14"/>
      <c r="BC227" s="14"/>
    </row>
    <row r="228" spans="1:55" ht="27" hidden="1" customHeight="1">
      <c r="A228" s="5">
        <f>IF(COUNTA([2]品名マスター!$B$2:$B$501)&gt;=COUNTA(B$3:$B228),COUNTA(B$3:$B228),"")</f>
        <v>226</v>
      </c>
      <c r="B228" s="15" t="str">
        <f>IF(B227="","",IF(B227="以下余白","",IF([2]品名マスター!B227=0,"以下余白",[2]品名マスター!B227)))</f>
        <v>冷凍白菜カット</v>
      </c>
      <c r="C228" s="15" t="str">
        <f>IF(IF([2]品名マスター!C227=0,"以下余白",[2]品名マスター!C227)="以下余白","",[2]品名マスター!C227)</f>
        <v>規格表１６－５７のとおり</v>
      </c>
      <c r="D228" s="16" t="str">
        <f>IF(IF([2]品名マスター!D227=0,"以下余白",[2]品名マスター!D227)="以下余白","",[2]品名マスター!D227)</f>
        <v>kg</v>
      </c>
      <c r="E228" s="17">
        <f>IF(IF([2]品名マスター!E227=0,"以下余白",[2]品名マスター!E227)="以下余白","",[2]品名マスター!E227)</f>
        <v>194</v>
      </c>
      <c r="F228" s="18"/>
      <c r="G228" s="19"/>
      <c r="H228" s="20" t="str">
        <f>IF(A228&lt;=COUNTA([2]品名マスター!$B$2:$B$501),IF(F228="","予価未定",IF(F228&lt;=0,"予価未定","")),"")</f>
        <v>予価未定</v>
      </c>
      <c r="J228" s="21">
        <f>IF(A228&lt;=COUNTA([2]品名マスター!$B$2:$B$501),IFERROR(ROUND(ABS(E228*F228*-1),0),0),"")</f>
        <v>0</v>
      </c>
      <c r="K228" s="21">
        <f>ROUNDUP(COUNTA(B$3:$B228)/30,0)</f>
        <v>8</v>
      </c>
      <c r="L228" s="22" t="str">
        <f t="shared" si="14"/>
        <v/>
      </c>
      <c r="M228" s="22" t="str">
        <f t="shared" si="14"/>
        <v/>
      </c>
      <c r="N228" s="3">
        <f t="shared" si="15"/>
        <v>12</v>
      </c>
      <c r="O228" s="3" t="str">
        <f t="shared" si="12"/>
        <v>規格表</v>
      </c>
      <c r="P228" s="3" t="str">
        <f t="shared" si="13"/>
        <v/>
      </c>
      <c r="U228" s="23"/>
      <c r="AZ228" s="24"/>
      <c r="BA228" s="14"/>
      <c r="BB228" s="14"/>
      <c r="BC228" s="14"/>
    </row>
    <row r="229" spans="1:55" ht="27" hidden="1" customHeight="1">
      <c r="A229" s="5">
        <f>IF(COUNTA([2]品名マスター!$B$2:$B$501)&gt;=COUNTA(B$3:$B229),COUNTA(B$3:$B229),"")</f>
        <v>227</v>
      </c>
      <c r="B229" s="15" t="str">
        <f>IF(B228="","",IF(B228="以下余白","",IF([2]品名マスター!B228=0,"以下余白",[2]品名マスター!B228)))</f>
        <v>切干大根Ａ</v>
      </c>
      <c r="C229" s="15" t="str">
        <f>IF(IF([2]品名マスター!C228=0,"以下余白",[2]品名マスター!C228)="以下余白","",[2]品名マスター!C228)</f>
        <v>規格表１０－７のとおり</v>
      </c>
      <c r="D229" s="16" t="str">
        <f>IF(IF([2]品名マスター!D228=0,"以下余白",[2]品名マスター!D228)="以下余白","",[2]品名マスター!D228)</f>
        <v>kg</v>
      </c>
      <c r="E229" s="17">
        <f>IF(IF([2]品名マスター!E228=0,"以下余白",[2]品名マスター!E228)="以下余白","",[2]品名マスター!E228)</f>
        <v>6</v>
      </c>
      <c r="F229" s="18"/>
      <c r="G229" s="19"/>
      <c r="H229" s="20" t="str">
        <f>IF(A229&lt;=COUNTA([2]品名マスター!$B$2:$B$501),IF(F229="","予価未定",IF(F229&lt;=0,"予価未定","")),"")</f>
        <v>予価未定</v>
      </c>
      <c r="J229" s="21">
        <f>IF(A229&lt;=COUNTA([2]品名マスター!$B$2:$B$501),IFERROR(ROUND(ABS(E229*F229*-1),0),0),"")</f>
        <v>0</v>
      </c>
      <c r="K229" s="21">
        <f>ROUNDUP(COUNTA(B$3:$B229)/30,0)</f>
        <v>8</v>
      </c>
      <c r="L229" s="22" t="str">
        <f t="shared" si="14"/>
        <v/>
      </c>
      <c r="M229" s="22" t="str">
        <f t="shared" si="14"/>
        <v/>
      </c>
      <c r="N229" s="3">
        <f t="shared" si="15"/>
        <v>11</v>
      </c>
      <c r="O229" s="3" t="str">
        <f t="shared" si="12"/>
        <v>規格表</v>
      </c>
      <c r="P229" s="3" t="str">
        <f t="shared" si="13"/>
        <v/>
      </c>
      <c r="U229" s="23"/>
      <c r="AZ229" s="24"/>
      <c r="BA229" s="14"/>
      <c r="BB229" s="14"/>
      <c r="BC229" s="14"/>
    </row>
    <row r="230" spans="1:55" ht="27" hidden="1" customHeight="1">
      <c r="A230" s="5">
        <f>IF(COUNTA([2]品名マスター!$B$2:$B$501)&gt;=COUNTA(B$3:$B230),COUNTA(B$3:$B230),"")</f>
        <v>228</v>
      </c>
      <c r="B230" s="15" t="str">
        <f>IF(B229="","",IF(B229="以下余白","",IF([2]品名マスター!B229=0,"以下余白",[2]品名マスター!B229)))</f>
        <v>スライスニンニク</v>
      </c>
      <c r="C230" s="15" t="str">
        <f>IF(IF([2]品名マスター!C229=0,"以下余白",[2]品名マスター!C229)="以下余白","",[2]品名マスター!C229)</f>
        <v>規格表８－３９のとおり</v>
      </c>
      <c r="D230" s="16" t="str">
        <f>IF(IF([2]品名マスター!D229=0,"以下余白",[2]品名マスター!D229)="以下余白","",[2]品名マスター!D229)</f>
        <v>kg</v>
      </c>
      <c r="E230" s="17">
        <f>IF(IF([2]品名マスター!E229=0,"以下余白",[2]品名マスター!E229)="以下余白","",[2]品名マスター!E229)</f>
        <v>4</v>
      </c>
      <c r="F230" s="18"/>
      <c r="G230" s="19"/>
      <c r="H230" s="20" t="str">
        <f>IF(A230&lt;=COUNTA([2]品名マスター!$B$2:$B$501),IF(F230="","予価未定",IF(F230&lt;=0,"予価未定","")),"")</f>
        <v>予価未定</v>
      </c>
      <c r="J230" s="21">
        <f>IF(A230&lt;=COUNTA([2]品名マスター!$B$2:$B$501),IFERROR(ROUND(ABS(E230*F230*-1),0),0),"")</f>
        <v>0</v>
      </c>
      <c r="K230" s="21">
        <f>ROUNDUP(COUNTA(B$3:$B230)/30,0)</f>
        <v>8</v>
      </c>
      <c r="L230" s="22" t="str">
        <f t="shared" si="14"/>
        <v/>
      </c>
      <c r="M230" s="22" t="str">
        <f t="shared" si="14"/>
        <v/>
      </c>
      <c r="N230" s="3">
        <f t="shared" si="15"/>
        <v>11</v>
      </c>
      <c r="O230" s="3" t="str">
        <f t="shared" si="12"/>
        <v>規格表</v>
      </c>
      <c r="P230" s="3" t="str">
        <f t="shared" si="13"/>
        <v/>
      </c>
      <c r="U230" s="23"/>
      <c r="AZ230" s="24"/>
      <c r="BA230" s="14"/>
      <c r="BB230" s="14"/>
      <c r="BC230" s="14"/>
    </row>
    <row r="231" spans="1:55" ht="27" hidden="1" customHeight="1">
      <c r="A231" s="5">
        <f>IF(COUNTA([2]品名マスター!$B$2:$B$501)&gt;=COUNTA(B$3:$B231),COUNTA(B$3:$B231),"")</f>
        <v>229</v>
      </c>
      <c r="B231" s="15" t="str">
        <f>IF(B230="","",IF(B230="以下余白","",IF([2]品名マスター!B230=0,"以下余白",[2]品名マスター!B230)))</f>
        <v>むきにんにく</v>
      </c>
      <c r="C231" s="15" t="str">
        <f>IF(IF([2]品名マスター!C230=0,"以下余白",[2]品名マスター!C230)="以下余白","",[2]品名マスター!C230)</f>
        <v>規格表８－３８のとおり</v>
      </c>
      <c r="D231" s="16" t="str">
        <f>IF(IF([2]品名マスター!D230=0,"以下余白",[2]品名マスター!D230)="以下余白","",[2]品名マスター!D230)</f>
        <v>kg</v>
      </c>
      <c r="E231" s="17">
        <f>IF(IF([2]品名マスター!E230=0,"以下余白",[2]品名マスター!E230)="以下余白","",[2]品名マスター!E230)</f>
        <v>1</v>
      </c>
      <c r="F231" s="18"/>
      <c r="G231" s="19"/>
      <c r="H231" s="20" t="str">
        <f>IF(A231&lt;=COUNTA([2]品名マスター!$B$2:$B$501),IF(F231="","予価未定",IF(F231&lt;=0,"予価未定","")),"")</f>
        <v>予価未定</v>
      </c>
      <c r="J231" s="21">
        <f>IF(A231&lt;=COUNTA([2]品名マスター!$B$2:$B$501),IFERROR(ROUND(ABS(E231*F231*-1),0),0),"")</f>
        <v>0</v>
      </c>
      <c r="K231" s="21">
        <f>ROUNDUP(COUNTA(B$3:$B231)/30,0)</f>
        <v>8</v>
      </c>
      <c r="L231" s="22" t="str">
        <f t="shared" si="14"/>
        <v/>
      </c>
      <c r="M231" s="22" t="str">
        <f t="shared" si="14"/>
        <v/>
      </c>
      <c r="N231" s="3">
        <f t="shared" si="15"/>
        <v>11</v>
      </c>
      <c r="O231" s="3" t="str">
        <f t="shared" si="12"/>
        <v>規格表</v>
      </c>
      <c r="P231" s="3" t="str">
        <f t="shared" si="13"/>
        <v/>
      </c>
      <c r="U231" s="23"/>
      <c r="AZ231" s="24"/>
      <c r="BA231" s="14"/>
      <c r="BB231" s="14"/>
      <c r="BC231" s="14"/>
    </row>
    <row r="232" spans="1:55" ht="27" hidden="1" customHeight="1">
      <c r="A232" s="5">
        <f>IF(COUNTA([2]品名マスター!$B$2:$B$501)&gt;=COUNTA(B$3:$B232),COUNTA(B$3:$B232),"")</f>
        <v>230</v>
      </c>
      <c r="B232" s="15" t="str">
        <f>IF(B231="","",IF(B231="以下余白","",IF([2]品名マスター!B231=0,"以下余白",[2]品名マスター!B231)))</f>
        <v>南瓜サラダ</v>
      </c>
      <c r="C232" s="15" t="str">
        <f>IF(IF([2]品名マスター!C231=0,"以下余白",[2]品名マスター!C231)="以下余白","",[2]品名マスター!C231)</f>
        <v>規格表１７－１１のとおり</v>
      </c>
      <c r="D232" s="16" t="str">
        <f>IF(IF([2]品名マスター!D231=0,"以下余白",[2]品名マスター!D231)="以下余白","",[2]品名マスター!D231)</f>
        <v>kg</v>
      </c>
      <c r="E232" s="17">
        <f>IF(IF([2]品名マスター!E231=0,"以下余白",[2]品名マスター!E231)="以下余白","",[2]品名マスター!E231)</f>
        <v>29</v>
      </c>
      <c r="F232" s="18"/>
      <c r="G232" s="19"/>
      <c r="H232" s="20" t="str">
        <f>IF(A232&lt;=COUNTA([2]品名マスター!$B$2:$B$501),IF(F232="","予価未定",IF(F232&lt;=0,"予価未定","")),"")</f>
        <v>予価未定</v>
      </c>
      <c r="J232" s="21">
        <f>IF(A232&lt;=COUNTA([2]品名マスター!$B$2:$B$501),IFERROR(ROUND(ABS(E232*F232*-1),0),0),"")</f>
        <v>0</v>
      </c>
      <c r="K232" s="21">
        <f>ROUNDUP(COUNTA(B$3:$B232)/30,0)</f>
        <v>8</v>
      </c>
      <c r="L232" s="22" t="str">
        <f t="shared" si="14"/>
        <v/>
      </c>
      <c r="M232" s="22" t="str">
        <f t="shared" si="14"/>
        <v/>
      </c>
      <c r="N232" s="3">
        <f t="shared" si="15"/>
        <v>12</v>
      </c>
      <c r="O232" s="3" t="str">
        <f t="shared" si="12"/>
        <v>規格表</v>
      </c>
      <c r="P232" s="3" t="str">
        <f t="shared" si="13"/>
        <v/>
      </c>
      <c r="U232" s="23"/>
      <c r="AZ232" s="24"/>
      <c r="BA232" s="14"/>
      <c r="BB232" s="14"/>
      <c r="BC232" s="14"/>
    </row>
    <row r="233" spans="1:55" ht="27" hidden="1" customHeight="1">
      <c r="A233" s="5">
        <f>IF(COUNTA([2]品名マスター!$B$2:$B$501)&gt;=COUNTA(B$3:$B233),COUNTA(B$3:$B233),"")</f>
        <v>231</v>
      </c>
      <c r="B233" s="15" t="str">
        <f>IF(B232="","",IF(B232="以下余白","",IF([2]品名マスター!B232=0,"以下余白",[2]品名マスター!B232)))</f>
        <v>人参しりしり</v>
      </c>
      <c r="C233" s="15" t="str">
        <f>IF(IF([2]品名マスター!C232=0,"以下余白",[2]品名マスター!C232)="以下余白","",[2]品名マスター!C232)</f>
        <v>規格表８－８２のとおり</v>
      </c>
      <c r="D233" s="16" t="str">
        <f>IF(IF([2]品名マスター!D232=0,"以下余白",[2]品名マスター!D232)="以下余白","",[2]品名マスター!D232)</f>
        <v>kg</v>
      </c>
      <c r="E233" s="17">
        <f>IF(IF([2]品名マスター!E232=0,"以下余白",[2]品名マスター!E232)="以下余白","",[2]品名マスター!E232)</f>
        <v>113</v>
      </c>
      <c r="F233" s="18"/>
      <c r="G233" s="19"/>
      <c r="H233" s="20" t="str">
        <f>IF(A233&lt;=COUNTA([2]品名マスター!$B$2:$B$501),IF(F233="","予価未定",IF(F233&lt;=0,"予価未定","")),"")</f>
        <v>予価未定</v>
      </c>
      <c r="J233" s="21">
        <f>IF(A233&lt;=COUNTA([2]品名マスター!$B$2:$B$501),IFERROR(ROUND(ABS(E233*F233*-1),0),0),"")</f>
        <v>0</v>
      </c>
      <c r="K233" s="21">
        <f>ROUNDUP(COUNTA(B$3:$B233)/30,0)</f>
        <v>8</v>
      </c>
      <c r="L233" s="22" t="str">
        <f t="shared" si="14"/>
        <v/>
      </c>
      <c r="M233" s="22" t="str">
        <f t="shared" si="14"/>
        <v/>
      </c>
      <c r="N233" s="3">
        <f t="shared" si="15"/>
        <v>11</v>
      </c>
      <c r="O233" s="3" t="str">
        <f t="shared" si="12"/>
        <v>規格表</v>
      </c>
      <c r="P233" s="3" t="str">
        <f t="shared" si="13"/>
        <v/>
      </c>
      <c r="U233" s="23"/>
      <c r="AZ233" s="24"/>
      <c r="BA233" s="14"/>
      <c r="BB233" s="14"/>
      <c r="BC233" s="14"/>
    </row>
    <row r="234" spans="1:55" ht="27" hidden="1" customHeight="1">
      <c r="A234" s="5">
        <f>IF(COUNTA([2]品名マスター!$B$2:$B$501)&gt;=COUNTA(B$3:$B234),COUNTA(B$3:$B234),"")</f>
        <v>232</v>
      </c>
      <c r="B234" s="15" t="str">
        <f>IF(B233="","",IF(B233="以下余白","",IF([2]品名マスター!B233=0,"以下余白",[2]品名マスター!B233)))</f>
        <v>花形にんじん</v>
      </c>
      <c r="C234" s="15" t="str">
        <f>IF(IF([2]品名マスター!C233=0,"以下余白",[2]品名マスター!C233)="以下余白","",[2]品名マスター!C233)</f>
        <v>５００ｇ、冷凍品</v>
      </c>
      <c r="D234" s="16" t="str">
        <f>IF(IF([2]品名マスター!D233=0,"以下余白",[2]品名マスター!D233)="以下余白","",[2]品名マスター!D233)</f>
        <v>kg</v>
      </c>
      <c r="E234" s="17">
        <f>IF(IF([2]品名マスター!E233=0,"以下余白",[2]品名マスター!E233)="以下余白","",[2]品名マスター!E233)</f>
        <v>18</v>
      </c>
      <c r="F234" s="18"/>
      <c r="G234" s="19"/>
      <c r="H234" s="20" t="str">
        <f>IF(A234&lt;=COUNTA([2]品名マスター!$B$2:$B$501),IF(F234="","予価未定",IF(F234&lt;=0,"予価未定","")),"")</f>
        <v>予価未定</v>
      </c>
      <c r="J234" s="21">
        <f>IF(A234&lt;=COUNTA([2]品名マスター!$B$2:$B$501),IFERROR(ROUND(ABS(E234*F234*-1),0),0),"")</f>
        <v>0</v>
      </c>
      <c r="K234" s="21">
        <f>ROUNDUP(COUNTA(B$3:$B234)/30,0)</f>
        <v>8</v>
      </c>
      <c r="L234" s="22" t="str">
        <f t="shared" si="14"/>
        <v/>
      </c>
      <c r="M234" s="22" t="str">
        <f t="shared" si="14"/>
        <v/>
      </c>
      <c r="N234" s="3">
        <f t="shared" si="15"/>
        <v>8</v>
      </c>
      <c r="O234" s="3" t="str">
        <f t="shared" si="12"/>
        <v>５００</v>
      </c>
      <c r="P234" s="3" t="str">
        <f t="shared" si="13"/>
        <v/>
      </c>
      <c r="U234" s="23"/>
      <c r="AZ234" s="24"/>
      <c r="BA234" s="14"/>
      <c r="BB234" s="14"/>
      <c r="BC234" s="14"/>
    </row>
    <row r="235" spans="1:55" ht="27" hidden="1" customHeight="1">
      <c r="A235" s="5">
        <f>IF(COUNTA([2]品名マスター!$B$2:$B$501)&gt;=COUNTA(B$3:$B235),COUNTA(B$3:$B235),"")</f>
        <v>233</v>
      </c>
      <c r="B235" s="15" t="str">
        <f>IF(B234="","",IF(B234="以下余白","",IF([2]品名マスター!B234=0,"以下余白",[2]品名マスター!B234)))</f>
        <v>筍水煮</v>
      </c>
      <c r="C235" s="15" t="str">
        <f>IF(IF([2]品名マスター!C234=0,"以下余白",[2]品名マスター!C234)="以下余白","",[2]品名マスター!C234)</f>
        <v>規格表８－４５のとおり</v>
      </c>
      <c r="D235" s="16" t="str">
        <f>IF(IF([2]品名マスター!D234=0,"以下余白",[2]品名マスター!D234)="以下余白","",[2]品名マスター!D234)</f>
        <v>kg</v>
      </c>
      <c r="E235" s="17">
        <f>IF(IF([2]品名マスター!E234=0,"以下余白",[2]品名マスター!E234)="以下余白","",[2]品名マスター!E234)</f>
        <v>35</v>
      </c>
      <c r="F235" s="18"/>
      <c r="G235" s="19"/>
      <c r="H235" s="20" t="str">
        <f>IF(A235&lt;=COUNTA([2]品名マスター!$B$2:$B$501),IF(F235="","予価未定",IF(F235&lt;=0,"予価未定","")),"")</f>
        <v>予価未定</v>
      </c>
      <c r="J235" s="21">
        <f>IF(A235&lt;=COUNTA([2]品名マスター!$B$2:$B$501),IFERROR(ROUND(ABS(E235*F235*-1),0),0),"")</f>
        <v>0</v>
      </c>
      <c r="K235" s="21">
        <f>ROUNDUP(COUNTA(B$3:$B235)/30,0)</f>
        <v>8</v>
      </c>
      <c r="L235" s="22" t="str">
        <f t="shared" si="14"/>
        <v/>
      </c>
      <c r="M235" s="22" t="str">
        <f t="shared" si="14"/>
        <v/>
      </c>
      <c r="N235" s="3">
        <f t="shared" si="15"/>
        <v>11</v>
      </c>
      <c r="O235" s="3" t="str">
        <f t="shared" si="12"/>
        <v>規格表</v>
      </c>
      <c r="P235" s="3" t="str">
        <f t="shared" si="13"/>
        <v/>
      </c>
      <c r="U235" s="23"/>
      <c r="AZ235" s="24"/>
      <c r="BA235" s="14"/>
      <c r="BB235" s="14"/>
      <c r="BC235" s="14"/>
    </row>
    <row r="236" spans="1:55" ht="27" hidden="1" customHeight="1">
      <c r="A236" s="5">
        <f>IF(COUNTA([2]品名マスター!$B$2:$B$501)&gt;=COUNTA(B$3:$B236),COUNTA(B$3:$B236),"")</f>
        <v>234</v>
      </c>
      <c r="B236" s="15" t="str">
        <f>IF(B235="","",IF(B235="以下余白","",IF([2]品名マスター!B235=0,"以下余白",[2]品名マスター!B235)))</f>
        <v>筍水煮（乱切り）</v>
      </c>
      <c r="C236" s="15" t="str">
        <f>IF(IF([2]品名マスター!C235=0,"以下余白",[2]品名マスター!C235)="以下余白","",[2]品名マスター!C235)</f>
        <v>規格表８－４４のとおり</v>
      </c>
      <c r="D236" s="16" t="str">
        <f>IF(IF([2]品名マスター!D235=0,"以下余白",[2]品名マスター!D235)="以下余白","",[2]品名マスター!D235)</f>
        <v>kg</v>
      </c>
      <c r="E236" s="17">
        <f>IF(IF([2]品名マスター!E235=0,"以下余白",[2]品名マスター!E235)="以下余白","",[2]品名マスター!E235)</f>
        <v>25</v>
      </c>
      <c r="F236" s="18"/>
      <c r="G236" s="19"/>
      <c r="H236" s="20" t="str">
        <f>IF(A236&lt;=COUNTA([2]品名マスター!$B$2:$B$501),IF(F236="","予価未定",IF(F236&lt;=0,"予価未定","")),"")</f>
        <v>予価未定</v>
      </c>
      <c r="J236" s="21">
        <f>IF(A236&lt;=COUNTA([2]品名マスター!$B$2:$B$501),IFERROR(ROUND(ABS(E236*F236*-1),0),0),"")</f>
        <v>0</v>
      </c>
      <c r="K236" s="21">
        <f>ROUNDUP(COUNTA(B$3:$B236)/30,0)</f>
        <v>8</v>
      </c>
      <c r="L236" s="22" t="str">
        <f t="shared" si="14"/>
        <v/>
      </c>
      <c r="M236" s="22" t="str">
        <f t="shared" si="14"/>
        <v/>
      </c>
      <c r="N236" s="3">
        <f t="shared" si="15"/>
        <v>11</v>
      </c>
      <c r="O236" s="3" t="str">
        <f t="shared" si="12"/>
        <v>規格表</v>
      </c>
      <c r="P236" s="3" t="str">
        <f t="shared" si="13"/>
        <v/>
      </c>
      <c r="U236" s="23"/>
      <c r="AZ236" s="24"/>
      <c r="BA236" s="14"/>
      <c r="BB236" s="14"/>
      <c r="BC236" s="14"/>
    </row>
    <row r="237" spans="1:55" ht="27" hidden="1" customHeight="1">
      <c r="A237" s="5">
        <f>IF(COUNTA([2]品名マスター!$B$2:$B$501)&gt;=COUNTA(B$3:$B237),COUNTA(B$3:$B237),"")</f>
        <v>235</v>
      </c>
      <c r="B237" s="15" t="str">
        <f>IF(B236="","",IF(B236="以下余白","",IF([2]品名マスター!B236=0,"以下余白",[2]品名マスター!B236)))</f>
        <v>ミニトマト</v>
      </c>
      <c r="C237" s="15" t="str">
        <f>IF(IF([2]品名マスター!C236=0,"以下余白",[2]品名マスター!C236)="以下余白","",[2]品名マスター!C236)</f>
        <v>規格表８－６３のとおり</v>
      </c>
      <c r="D237" s="16" t="str">
        <f>IF(IF([2]品名マスター!D236=0,"以下余白",[2]品名マスター!D236)="以下余白","",[2]品名マスター!D236)</f>
        <v>kg</v>
      </c>
      <c r="E237" s="17">
        <f>IF(IF([2]品名マスター!E236=0,"以下余白",[2]品名マスター!E236)="以下余白","",[2]品名マスター!E236)</f>
        <v>76</v>
      </c>
      <c r="F237" s="18"/>
      <c r="G237" s="19"/>
      <c r="H237" s="20" t="str">
        <f>IF(A237&lt;=COUNTA([2]品名マスター!$B$2:$B$501),IF(F237="","予価未定",IF(F237&lt;=0,"予価未定","")),"")</f>
        <v>予価未定</v>
      </c>
      <c r="J237" s="21">
        <f>IF(A237&lt;=COUNTA([2]品名マスター!$B$2:$B$501),IFERROR(ROUND(ABS(E237*F237*-1),0),0),"")</f>
        <v>0</v>
      </c>
      <c r="K237" s="21">
        <f>ROUNDUP(COUNTA(B$3:$B237)/30,0)</f>
        <v>8</v>
      </c>
      <c r="L237" s="22" t="str">
        <f t="shared" si="14"/>
        <v/>
      </c>
      <c r="M237" s="22" t="str">
        <f t="shared" si="14"/>
        <v/>
      </c>
      <c r="N237" s="3">
        <f t="shared" si="15"/>
        <v>11</v>
      </c>
      <c r="O237" s="3" t="str">
        <f t="shared" si="12"/>
        <v>規格表</v>
      </c>
      <c r="P237" s="3" t="str">
        <f t="shared" si="13"/>
        <v/>
      </c>
      <c r="U237" s="23"/>
      <c r="AZ237" s="24"/>
      <c r="BA237" s="14"/>
      <c r="BB237" s="14"/>
      <c r="BC237" s="14"/>
    </row>
    <row r="238" spans="1:55" ht="27" hidden="1" customHeight="1">
      <c r="A238" s="5">
        <f>IF(COUNTA([2]品名マスター!$B$2:$B$501)&gt;=COUNTA(B$3:$B238),COUNTA(B$3:$B238),"")</f>
        <v>236</v>
      </c>
      <c r="B238" s="15" t="str">
        <f>IF(B237="","",IF(B237="以下余白","",IF([2]品名マスター!B237=0,"以下余白",[2]品名マスター!B237)))</f>
        <v>グリル野菜ミックス</v>
      </c>
      <c r="C238" s="15" t="str">
        <f>IF(IF([2]品名マスター!C237=0,"以下余白",[2]品名マスター!C237)="以下余白","",[2]品名マスター!C237)</f>
        <v>規格表１６－９６のとおり</v>
      </c>
      <c r="D238" s="16" t="str">
        <f>IF(IF([2]品名マスター!D237=0,"以下余白",[2]品名マスター!D237)="以下余白","",[2]品名マスター!D237)</f>
        <v>kg</v>
      </c>
      <c r="E238" s="17">
        <f>IF(IF([2]品名マスター!E237=0,"以下余白",[2]品名マスター!E237)="以下余白","",[2]品名マスター!E237)</f>
        <v>54</v>
      </c>
      <c r="F238" s="18"/>
      <c r="G238" s="19"/>
      <c r="H238" s="20" t="str">
        <f>IF(A238&lt;=COUNTA([2]品名マスター!$B$2:$B$501),IF(F238="","予価未定",IF(F238&lt;=0,"予価未定","")),"")</f>
        <v>予価未定</v>
      </c>
      <c r="J238" s="21">
        <f>IF(A238&lt;=COUNTA([2]品名マスター!$B$2:$B$501),IFERROR(ROUND(ABS(E238*F238*-1),0),0),"")</f>
        <v>0</v>
      </c>
      <c r="K238" s="21">
        <f>ROUNDUP(COUNTA(B$3:$B238)/30,0)</f>
        <v>8</v>
      </c>
      <c r="L238" s="22" t="str">
        <f t="shared" si="14"/>
        <v/>
      </c>
      <c r="M238" s="22" t="str">
        <f t="shared" si="14"/>
        <v/>
      </c>
      <c r="N238" s="3">
        <f t="shared" si="15"/>
        <v>12</v>
      </c>
      <c r="O238" s="3" t="str">
        <f t="shared" si="12"/>
        <v>規格表</v>
      </c>
      <c r="P238" s="3" t="str">
        <f t="shared" si="13"/>
        <v/>
      </c>
      <c r="U238" s="23"/>
      <c r="AZ238" s="24"/>
      <c r="BA238" s="14"/>
      <c r="BB238" s="14"/>
      <c r="BC238" s="14"/>
    </row>
    <row r="239" spans="1:55" ht="27" hidden="1" customHeight="1">
      <c r="A239" s="5">
        <f>IF(COUNTA([2]品名マスター!$B$2:$B$501)&gt;=COUNTA(B$3:$B239),COUNTA(B$3:$B239),"")</f>
        <v>237</v>
      </c>
      <c r="B239" s="15" t="str">
        <f>IF(B238="","",IF(B238="以下余白","",IF([2]品名マスター!B238=0,"以下余白",[2]品名マスター!B238)))</f>
        <v>レモン</v>
      </c>
      <c r="C239" s="15" t="str">
        <f>IF(IF([2]品名マスター!C238=0,"以下余白",[2]品名マスター!C238)="以下余白","",[2]品名マスター!C238)</f>
        <v>規格表９－１０のとおり</v>
      </c>
      <c r="D239" s="16" t="str">
        <f>IF(IF([2]品名マスター!D238=0,"以下余白",[2]品名マスター!D238)="以下余白","",[2]品名マスター!D238)</f>
        <v>kg</v>
      </c>
      <c r="E239" s="17">
        <f>IF(IF([2]品名マスター!E238=0,"以下余白",[2]品名マスター!E238)="以下余白","",[2]品名マスター!E238)</f>
        <v>36</v>
      </c>
      <c r="F239" s="18"/>
      <c r="G239" s="19"/>
      <c r="H239" s="20" t="str">
        <f>IF(A239&lt;=COUNTA([2]品名マスター!$B$2:$B$501),IF(F239="","予価未定",IF(F239&lt;=0,"予価未定","")),"")</f>
        <v>予価未定</v>
      </c>
      <c r="J239" s="21">
        <f>IF(A239&lt;=COUNTA([2]品名マスター!$B$2:$B$501),IFERROR(ROUND(ABS(E239*F239*-1),0),0),"")</f>
        <v>0</v>
      </c>
      <c r="K239" s="21">
        <f>ROUNDUP(COUNTA(B$3:$B239)/30,0)</f>
        <v>8</v>
      </c>
      <c r="L239" s="22" t="str">
        <f t="shared" si="14"/>
        <v/>
      </c>
      <c r="M239" s="22" t="str">
        <f t="shared" si="14"/>
        <v/>
      </c>
      <c r="N239" s="3">
        <f t="shared" si="15"/>
        <v>11</v>
      </c>
      <c r="O239" s="3" t="str">
        <f t="shared" si="12"/>
        <v>規格表</v>
      </c>
      <c r="P239" s="3" t="str">
        <f t="shared" si="13"/>
        <v/>
      </c>
      <c r="U239" s="23"/>
      <c r="AZ239" s="24"/>
      <c r="BA239" s="14"/>
      <c r="BB239" s="14"/>
      <c r="BC239" s="14"/>
    </row>
    <row r="240" spans="1:55" ht="27" hidden="1" customHeight="1">
      <c r="A240" s="5">
        <f>IF(COUNTA([2]品名マスター!$B$2:$B$501)&gt;=COUNTA(B$3:$B240),COUNTA(B$3:$B240),"")</f>
        <v>238</v>
      </c>
      <c r="B240" s="15" t="str">
        <f>IF(B239="","",IF(B239="以下余白","",IF([2]品名マスター!B239=0,"以下余白",[2]品名マスター!B239)))</f>
        <v>レモン風味果汁</v>
      </c>
      <c r="C240" s="15" t="str">
        <f>IF(IF([2]品名マスター!C239=0,"以下余白",[2]品名マスター!C239)="以下余白","",[2]品名マスター!C239)</f>
        <v>規格表１５－２４のとおり</v>
      </c>
      <c r="D240" s="16" t="str">
        <f>IF(IF([2]品名マスター!D239=0,"以下余白",[2]品名マスター!D239)="以下余白","",[2]品名マスター!D239)</f>
        <v>本</v>
      </c>
      <c r="E240" s="17">
        <f>IF(IF([2]品名マスター!E239=0,"以下余白",[2]品名マスター!E239)="以下余白","",[2]品名マスター!E239)</f>
        <v>30</v>
      </c>
      <c r="F240" s="18"/>
      <c r="G240" s="19"/>
      <c r="H240" s="20" t="str">
        <f>IF(A240&lt;=COUNTA([2]品名マスター!$B$2:$B$501),IF(F240="","予価未定",IF(F240&lt;=0,"予価未定","")),"")</f>
        <v>予価未定</v>
      </c>
      <c r="J240" s="21">
        <f>IF(A240&lt;=COUNTA([2]品名マスター!$B$2:$B$501),IFERROR(ROUND(ABS(E240*F240*-1),0),0),"")</f>
        <v>0</v>
      </c>
      <c r="K240" s="21">
        <f>ROUNDUP(COUNTA(B$3:$B240)/30,0)</f>
        <v>8</v>
      </c>
      <c r="L240" s="22" t="str">
        <f t="shared" si="14"/>
        <v/>
      </c>
      <c r="M240" s="22" t="str">
        <f t="shared" si="14"/>
        <v/>
      </c>
      <c r="N240" s="3">
        <f t="shared" si="15"/>
        <v>12</v>
      </c>
      <c r="O240" s="3" t="str">
        <f t="shared" si="12"/>
        <v>規格表</v>
      </c>
      <c r="P240" s="3" t="str">
        <f t="shared" si="13"/>
        <v/>
      </c>
      <c r="U240" s="23"/>
      <c r="AZ240" s="24"/>
      <c r="BA240" s="14"/>
      <c r="BB240" s="14"/>
      <c r="BC240" s="14"/>
    </row>
    <row r="241" spans="1:55" ht="27" hidden="1" customHeight="1">
      <c r="A241" s="5">
        <f>IF(COUNTA([2]品名マスター!$B$2:$B$501)&gt;=COUNTA(B$3:$B241),COUNTA(B$3:$B241),"")</f>
        <v>239</v>
      </c>
      <c r="B241" s="62" t="str">
        <f>IF(B240="","",IF(B240="以下余白","",IF([2]品名マスター!B240=0,"以下余白",[2]品名マスター!B240)))</f>
        <v>シークワーサー果汁Ａ</v>
      </c>
      <c r="C241" s="15" t="str">
        <f>IF(IF([2]品名マスター!C240=0,"以下余白",[2]品名マスター!C240)="以下余白","",[2]品名マスター!C240)</f>
        <v>規格表１５－５１のとおり</v>
      </c>
      <c r="D241" s="16" t="str">
        <f>IF(IF([2]品名マスター!D240=0,"以下余白",[2]品名マスター!D240)="以下余白","",[2]品名マスター!D240)</f>
        <v>本</v>
      </c>
      <c r="E241" s="17">
        <f>IF(IF([2]品名マスター!E240=0,"以下余白",[2]品名マスター!E240)="以下余白","",[2]品名マスター!E240)</f>
        <v>30</v>
      </c>
      <c r="F241" s="18"/>
      <c r="G241" s="19"/>
      <c r="H241" s="20" t="str">
        <f>IF(A241&lt;=COUNTA([2]品名マスター!$B$2:$B$501),IF(F241="","予価未定",IF(F241&lt;=0,"予価未定","")),"")</f>
        <v>予価未定</v>
      </c>
      <c r="J241" s="21">
        <f>IF(A241&lt;=COUNTA([2]品名マスター!$B$2:$B$501),IFERROR(ROUND(ABS(E241*F241*-1),0),0),"")</f>
        <v>0</v>
      </c>
      <c r="K241" s="21">
        <f>ROUNDUP(COUNTA(B$3:$B241)/30,0)</f>
        <v>8</v>
      </c>
      <c r="L241" s="22" t="str">
        <f t="shared" si="14"/>
        <v/>
      </c>
      <c r="M241" s="22" t="str">
        <f t="shared" si="14"/>
        <v/>
      </c>
      <c r="N241" s="3">
        <f t="shared" si="15"/>
        <v>12</v>
      </c>
      <c r="O241" s="3" t="str">
        <f t="shared" si="12"/>
        <v>規格表</v>
      </c>
      <c r="P241" s="3" t="str">
        <f t="shared" si="13"/>
        <v/>
      </c>
      <c r="U241" s="23"/>
      <c r="AZ241" s="24"/>
      <c r="BA241" s="14"/>
      <c r="BB241" s="14"/>
      <c r="BC241" s="14"/>
    </row>
    <row r="242" spans="1:55" ht="27" hidden="1" customHeight="1">
      <c r="A242" s="5">
        <f>IF(COUNTA([2]品名マスター!$B$2:$B$501)&gt;=COUNTA(B$3:$B242),COUNTA(B$3:$B242),"")</f>
        <v>240</v>
      </c>
      <c r="B242" s="15" t="str">
        <f>IF(B241="","",IF(B241="以下余白","",IF([2]品名マスター!B241=0,"以下余白",[2]品名マスター!B241)))</f>
        <v>バナナ</v>
      </c>
      <c r="C242" s="15" t="str">
        <f>IF(IF([2]品名マスター!C241=0,"以下余白",[2]品名マスター!C241)="以下余白","",[2]品名マスター!C241)</f>
        <v>規格表９－１６のとおり</v>
      </c>
      <c r="D242" s="16" t="str">
        <f>IF(IF([2]品名マスター!D241=0,"以下余白",[2]品名マスター!D241)="以下余白","",[2]品名マスター!D241)</f>
        <v>kg</v>
      </c>
      <c r="E242" s="17">
        <f>IF(IF([2]品名マスター!E241=0,"以下余白",[2]品名マスター!E241)="以下余白","",[2]品名マスター!E241)</f>
        <v>182</v>
      </c>
      <c r="F242" s="18"/>
      <c r="G242" s="19"/>
      <c r="H242" s="20" t="str">
        <f>IF(A242&lt;=COUNTA([2]品名マスター!$B$2:$B$501),IF(F242="","予価未定",IF(F242&lt;=0,"予価未定","")),"")</f>
        <v>予価未定</v>
      </c>
      <c r="J242" s="21">
        <f>IF(A242&lt;=COUNTA([2]品名マスター!$B$2:$B$501),IFERROR(ROUND(ABS(E242*F242*-1),0),0),"")</f>
        <v>0</v>
      </c>
      <c r="K242" s="21">
        <f>ROUNDUP(COUNTA(B$3:$B242)/30,0)</f>
        <v>8</v>
      </c>
      <c r="L242" s="22" t="str">
        <f t="shared" si="14"/>
        <v/>
      </c>
      <c r="M242" s="22" t="str">
        <f t="shared" si="14"/>
        <v/>
      </c>
      <c r="N242" s="3">
        <f t="shared" si="15"/>
        <v>11</v>
      </c>
      <c r="O242" s="3" t="str">
        <f t="shared" si="12"/>
        <v>規格表</v>
      </c>
      <c r="P242" s="3" t="str">
        <f t="shared" si="13"/>
        <v/>
      </c>
      <c r="U242" s="23"/>
      <c r="AZ242" s="24"/>
      <c r="BA242" s="14"/>
      <c r="BB242" s="14"/>
      <c r="BC242" s="14"/>
    </row>
    <row r="243" spans="1:55" ht="27" hidden="1" customHeight="1">
      <c r="A243" s="5">
        <f>IF(COUNTA([2]品名マスター!$B$2:$B$501)&gt;=COUNTA(B$3:$B243),COUNTA(B$3:$B243),"")</f>
        <v>241</v>
      </c>
      <c r="B243" s="15" t="str">
        <f>IF(B242="","",IF(B242="以下余白","",IF([2]品名マスター!B242=0,"以下余白",[2]品名マスター!B242)))</f>
        <v>ゴールデンキウイ</v>
      </c>
      <c r="C243" s="15" t="str">
        <f>IF(IF([2]品名マスター!C242=0,"以下余白",[2]品名マスター!C242)="以下余白","",[2]品名マスター!C242)</f>
        <v>規格表９－２７に準ずる</v>
      </c>
      <c r="D243" s="16" t="str">
        <f>IF(IF([2]品名マスター!D242=0,"以下余白",[2]品名マスター!D242)="以下余白","",[2]品名マスター!D242)</f>
        <v>kg</v>
      </c>
      <c r="E243" s="17">
        <f>IF(IF([2]品名マスター!E242=0,"以下余白",[2]品名マスター!E242)="以下余白","",[2]品名マスター!E242)</f>
        <v>61</v>
      </c>
      <c r="F243" s="18"/>
      <c r="G243" s="19"/>
      <c r="H243" s="20" t="str">
        <f>IF(A243&lt;=COUNTA([2]品名マスター!$B$2:$B$501),IF(F243="","予価未定",IF(F243&lt;=0,"予価未定","")),"")</f>
        <v>予価未定</v>
      </c>
      <c r="J243" s="21">
        <f>IF(A243&lt;=COUNTA([2]品名マスター!$B$2:$B$501),IFERROR(ROUND(ABS(E243*F243*-1),0),0),"")</f>
        <v>0</v>
      </c>
      <c r="K243" s="21">
        <f>ROUNDUP(COUNTA(B$3:$B243)/30,0)</f>
        <v>9</v>
      </c>
      <c r="L243" s="22" t="str">
        <f t="shared" si="14"/>
        <v/>
      </c>
      <c r="M243" s="22" t="str">
        <f t="shared" si="14"/>
        <v/>
      </c>
      <c r="N243" s="3">
        <f t="shared" si="15"/>
        <v>11</v>
      </c>
      <c r="O243" s="3" t="str">
        <f t="shared" si="12"/>
        <v>規格表</v>
      </c>
      <c r="P243" s="3" t="str">
        <f t="shared" si="13"/>
        <v/>
      </c>
      <c r="U243" s="23"/>
      <c r="AZ243" s="24"/>
      <c r="BA243" s="14"/>
      <c r="BB243" s="14"/>
      <c r="BC243" s="14"/>
    </row>
    <row r="244" spans="1:55" ht="27" hidden="1" customHeight="1">
      <c r="A244" s="5">
        <f>IF(COUNTA([2]品名マスター!$B$2:$B$501)&gt;=COUNTA(B$3:$B244),COUNTA(B$3:$B244),"")</f>
        <v>242</v>
      </c>
      <c r="B244" s="26" t="str">
        <f>IF(B243="","",IF(B243="以下余白","",IF([2]品名マスター!B243=0,"以下余白",[2]品名マスター!B243)))</f>
        <v>野菜ジュース（白ぶどう＆法蓮草）</v>
      </c>
      <c r="C244" s="15" t="str">
        <f>IF(IF([2]品名マスター!C243=0,"以下余白",[2]品名マスター!C243)="以下余白","",[2]品名マスター!C243)</f>
        <v>規格表１５－５３のとおり</v>
      </c>
      <c r="D244" s="16" t="str">
        <f>IF(IF([2]品名マスター!D243=0,"以下余白",[2]品名マスター!D243)="以下余白","",[2]品名マスター!D243)</f>
        <v>個</v>
      </c>
      <c r="E244" s="17">
        <f>IF(IF([2]品名マスター!E243=0,"以下余白",[2]品名マスター!E243)="以下余白","",[2]品名マスター!E243)</f>
        <v>773</v>
      </c>
      <c r="F244" s="18"/>
      <c r="G244" s="19"/>
      <c r="H244" s="20" t="str">
        <f>IF(A244&lt;=COUNTA([2]品名マスター!$B$2:$B$501),IF(F244="","予価未定",IF(F244&lt;=0,"予価未定","")),"")</f>
        <v>予価未定</v>
      </c>
      <c r="J244" s="21">
        <f>IF(A244&lt;=COUNTA([2]品名マスター!$B$2:$B$501),IFERROR(ROUND(ABS(E244*F244*-1),0),0),"")</f>
        <v>0</v>
      </c>
      <c r="K244" s="21">
        <f>ROUNDUP(COUNTA(B$3:$B244)/30,0)</f>
        <v>9</v>
      </c>
      <c r="L244" s="22" t="str">
        <f t="shared" si="14"/>
        <v/>
      </c>
      <c r="M244" s="22" t="str">
        <f t="shared" si="14"/>
        <v/>
      </c>
      <c r="N244" s="3">
        <f t="shared" si="15"/>
        <v>12</v>
      </c>
      <c r="O244" s="3" t="str">
        <f t="shared" si="12"/>
        <v>規格表</v>
      </c>
      <c r="P244" s="3" t="str">
        <f t="shared" si="13"/>
        <v/>
      </c>
      <c r="U244" s="23"/>
      <c r="AZ244" s="24"/>
      <c r="BA244" s="14"/>
      <c r="BB244" s="14"/>
      <c r="BC244" s="14"/>
    </row>
    <row r="245" spans="1:55" ht="27" hidden="1" customHeight="1">
      <c r="A245" s="5">
        <f>IF(COUNTA([2]品名マスター!$B$2:$B$501)&gt;=COUNTA(B$3:$B245),COUNTA(B$3:$B245),"")</f>
        <v>243</v>
      </c>
      <c r="B245" s="26" t="str">
        <f>IF(B244="","",IF(B244="以下余白","",IF([2]品名マスター!B244=0,"以下余白",[2]品名マスター!B244)))</f>
        <v>野菜ジュース（人参＆りんご）</v>
      </c>
      <c r="C245" s="15" t="str">
        <f>IF(IF([2]品名マスター!C244=0,"以下余白",[2]品名マスター!C244)="以下余白","",[2]品名マスター!C244)</f>
        <v>規格表１５－５４のとおり</v>
      </c>
      <c r="D245" s="16" t="str">
        <f>IF(IF([2]品名マスター!D244=0,"以下余白",[2]品名マスター!D244)="以下余白","",[2]品名マスター!D244)</f>
        <v>個</v>
      </c>
      <c r="E245" s="17">
        <f>IF(IF([2]品名マスター!E244=0,"以下余白",[2]品名マスター!E244)="以下余白","",[2]品名マスター!E244)</f>
        <v>459</v>
      </c>
      <c r="F245" s="18"/>
      <c r="G245" s="19"/>
      <c r="H245" s="20" t="str">
        <f>IF(A245&lt;=COUNTA([2]品名マスター!$B$2:$B$501),IF(F245="","予価未定",IF(F245&lt;=0,"予価未定","")),"")</f>
        <v>予価未定</v>
      </c>
      <c r="J245" s="21">
        <f>IF(A245&lt;=COUNTA([2]品名マスター!$B$2:$B$501),IFERROR(ROUND(ABS(E245*F245*-1),0),0),"")</f>
        <v>0</v>
      </c>
      <c r="K245" s="21">
        <f>ROUNDUP(COUNTA(B$3:$B245)/30,0)</f>
        <v>9</v>
      </c>
      <c r="L245" s="22" t="str">
        <f t="shared" si="14"/>
        <v/>
      </c>
      <c r="M245" s="22" t="str">
        <f t="shared" si="14"/>
        <v/>
      </c>
      <c r="N245" s="3">
        <f t="shared" si="15"/>
        <v>12</v>
      </c>
      <c r="O245" s="3" t="str">
        <f t="shared" si="12"/>
        <v>規格表</v>
      </c>
      <c r="P245" s="3" t="str">
        <f t="shared" si="13"/>
        <v/>
      </c>
      <c r="U245" s="23"/>
      <c r="AZ245" s="24"/>
      <c r="BA245" s="14"/>
      <c r="BB245" s="14"/>
      <c r="BC245" s="14"/>
    </row>
    <row r="246" spans="1:55" ht="27" hidden="1" customHeight="1">
      <c r="A246" s="5">
        <f>IF(COUNTA([2]品名マスター!$B$2:$B$501)&gt;=COUNTA(B$3:$B246),COUNTA(B$3:$B246),"")</f>
        <v>244</v>
      </c>
      <c r="B246" s="15" t="str">
        <f>IF(B245="","",IF(B245="以下余白","",IF([2]品名マスター!B245=0,"以下余白",[2]品名マスター!B245)))</f>
        <v>エリンギ</v>
      </c>
      <c r="C246" s="25" t="str">
        <f>IF(IF([2]品名マスター!C245=0,"以下余白",[2]品名マスター!C245)="以下余白","",[2]品名マスター!C245)</f>
        <v>１本４０ｇ程度、鮮度良好なもの</v>
      </c>
      <c r="D246" s="16" t="str">
        <f>IF(IF([2]品名マスター!D245=0,"以下余白",[2]品名マスター!D245)="以下余白","",[2]品名マスター!D245)</f>
        <v>kg</v>
      </c>
      <c r="E246" s="17">
        <f>IF(IF([2]品名マスター!E245=0,"以下余白",[2]品名マスター!E245)="以下余白","",[2]品名マスター!E245)</f>
        <v>6</v>
      </c>
      <c r="F246" s="18"/>
      <c r="G246" s="19"/>
      <c r="H246" s="20" t="str">
        <f>IF(A246&lt;=COUNTA([2]品名マスター!$B$2:$B$501),IF(F246="","予価未定",IF(F246&lt;=0,"予価未定","")),"")</f>
        <v>予価未定</v>
      </c>
      <c r="J246" s="21">
        <f>IF(A246&lt;=COUNTA([2]品名マスター!$B$2:$B$501),IFERROR(ROUND(ABS(E246*F246*-1),0),0),"")</f>
        <v>0</v>
      </c>
      <c r="K246" s="21">
        <f>ROUNDUP(COUNTA(B$3:$B246)/30,0)</f>
        <v>9</v>
      </c>
      <c r="L246" s="22" t="str">
        <f t="shared" si="14"/>
        <v/>
      </c>
      <c r="M246" s="22" t="str">
        <f t="shared" si="14"/>
        <v/>
      </c>
      <c r="N246" s="3">
        <f t="shared" si="15"/>
        <v>15</v>
      </c>
      <c r="O246" s="3" t="str">
        <f t="shared" si="12"/>
        <v>１本４</v>
      </c>
      <c r="P246" s="3" t="str">
        <f t="shared" si="13"/>
        <v/>
      </c>
      <c r="U246" s="23"/>
      <c r="AZ246" s="24"/>
      <c r="BA246" s="14"/>
      <c r="BB246" s="14"/>
      <c r="BC246" s="14"/>
    </row>
    <row r="247" spans="1:55" ht="27" hidden="1" customHeight="1">
      <c r="A247" s="5">
        <f>IF(COUNTA([2]品名マスター!$B$2:$B$501)&gt;=COUNTA(B$3:$B247),COUNTA(B$3:$B247),"")</f>
        <v>245</v>
      </c>
      <c r="B247" s="15" t="str">
        <f>IF(B246="","",IF(B246="以下余白","",IF([2]品名マスター!B246=0,"以下余白",[2]品名マスター!B246)))</f>
        <v>冷凍カットえのき</v>
      </c>
      <c r="C247" s="15" t="str">
        <f>IF(IF([2]品名マスター!C246=0,"以下余白",[2]品名マスター!C246)="以下余白","",[2]品名マスター!C246)</f>
        <v>規格表１６－７９のとおり</v>
      </c>
      <c r="D247" s="16" t="str">
        <f>IF(IF([2]品名マスター!D246=0,"以下余白",[2]品名マスター!D246)="以下余白","",[2]品名マスター!D246)</f>
        <v>kg</v>
      </c>
      <c r="E247" s="17">
        <f>IF(IF([2]品名マスター!E246=0,"以下余白",[2]品名マスター!E246)="以下余白","",[2]品名マスター!E246)</f>
        <v>65</v>
      </c>
      <c r="F247" s="18"/>
      <c r="G247" s="19"/>
      <c r="H247" s="20" t="str">
        <f>IF(A247&lt;=COUNTA([2]品名マスター!$B$2:$B$501),IF(F247="","予価未定",IF(F247&lt;=0,"予価未定","")),"")</f>
        <v>予価未定</v>
      </c>
      <c r="J247" s="21">
        <f>IF(A247&lt;=COUNTA([2]品名マスター!$B$2:$B$501),IFERROR(ROUND(ABS(E247*F247*-1),0),0),"")</f>
        <v>0</v>
      </c>
      <c r="K247" s="21">
        <f>ROUNDUP(COUNTA(B$3:$B247)/30,0)</f>
        <v>9</v>
      </c>
      <c r="L247" s="22" t="str">
        <f t="shared" si="14"/>
        <v/>
      </c>
      <c r="M247" s="22" t="str">
        <f t="shared" si="14"/>
        <v/>
      </c>
      <c r="N247" s="3">
        <f t="shared" si="15"/>
        <v>12</v>
      </c>
      <c r="O247" s="3" t="str">
        <f t="shared" si="12"/>
        <v>規格表</v>
      </c>
      <c r="P247" s="3" t="str">
        <f t="shared" si="13"/>
        <v/>
      </c>
      <c r="U247" s="23"/>
      <c r="AZ247" s="24"/>
      <c r="BA247" s="14"/>
      <c r="BB247" s="14"/>
      <c r="BC247" s="14"/>
    </row>
    <row r="248" spans="1:55" ht="27" hidden="1" customHeight="1">
      <c r="A248" s="5">
        <f>IF(COUNTA([2]品名マスター!$B$2:$B$501)&gt;=COUNTA(B$3:$B248),COUNTA(B$3:$B248),"")</f>
        <v>246</v>
      </c>
      <c r="B248" s="15" t="str">
        <f>IF(B247="","",IF(B247="以下余白","",IF([2]品名マスター!B247=0,"以下余白",[2]品名マスター!B247)))</f>
        <v>冷凍カットしめじ</v>
      </c>
      <c r="C248" s="15" t="str">
        <f>IF(IF([2]品名マスター!C247=0,"以下余白",[2]品名マスター!C247)="以下余白","",[2]品名マスター!C247)</f>
        <v>規格表１６－９５のとおり</v>
      </c>
      <c r="D248" s="16" t="str">
        <f>IF(IF([2]品名マスター!D247=0,"以下余白",[2]品名マスター!D247)="以下余白","",[2]品名マスター!D247)</f>
        <v>kg</v>
      </c>
      <c r="E248" s="17">
        <f>IF(IF([2]品名マスター!E247=0,"以下余白",[2]品名マスター!E247)="以下余白","",[2]品名マスター!E247)</f>
        <v>172</v>
      </c>
      <c r="F248" s="18"/>
      <c r="G248" s="19"/>
      <c r="H248" s="20" t="str">
        <f>IF(A248&lt;=COUNTA([2]品名マスター!$B$2:$B$501),IF(F248="","予価未定",IF(F248&lt;=0,"予価未定","")),"")</f>
        <v>予価未定</v>
      </c>
      <c r="J248" s="21">
        <f>IF(A248&lt;=COUNTA([2]品名マスター!$B$2:$B$501),IFERROR(ROUND(ABS(E248*F248*-1),0),0),"")</f>
        <v>0</v>
      </c>
      <c r="K248" s="21">
        <f>ROUNDUP(COUNTA(B$3:$B248)/30,0)</f>
        <v>9</v>
      </c>
      <c r="L248" s="22" t="str">
        <f t="shared" si="14"/>
        <v/>
      </c>
      <c r="M248" s="22" t="str">
        <f t="shared" si="14"/>
        <v/>
      </c>
      <c r="N248" s="3">
        <f t="shared" si="15"/>
        <v>12</v>
      </c>
      <c r="O248" s="3" t="str">
        <f t="shared" si="12"/>
        <v>規格表</v>
      </c>
      <c r="P248" s="3" t="str">
        <f t="shared" si="13"/>
        <v/>
      </c>
      <c r="U248" s="23"/>
      <c r="AZ248" s="24"/>
      <c r="BA248" s="14"/>
      <c r="BB248" s="14"/>
      <c r="BC248" s="14"/>
    </row>
    <row r="249" spans="1:55" ht="27" hidden="1" customHeight="1">
      <c r="A249" s="5">
        <f>IF(COUNTA([2]品名マスター!$B$2:$B$501)&gt;=COUNTA(B$3:$B249),COUNTA(B$3:$B249),"")</f>
        <v>247</v>
      </c>
      <c r="B249" s="15" t="str">
        <f>IF(B248="","",IF(B248="以下余白","",IF([2]品名マスター!B248=0,"以下余白",[2]品名マスター!B248)))</f>
        <v>木くらげスライス</v>
      </c>
      <c r="C249" s="15" t="str">
        <f>IF(IF([2]品名マスター!C248=0,"以下余白",[2]品名マスター!C248)="以下余白","",[2]品名マスター!C248)</f>
        <v>規格表１０－２１のとおり</v>
      </c>
      <c r="D249" s="16" t="str">
        <f>IF(IF([2]品名マスター!D248=0,"以下余白",[2]品名マスター!D248)="以下余白","",[2]品名マスター!D248)</f>
        <v>kg</v>
      </c>
      <c r="E249" s="17">
        <f>IF(IF([2]品名マスター!E248=0,"以下余白",[2]品名マスター!E248)="以下余白","",[2]品名マスター!E248)</f>
        <v>6</v>
      </c>
      <c r="F249" s="18"/>
      <c r="G249" s="19"/>
      <c r="H249" s="20" t="str">
        <f>IF(A249&lt;=COUNTA([2]品名マスター!$B$2:$B$501),IF(F249="","予価未定",IF(F249&lt;=0,"予価未定","")),"")</f>
        <v>予価未定</v>
      </c>
      <c r="J249" s="21">
        <f>IF(A249&lt;=COUNTA([2]品名マスター!$B$2:$B$501),IFERROR(ROUND(ABS(E249*F249*-1),0),0),"")</f>
        <v>0</v>
      </c>
      <c r="K249" s="21">
        <f>ROUNDUP(COUNTA(B$3:$B249)/30,0)</f>
        <v>9</v>
      </c>
      <c r="L249" s="22" t="str">
        <f t="shared" si="14"/>
        <v/>
      </c>
      <c r="M249" s="22" t="str">
        <f t="shared" si="14"/>
        <v/>
      </c>
      <c r="N249" s="3">
        <f t="shared" si="15"/>
        <v>12</v>
      </c>
      <c r="O249" s="3" t="str">
        <f t="shared" si="12"/>
        <v>規格表</v>
      </c>
      <c r="P249" s="3" t="str">
        <f t="shared" si="13"/>
        <v/>
      </c>
      <c r="U249" s="23"/>
      <c r="AZ249" s="24"/>
      <c r="BA249" s="14"/>
      <c r="BB249" s="14"/>
      <c r="BC249" s="14"/>
    </row>
    <row r="250" spans="1:55" ht="27" hidden="1" customHeight="1">
      <c r="A250" s="5">
        <f>IF(COUNTA([2]品名マスター!$B$2:$B$501)&gt;=COUNTA(B$3:$B250),COUNTA(B$3:$B250),"")</f>
        <v>248</v>
      </c>
      <c r="B250" s="15" t="str">
        <f>IF(B249="","",IF(B249="以下余白","",IF([2]品名マスター!B249=0,"以下余白",[2]品名マスター!B249)))</f>
        <v>冷凍きのこミックス</v>
      </c>
      <c r="C250" s="15" t="str">
        <f>IF(IF([2]品名マスター!C249=0,"以下余白",[2]品名マスター!C249)="以下余白","",[2]品名マスター!C249)</f>
        <v>規格表１６－５３のとおり</v>
      </c>
      <c r="D250" s="16" t="str">
        <f>IF(IF([2]品名マスター!D249=0,"以下余白",[2]品名マスター!D249)="以下余白","",[2]品名マスター!D249)</f>
        <v>kg</v>
      </c>
      <c r="E250" s="17">
        <f>IF(IF([2]品名マスター!E249=0,"以下余白",[2]品名マスター!E249)="以下余白","",[2]品名マスター!E249)</f>
        <v>46</v>
      </c>
      <c r="F250" s="18"/>
      <c r="G250" s="19"/>
      <c r="H250" s="20" t="str">
        <f>IF(A250&lt;=COUNTA([2]品名マスター!$B$2:$B$501),IF(F250="","予価未定",IF(F250&lt;=0,"予価未定","")),"")</f>
        <v>予価未定</v>
      </c>
      <c r="J250" s="21">
        <f>IF(A250&lt;=COUNTA([2]品名マスター!$B$2:$B$501),IFERROR(ROUND(ABS(E250*F250*-1),0),0),"")</f>
        <v>0</v>
      </c>
      <c r="K250" s="21">
        <f>ROUNDUP(COUNTA(B$3:$B250)/30,0)</f>
        <v>9</v>
      </c>
      <c r="L250" s="22" t="str">
        <f t="shared" si="14"/>
        <v/>
      </c>
      <c r="M250" s="22" t="str">
        <f t="shared" si="14"/>
        <v/>
      </c>
      <c r="N250" s="3">
        <f t="shared" si="15"/>
        <v>12</v>
      </c>
      <c r="O250" s="3" t="str">
        <f t="shared" si="12"/>
        <v>規格表</v>
      </c>
      <c r="P250" s="3" t="str">
        <f t="shared" si="13"/>
        <v/>
      </c>
      <c r="U250" s="23"/>
      <c r="AZ250" s="24"/>
      <c r="BA250" s="14"/>
      <c r="BB250" s="14"/>
      <c r="BC250" s="14"/>
    </row>
    <row r="251" spans="1:55" ht="27" hidden="1" customHeight="1">
      <c r="A251" s="5">
        <f>IF(COUNTA([2]品名マスター!$B$2:$B$501)&gt;=COUNTA(B$3:$B251),COUNTA(B$3:$B251),"")</f>
        <v>249</v>
      </c>
      <c r="B251" s="15" t="str">
        <f>IF(B250="","",IF(B250="以下余白","",IF([2]品名マスター!B250=0,"以下余白",[2]品名マスター!B250)))</f>
        <v>海草サラダ</v>
      </c>
      <c r="C251" s="15" t="str">
        <f>IF(IF([2]品名マスター!C250=0,"以下余白",[2]品名マスター!C250)="以下余白","",[2]品名マスター!C250)</f>
        <v>規格表３－７７のとおり</v>
      </c>
      <c r="D251" s="16" t="str">
        <f>IF(IF([2]品名マスター!D250=0,"以下余白",[2]品名マスター!D250)="以下余白","",[2]品名マスター!D250)</f>
        <v>kg</v>
      </c>
      <c r="E251" s="17">
        <f>IF(IF([2]品名マスター!E250=0,"以下余白",[2]品名マスター!E250)="以下余白","",[2]品名マスター!E250)</f>
        <v>1</v>
      </c>
      <c r="F251" s="18"/>
      <c r="G251" s="19"/>
      <c r="H251" s="20" t="str">
        <f>IF(A251&lt;=COUNTA([2]品名マスター!$B$2:$B$501),IF(F251="","予価未定",IF(F251&lt;=0,"予価未定","")),"")</f>
        <v>予価未定</v>
      </c>
      <c r="J251" s="21">
        <f>IF(A251&lt;=COUNTA([2]品名マスター!$B$2:$B$501),IFERROR(ROUND(ABS(E251*F251*-1),0),0),"")</f>
        <v>0</v>
      </c>
      <c r="K251" s="21">
        <f>ROUNDUP(COUNTA(B$3:$B251)/30,0)</f>
        <v>9</v>
      </c>
      <c r="L251" s="22" t="str">
        <f t="shared" si="14"/>
        <v/>
      </c>
      <c r="M251" s="22" t="str">
        <f t="shared" si="14"/>
        <v/>
      </c>
      <c r="N251" s="3">
        <f t="shared" si="15"/>
        <v>11</v>
      </c>
      <c r="O251" s="3" t="str">
        <f t="shared" si="12"/>
        <v>規格表</v>
      </c>
      <c r="P251" s="3" t="str">
        <f t="shared" si="13"/>
        <v/>
      </c>
      <c r="U251" s="23"/>
      <c r="AZ251" s="24"/>
      <c r="BA251" s="14"/>
      <c r="BB251" s="14"/>
      <c r="BC251" s="14"/>
    </row>
    <row r="252" spans="1:55" ht="27" hidden="1" customHeight="1">
      <c r="A252" s="5">
        <f>IF(COUNTA([2]品名マスター!$B$2:$B$501)&gt;=COUNTA(B$3:$B252),COUNTA(B$3:$B252),"")</f>
        <v>250</v>
      </c>
      <c r="B252" s="15" t="str">
        <f>IF(B251="","",IF(B251="以下余白","",IF([2]品名マスター!B251=0,"以下余白",[2]品名マスター!B251)))</f>
        <v>錦糸のり</v>
      </c>
      <c r="C252" s="15" t="str">
        <f>IF(IF([2]品名マスター!C251=0,"以下余白",[2]品名マスター!C251)="以下余白","",[2]品名マスター!C251)</f>
        <v>規格表１０－３のとおり</v>
      </c>
      <c r="D252" s="16" t="str">
        <f>IF(IF([2]品名マスター!D251=0,"以下余白",[2]品名マスター!D251)="以下余白","",[2]品名マスター!D251)</f>
        <v>kg</v>
      </c>
      <c r="E252" s="17">
        <f>IF(IF([2]品名マスター!E251=0,"以下余白",[2]品名マスター!E251)="以下余白","",[2]品名マスター!E251)</f>
        <v>2</v>
      </c>
      <c r="F252" s="18"/>
      <c r="G252" s="19"/>
      <c r="H252" s="20" t="str">
        <f>IF(A252&lt;=COUNTA([2]品名マスター!$B$2:$B$501),IF(F252="","予価未定",IF(F252&lt;=0,"予価未定","")),"")</f>
        <v>予価未定</v>
      </c>
      <c r="J252" s="21">
        <f>IF(A252&lt;=COUNTA([2]品名マスター!$B$2:$B$501),IFERROR(ROUND(ABS(E252*F252*-1),0),0),"")</f>
        <v>0</v>
      </c>
      <c r="K252" s="21">
        <f>ROUNDUP(COUNTA(B$3:$B252)/30,0)</f>
        <v>9</v>
      </c>
      <c r="L252" s="22" t="str">
        <f t="shared" si="14"/>
        <v/>
      </c>
      <c r="M252" s="22" t="str">
        <f t="shared" si="14"/>
        <v/>
      </c>
      <c r="N252" s="3">
        <f t="shared" si="15"/>
        <v>11</v>
      </c>
      <c r="O252" s="3" t="str">
        <f t="shared" si="12"/>
        <v>規格表</v>
      </c>
      <c r="P252" s="3" t="str">
        <f t="shared" si="13"/>
        <v/>
      </c>
      <c r="U252" s="23"/>
      <c r="AZ252" s="24"/>
      <c r="BA252" s="14"/>
      <c r="BB252" s="14"/>
      <c r="BC252" s="14"/>
    </row>
    <row r="253" spans="1:55" ht="27" hidden="1" customHeight="1">
      <c r="A253" s="5">
        <f>IF(COUNTA([2]品名マスター!$B$2:$B$501)&gt;=COUNTA(B$3:$B253),COUNTA(B$3:$B253),"")</f>
        <v>251</v>
      </c>
      <c r="B253" s="15" t="str">
        <f>IF(B252="","",IF(B252="以下余白","",IF([2]品名マスター!B252=0,"以下余白",[2]品名マスター!B252)))</f>
        <v>塩昆布</v>
      </c>
      <c r="C253" s="15" t="str">
        <f>IF(IF([2]品名マスター!C252=0,"以下余白",[2]品名マスター!C252)="以下余白","",[2]品名マスター!C252)</f>
        <v>規格表１０－１３のとおり</v>
      </c>
      <c r="D253" s="16" t="str">
        <f>IF(IF([2]品名マスター!D252=0,"以下余白",[2]品名マスター!D252)="以下余白","",[2]品名マスター!D252)</f>
        <v>kg</v>
      </c>
      <c r="E253" s="17">
        <f>IF(IF([2]品名マスター!E252=0,"以下余白",[2]品名マスター!E252)="以下余白","",[2]品名マスター!E252)</f>
        <v>2</v>
      </c>
      <c r="F253" s="18"/>
      <c r="G253" s="19"/>
      <c r="H253" s="20" t="str">
        <f>IF(A253&lt;=COUNTA([2]品名マスター!$B$2:$B$501),IF(F253="","予価未定",IF(F253&lt;=0,"予価未定","")),"")</f>
        <v>予価未定</v>
      </c>
      <c r="J253" s="21">
        <f>IF(A253&lt;=COUNTA([2]品名マスター!$B$2:$B$501),IFERROR(ROUND(ABS(E253*F253*-1),0),0),"")</f>
        <v>0</v>
      </c>
      <c r="K253" s="21">
        <f>ROUNDUP(COUNTA(B$3:$B253)/30,0)</f>
        <v>9</v>
      </c>
      <c r="L253" s="22" t="str">
        <f t="shared" si="14"/>
        <v/>
      </c>
      <c r="M253" s="22" t="str">
        <f t="shared" si="14"/>
        <v/>
      </c>
      <c r="N253" s="3">
        <f t="shared" si="15"/>
        <v>12</v>
      </c>
      <c r="O253" s="3" t="str">
        <f t="shared" si="12"/>
        <v>規格表</v>
      </c>
      <c r="P253" s="3" t="str">
        <f t="shared" si="13"/>
        <v/>
      </c>
      <c r="U253" s="23"/>
      <c r="AZ253" s="24"/>
      <c r="BA253" s="14"/>
      <c r="BB253" s="14"/>
      <c r="BC253" s="14"/>
    </row>
    <row r="254" spans="1:55" ht="27" hidden="1" customHeight="1">
      <c r="A254" s="5">
        <f>IF(COUNTA([2]品名マスター!$B$2:$B$501)&gt;=COUNTA(B$3:$B254),COUNTA(B$3:$B254),"")</f>
        <v>252</v>
      </c>
      <c r="B254" s="15" t="str">
        <f>IF(B253="","",IF(B253="以下余白","",IF([2]品名マスター!B253=0,"以下余白",[2]品名マスター!B253)))</f>
        <v>青のり粉Ａ</v>
      </c>
      <c r="C254" s="15" t="str">
        <f>IF(IF([2]品名マスター!C253=0,"以下余白",[2]品名マスター!C253)="以下余白","",[2]品名マスター!C253)</f>
        <v>規格表１０－２のとおり</v>
      </c>
      <c r="D254" s="16" t="str">
        <f>IF(IF([2]品名マスター!D253=0,"以下余白",[2]品名マスター!D253)="以下余白","",[2]品名マスター!D253)</f>
        <v>kg</v>
      </c>
      <c r="E254" s="17">
        <f>IF(IF([2]品名マスター!E253=0,"以下余白",[2]品名マスター!E253)="以下余白","",[2]品名マスター!E253)</f>
        <v>0.5</v>
      </c>
      <c r="F254" s="18"/>
      <c r="G254" s="19"/>
      <c r="H254" s="20" t="str">
        <f>IF(A254&lt;=COUNTA([2]品名マスター!$B$2:$B$501),IF(F254="","予価未定",IF(F254&lt;=0,"予価未定","")),"")</f>
        <v>予価未定</v>
      </c>
      <c r="J254" s="21">
        <f>IF(A254&lt;=COUNTA([2]品名マスター!$B$2:$B$501),IFERROR(ROUND(ABS(E254*F254*-1),0),0),"")</f>
        <v>0</v>
      </c>
      <c r="K254" s="21">
        <f>ROUNDUP(COUNTA(B$3:$B254)/30,0)</f>
        <v>9</v>
      </c>
      <c r="L254" s="22">
        <f t="shared" si="14"/>
        <v>0.5</v>
      </c>
      <c r="M254" s="22" t="str">
        <f t="shared" si="14"/>
        <v/>
      </c>
      <c r="N254" s="3">
        <f t="shared" si="15"/>
        <v>11</v>
      </c>
      <c r="O254" s="3" t="str">
        <f t="shared" si="12"/>
        <v>規格表</v>
      </c>
      <c r="P254" s="3" t="str">
        <f t="shared" si="13"/>
        <v/>
      </c>
      <c r="U254" s="23"/>
      <c r="AZ254" s="24"/>
      <c r="BA254" s="14"/>
      <c r="BB254" s="14"/>
      <c r="BC254" s="14"/>
    </row>
    <row r="255" spans="1:55" ht="27" hidden="1" customHeight="1">
      <c r="A255" s="5">
        <f>IF(COUNTA([2]品名マスター!$B$2:$B$501)&gt;=COUNTA(B$3:$B255),COUNTA(B$3:$B255),"")</f>
        <v>253</v>
      </c>
      <c r="B255" s="15" t="str">
        <f>IF(B254="","",IF(B254="以下余白","",IF([2]品名マスター!B254=0,"以下余白",[2]品名マスター!B254)))</f>
        <v>もずく</v>
      </c>
      <c r="C255" s="15" t="str">
        <f>IF(IF([2]品名マスター!C254=0,"以下余白",[2]品名マスター!C254)="以下余白","",[2]品名マスター!C254)</f>
        <v>規格表３－７０のとおり</v>
      </c>
      <c r="D255" s="16" t="str">
        <f>IF(IF([2]品名マスター!D254=0,"以下余白",[2]品名マスター!D254)="以下余白","",[2]品名マスター!D254)</f>
        <v>kg</v>
      </c>
      <c r="E255" s="17">
        <f>IF(IF([2]品名マスター!E254=0,"以下余白",[2]品名マスター!E254)="以下余白","",[2]品名マスター!E254)</f>
        <v>115</v>
      </c>
      <c r="F255" s="18"/>
      <c r="G255" s="19"/>
      <c r="H255" s="20" t="str">
        <f>IF(A255&lt;=COUNTA([2]品名マスター!$B$2:$B$501),IF(F255="","予価未定",IF(F255&lt;=0,"予価未定","")),"")</f>
        <v>予価未定</v>
      </c>
      <c r="J255" s="21">
        <f>IF(A255&lt;=COUNTA([2]品名マスター!$B$2:$B$501),IFERROR(ROUND(ABS(E255*F255*-1),0),0),"")</f>
        <v>0</v>
      </c>
      <c r="K255" s="21">
        <f>ROUNDUP(COUNTA(B$3:$B255)/30,0)</f>
        <v>9</v>
      </c>
      <c r="L255" s="22" t="str">
        <f t="shared" si="14"/>
        <v/>
      </c>
      <c r="M255" s="22" t="str">
        <f t="shared" si="14"/>
        <v/>
      </c>
      <c r="N255" s="3">
        <f t="shared" si="15"/>
        <v>11</v>
      </c>
      <c r="O255" s="3" t="str">
        <f t="shared" si="12"/>
        <v>規格表</v>
      </c>
      <c r="P255" s="3" t="str">
        <f t="shared" si="13"/>
        <v/>
      </c>
      <c r="U255" s="23"/>
      <c r="AZ255" s="24"/>
      <c r="BA255" s="14"/>
      <c r="BB255" s="14"/>
      <c r="BC255" s="14"/>
    </row>
    <row r="256" spans="1:55" ht="27" hidden="1" customHeight="1">
      <c r="A256" s="5">
        <f>IF(COUNTA([2]品名マスター!$B$2:$B$501)&gt;=COUNTA(B$3:$B256),COUNTA(B$3:$B256),"")</f>
        <v>254</v>
      </c>
      <c r="B256" s="15" t="str">
        <f>IF(B255="","",IF(B255="以下余白","",IF([2]品名マスター!B255=0,"以下余白",[2]品名マスター!B255)))</f>
        <v>しそひじき</v>
      </c>
      <c r="C256" s="15" t="str">
        <f>IF(IF([2]品名マスター!C255=0,"以下余白",[2]品名マスター!C255)="以下余白","",[2]品名マスター!C255)</f>
        <v>１ｋｇ入り</v>
      </c>
      <c r="D256" s="16" t="str">
        <f>IF(IF([2]品名マスター!D255=0,"以下余白",[2]品名マスター!D255)="以下余白","",[2]品名マスター!D255)</f>
        <v>kg</v>
      </c>
      <c r="E256" s="17">
        <f>IF(IF([2]品名マスター!E255=0,"以下余白",[2]品名マスター!E255)="以下余白","",[2]品名マスター!E255)</f>
        <v>9</v>
      </c>
      <c r="F256" s="18"/>
      <c r="G256" s="19"/>
      <c r="H256" s="20" t="str">
        <f>IF(A256&lt;=COUNTA([2]品名マスター!$B$2:$B$501),IF(F256="","予価未定",IF(F256&lt;=0,"予価未定","")),"")</f>
        <v>予価未定</v>
      </c>
      <c r="J256" s="21">
        <f>IF(A256&lt;=COUNTA([2]品名マスター!$B$2:$B$501),IFERROR(ROUND(ABS(E256*F256*-1),0),0),"")</f>
        <v>0</v>
      </c>
      <c r="K256" s="21">
        <f>ROUNDUP(COUNTA(B$3:$B256)/30,0)</f>
        <v>9</v>
      </c>
      <c r="L256" s="22" t="str">
        <f t="shared" si="14"/>
        <v/>
      </c>
      <c r="M256" s="22" t="str">
        <f t="shared" si="14"/>
        <v/>
      </c>
      <c r="N256" s="3">
        <f t="shared" si="15"/>
        <v>5</v>
      </c>
      <c r="O256" s="3" t="str">
        <f t="shared" si="12"/>
        <v>１ｋｇ</v>
      </c>
      <c r="P256" s="3" t="str">
        <f t="shared" si="13"/>
        <v/>
      </c>
      <c r="U256" s="23"/>
      <c r="AZ256" s="24"/>
      <c r="BA256" s="14"/>
      <c r="BB256" s="14"/>
      <c r="BC256" s="14"/>
    </row>
    <row r="257" spans="1:55" ht="27" hidden="1" customHeight="1">
      <c r="A257" s="5">
        <f>IF(COUNTA([2]品名マスター!$B$2:$B$501)&gt;=COUNTA(B$3:$B257),COUNTA(B$3:$B257),"")</f>
        <v>255</v>
      </c>
      <c r="B257" s="15" t="str">
        <f>IF(B256="","",IF(B256="以下余白","",IF([2]品名マスター!B256=0,"以下余白",[2]品名マスター!B256)))</f>
        <v>刻み昆布</v>
      </c>
      <c r="C257" s="15" t="str">
        <f>IF(IF([2]品名マスター!C256=0,"以下余白",[2]品名マスター!C256)="以下余白","",[2]品名マスター!C256)</f>
        <v>規格表１０－１６のとおり</v>
      </c>
      <c r="D257" s="16" t="str">
        <f>IF(IF([2]品名マスター!D256=0,"以下余白",[2]品名マスター!D256)="以下余白","",[2]品名マスター!D256)</f>
        <v>kg</v>
      </c>
      <c r="E257" s="17">
        <f>IF(IF([2]品名マスター!E256=0,"以下余白",[2]品名マスター!E256)="以下余白","",[2]品名マスター!E256)</f>
        <v>8</v>
      </c>
      <c r="F257" s="18"/>
      <c r="G257" s="19"/>
      <c r="H257" s="20" t="str">
        <f>IF(A257&lt;=COUNTA([2]品名マスター!$B$2:$B$501),IF(F257="","予価未定",IF(F257&lt;=0,"予価未定","")),"")</f>
        <v>予価未定</v>
      </c>
      <c r="J257" s="21">
        <f>IF(A257&lt;=COUNTA([2]品名マスター!$B$2:$B$501),IFERROR(ROUND(ABS(E257*F257*-1),0),0),"")</f>
        <v>0</v>
      </c>
      <c r="K257" s="21">
        <f>ROUNDUP(COUNTA(B$3:$B257)/30,0)</f>
        <v>9</v>
      </c>
      <c r="L257" s="22" t="str">
        <f t="shared" si="14"/>
        <v/>
      </c>
      <c r="M257" s="22" t="str">
        <f t="shared" si="14"/>
        <v/>
      </c>
      <c r="N257" s="3">
        <f t="shared" si="15"/>
        <v>12</v>
      </c>
      <c r="O257" s="3" t="str">
        <f t="shared" si="12"/>
        <v>規格表</v>
      </c>
      <c r="P257" s="3" t="str">
        <f t="shared" si="13"/>
        <v/>
      </c>
      <c r="U257" s="23"/>
      <c r="AZ257" s="24"/>
      <c r="BA257" s="14"/>
      <c r="BB257" s="14"/>
      <c r="BC257" s="14"/>
    </row>
    <row r="258" spans="1:55" ht="27" hidden="1" customHeight="1">
      <c r="A258" s="5">
        <f>IF(COUNTA([2]品名マスター!$B$2:$B$501)&gt;=COUNTA(B$3:$B258),COUNTA(B$3:$B258),"")</f>
        <v>256</v>
      </c>
      <c r="B258" s="15" t="str">
        <f>IF(B257="","",IF(B257="以下余白","",IF([2]品名マスター!B257=0,"以下余白",[2]品名マスター!B257)))</f>
        <v>結び昆布</v>
      </c>
      <c r="C258" s="15" t="str">
        <f>IF(IF([2]品名マスター!C257=0,"以下余白",[2]品名マスター!C257)="以下余白","",[2]品名マスター!C257)</f>
        <v>規格表１０－１８のとおり</v>
      </c>
      <c r="D258" s="16" t="str">
        <f>IF(IF([2]品名マスター!D257=0,"以下余白",[2]品名マスター!D257)="以下余白","",[2]品名マスター!D257)</f>
        <v>kg</v>
      </c>
      <c r="E258" s="17">
        <f>IF(IF([2]品名マスター!E257=0,"以下余白",[2]品名マスター!E257)="以下余白","",[2]品名マスター!E257)</f>
        <v>42</v>
      </c>
      <c r="F258" s="18"/>
      <c r="G258" s="19"/>
      <c r="H258" s="20" t="str">
        <f>IF(A258&lt;=COUNTA([2]品名マスター!$B$2:$B$501),IF(F258="","予価未定",IF(F258&lt;=0,"予価未定","")),"")</f>
        <v>予価未定</v>
      </c>
      <c r="J258" s="21">
        <f>IF(A258&lt;=COUNTA([2]品名マスター!$B$2:$B$501),IFERROR(ROUND(ABS(E258*F258*-1),0),0),"")</f>
        <v>0</v>
      </c>
      <c r="K258" s="21">
        <f>ROUNDUP(COUNTA(B$3:$B258)/30,0)</f>
        <v>9</v>
      </c>
      <c r="L258" s="22" t="str">
        <f t="shared" si="14"/>
        <v/>
      </c>
      <c r="M258" s="22" t="str">
        <f t="shared" si="14"/>
        <v/>
      </c>
      <c r="N258" s="3">
        <f t="shared" si="15"/>
        <v>12</v>
      </c>
      <c r="O258" s="3" t="str">
        <f t="shared" si="12"/>
        <v>規格表</v>
      </c>
      <c r="P258" s="3" t="str">
        <f t="shared" si="13"/>
        <v/>
      </c>
      <c r="U258" s="23"/>
      <c r="AZ258" s="24"/>
      <c r="BA258" s="14"/>
      <c r="BB258" s="14"/>
      <c r="BC258" s="14"/>
    </row>
    <row r="259" spans="1:55" ht="27" hidden="1" customHeight="1">
      <c r="A259" s="5">
        <f>IF(COUNTA([2]品名マスター!$B$2:$B$501)&gt;=COUNTA(B$3:$B259),COUNTA(B$3:$B259),"")</f>
        <v>257</v>
      </c>
      <c r="B259" s="15" t="str">
        <f>IF(B258="","",IF(B258="以下余白","",IF([2]品名マスター!B258=0,"以下余白",[2]品名マスター!B258)))</f>
        <v>めかぶ</v>
      </c>
      <c r="C259" s="15" t="str">
        <f>IF(IF([2]品名マスター!C258=0,"以下余白",[2]品名マスター!C258)="以下余白","",[2]品名マスター!C258)</f>
        <v>規格表３－７６のとおり</v>
      </c>
      <c r="D259" s="16" t="str">
        <f>IF(IF([2]品名マスター!D258=0,"以下余白",[2]品名マスター!D258)="以下余白","",[2]品名マスター!D258)</f>
        <v>kg</v>
      </c>
      <c r="E259" s="17">
        <f>IF(IF([2]品名マスター!E258=0,"以下余白",[2]品名マスター!E258)="以下余白","",[2]品名マスター!E258)</f>
        <v>49</v>
      </c>
      <c r="F259" s="18"/>
      <c r="G259" s="19"/>
      <c r="H259" s="20" t="str">
        <f>IF(A259&lt;=COUNTA([2]品名マスター!$B$2:$B$501),IF(F259="","予価未定",IF(F259&lt;=0,"予価未定","")),"")</f>
        <v>予価未定</v>
      </c>
      <c r="J259" s="21">
        <f>IF(A259&lt;=COUNTA([2]品名マスター!$B$2:$B$501),IFERROR(ROUND(ABS(E259*F259*-1),0),0),"")</f>
        <v>0</v>
      </c>
      <c r="K259" s="21">
        <f>ROUNDUP(COUNTA(B$3:$B259)/30,0)</f>
        <v>9</v>
      </c>
      <c r="L259" s="22" t="str">
        <f t="shared" si="14"/>
        <v/>
      </c>
      <c r="M259" s="22" t="str">
        <f t="shared" si="14"/>
        <v/>
      </c>
      <c r="N259" s="3">
        <f t="shared" si="15"/>
        <v>11</v>
      </c>
      <c r="O259" s="3" t="str">
        <f t="shared" ref="O259:O322" si="16">LEFT(C259,3)</f>
        <v>規格表</v>
      </c>
      <c r="P259" s="3" t="str">
        <f t="shared" ref="P259:P322" si="17">IF(N259="","",IF(N259&gt;=20,"フォント縮小",""))</f>
        <v/>
      </c>
      <c r="U259" s="23"/>
      <c r="AZ259" s="24"/>
      <c r="BA259" s="14"/>
      <c r="BB259" s="14"/>
      <c r="BC259" s="14"/>
    </row>
    <row r="260" spans="1:55" ht="27" hidden="1" customHeight="1">
      <c r="A260" s="5">
        <f>IF(COUNTA([2]品名マスター!$B$2:$B$501)&gt;=COUNTA(B$3:$B260),COUNTA(B$3:$B260),"")</f>
        <v>258</v>
      </c>
      <c r="B260" s="15" t="str">
        <f>IF(B259="","",IF(B259="以下余白","",IF([2]品名マスター!B259=0,"以下余白",[2]品名マスター!B259)))</f>
        <v>あおさ</v>
      </c>
      <c r="C260" s="15" t="str">
        <f>IF(IF([2]品名マスター!C259=0,"以下余白",[2]品名マスター!C259)="以下余白","",[2]品名マスター!C259)</f>
        <v>規格表１０－６のとおり</v>
      </c>
      <c r="D260" s="16" t="str">
        <f>IF(IF([2]品名マスター!D259=0,"以下余白",[2]品名マスター!D259)="以下余白","",[2]品名マスター!D259)</f>
        <v>kg</v>
      </c>
      <c r="E260" s="17">
        <f>IF(IF([2]品名マスター!E259=0,"以下余白",[2]品名マスター!E259)="以下余白","",[2]品名マスター!E259)</f>
        <v>1</v>
      </c>
      <c r="F260" s="18"/>
      <c r="G260" s="19"/>
      <c r="H260" s="20" t="str">
        <f>IF(A260&lt;=COUNTA([2]品名マスター!$B$2:$B$501),IF(F260="","予価未定",IF(F260&lt;=0,"予価未定","")),"")</f>
        <v>予価未定</v>
      </c>
      <c r="J260" s="21">
        <f>IF(A260&lt;=COUNTA([2]品名マスター!$B$2:$B$501),IFERROR(ROUND(ABS(E260*F260*-1),0),0),"")</f>
        <v>0</v>
      </c>
      <c r="K260" s="21">
        <f>ROUNDUP(COUNTA(B$3:$B260)/30,0)</f>
        <v>9</v>
      </c>
      <c r="L260" s="22" t="str">
        <f t="shared" ref="L260:M323" si="18">IFERROR(IF(E260-INT(E260)=0,"",E260-INT(E260)),"")</f>
        <v/>
      </c>
      <c r="M260" s="22" t="str">
        <f t="shared" si="18"/>
        <v/>
      </c>
      <c r="N260" s="3">
        <f t="shared" ref="N260:N323" si="19">IF(LEN(C260)=0,"",LEN(C260))</f>
        <v>11</v>
      </c>
      <c r="O260" s="3" t="str">
        <f t="shared" si="16"/>
        <v>規格表</v>
      </c>
      <c r="P260" s="3" t="str">
        <f t="shared" si="17"/>
        <v/>
      </c>
      <c r="U260" s="23"/>
      <c r="AZ260" s="24"/>
      <c r="BA260" s="14"/>
      <c r="BB260" s="14"/>
      <c r="BC260" s="14"/>
    </row>
    <row r="261" spans="1:55" ht="27" hidden="1" customHeight="1">
      <c r="A261" s="5">
        <f>IF(COUNTA([2]品名マスター!$B$2:$B$501)&gt;=COUNTA(B$3:$B261),COUNTA(B$3:$B261),"")</f>
        <v>259</v>
      </c>
      <c r="B261" s="15" t="str">
        <f>IF(B260="","",IF(B260="以下余白","",IF([2]品名マスター!B260=0,"以下余白",[2]品名マスター!B260)))</f>
        <v>アガー</v>
      </c>
      <c r="C261" s="25" t="str">
        <f>IF(IF([2]品名マスター!C260=0,"以下余白",[2]品名マスター!C260)="以下余白","",[2]品名マスター!C260)</f>
        <v>ゼリー製剤粉末タイプ１ｋｇ入り</v>
      </c>
      <c r="D261" s="16" t="str">
        <f>IF(IF([2]品名マスター!D260=0,"以下余白",[2]品名マスター!D260)="以下余白","",[2]品名マスター!D260)</f>
        <v>kg</v>
      </c>
      <c r="E261" s="17">
        <f>IF(IF([2]品名マスター!E260=0,"以下余白",[2]品名マスター!E260)="以下余白","",[2]品名マスター!E260)</f>
        <v>2</v>
      </c>
      <c r="F261" s="18"/>
      <c r="G261" s="19"/>
      <c r="H261" s="20" t="str">
        <f>IF(A261&lt;=COUNTA([2]品名マスター!$B$2:$B$501),IF(F261="","予価未定",IF(F261&lt;=0,"予価未定","")),"")</f>
        <v>予価未定</v>
      </c>
      <c r="J261" s="21">
        <f>IF(A261&lt;=COUNTA([2]品名マスター!$B$2:$B$501),IFERROR(ROUND(ABS(E261*F261*-1),0),0),"")</f>
        <v>0</v>
      </c>
      <c r="K261" s="21">
        <f>ROUNDUP(COUNTA(B$3:$B261)/30,0)</f>
        <v>9</v>
      </c>
      <c r="L261" s="22" t="str">
        <f t="shared" si="18"/>
        <v/>
      </c>
      <c r="M261" s="22" t="str">
        <f t="shared" si="18"/>
        <v/>
      </c>
      <c r="N261" s="3">
        <f t="shared" si="19"/>
        <v>15</v>
      </c>
      <c r="O261" s="3" t="str">
        <f t="shared" si="16"/>
        <v>ゼリー</v>
      </c>
      <c r="P261" s="3" t="str">
        <f t="shared" si="17"/>
        <v/>
      </c>
      <c r="U261" s="23"/>
      <c r="AZ261" s="24"/>
      <c r="BA261" s="14"/>
      <c r="BB261" s="14"/>
      <c r="BC261" s="14"/>
    </row>
    <row r="262" spans="1:55" ht="27" hidden="1" customHeight="1">
      <c r="A262" s="5">
        <f>IF(COUNTA([2]品名マスター!$B$2:$B$501)&gt;=COUNTA(B$3:$B262),COUNTA(B$3:$B262),"")</f>
        <v>260</v>
      </c>
      <c r="B262" s="15" t="str">
        <f>IF(B261="","",IF(B261="以下余白","",IF([2]品名マスター!B261=0,"以下余白",[2]品名マスター!B261)))</f>
        <v>ごぼうサラダ</v>
      </c>
      <c r="C262" s="15" t="str">
        <f>IF(IF([2]品名マスター!C261=0,"以下余白",[2]品名マスター!C261)="以下余白","",[2]品名マスター!C261)</f>
        <v>規格表１７－１０のとおり</v>
      </c>
      <c r="D262" s="16" t="str">
        <f>IF(IF([2]品名マスター!D261=0,"以下余白",[2]品名マスター!D261)="以下余白","",[2]品名マスター!D261)</f>
        <v>kg</v>
      </c>
      <c r="E262" s="17">
        <f>IF(IF([2]品名マスター!E261=0,"以下余白",[2]品名マスター!E261)="以下余白","",[2]品名マスター!E261)</f>
        <v>7</v>
      </c>
      <c r="F262" s="18"/>
      <c r="G262" s="19"/>
      <c r="H262" s="20" t="str">
        <f>IF(A262&lt;=COUNTA([2]品名マスター!$B$2:$B$501),IF(F262="","予価未定",IF(F262&lt;=0,"予価未定","")),"")</f>
        <v>予価未定</v>
      </c>
      <c r="J262" s="21">
        <f>IF(A262&lt;=COUNTA([2]品名マスター!$B$2:$B$501),IFERROR(ROUND(ABS(E262*F262*-1),0),0),"")</f>
        <v>0</v>
      </c>
      <c r="K262" s="21">
        <f>ROUNDUP(COUNTA(B$3:$B262)/30,0)</f>
        <v>9</v>
      </c>
      <c r="L262" s="22" t="str">
        <f t="shared" si="18"/>
        <v/>
      </c>
      <c r="M262" s="22" t="str">
        <f t="shared" si="18"/>
        <v/>
      </c>
      <c r="N262" s="3">
        <f t="shared" si="19"/>
        <v>12</v>
      </c>
      <c r="O262" s="3" t="str">
        <f t="shared" si="16"/>
        <v>規格表</v>
      </c>
      <c r="P262" s="3" t="str">
        <f t="shared" si="17"/>
        <v/>
      </c>
      <c r="U262" s="23"/>
      <c r="AZ262" s="24"/>
      <c r="BA262" s="14"/>
      <c r="BB262" s="14"/>
      <c r="BC262" s="14"/>
    </row>
    <row r="263" spans="1:55" ht="27" hidden="1" customHeight="1">
      <c r="A263" s="5">
        <f>IF(COUNTA([2]品名マスター!$B$2:$B$501)&gt;=COUNTA(B$3:$B263),COUNTA(B$3:$B263),"")</f>
        <v>261</v>
      </c>
      <c r="B263" s="15" t="str">
        <f>IF(B262="","",IF(B262="以下余白","",IF([2]品名マスター!B262=0,"以下余白",[2]品名マスター!B262)))</f>
        <v>切干炒煮</v>
      </c>
      <c r="C263" s="15" t="str">
        <f>IF(IF([2]品名マスター!C262=0,"以下余白",[2]品名マスター!C262)="以下余白","",[2]品名マスター!C262)</f>
        <v>規格表１７－１６のとおり</v>
      </c>
      <c r="D263" s="16" t="str">
        <f>IF(IF([2]品名マスター!D262=0,"以下余白",[2]品名マスター!D262)="以下余白","",[2]品名マスター!D262)</f>
        <v>kg</v>
      </c>
      <c r="E263" s="17">
        <f>IF(IF([2]品名マスター!E262=0,"以下余白",[2]品名マスター!E262)="以下余白","",[2]品名マスター!E262)</f>
        <v>24</v>
      </c>
      <c r="F263" s="18"/>
      <c r="G263" s="19"/>
      <c r="H263" s="20" t="str">
        <f>IF(A263&lt;=COUNTA([2]品名マスター!$B$2:$B$501),IF(F263="","予価未定",IF(F263&lt;=0,"予価未定","")),"")</f>
        <v>予価未定</v>
      </c>
      <c r="J263" s="21">
        <f>IF(A263&lt;=COUNTA([2]品名マスター!$B$2:$B$501),IFERROR(ROUND(ABS(E263*F263*-1),0),0),"")</f>
        <v>0</v>
      </c>
      <c r="K263" s="21">
        <f>ROUNDUP(COUNTA(B$3:$B263)/30,0)</f>
        <v>9</v>
      </c>
      <c r="L263" s="22" t="str">
        <f t="shared" si="18"/>
        <v/>
      </c>
      <c r="M263" s="22" t="str">
        <f t="shared" si="18"/>
        <v/>
      </c>
      <c r="N263" s="3">
        <f t="shared" si="19"/>
        <v>12</v>
      </c>
      <c r="O263" s="3" t="str">
        <f t="shared" si="16"/>
        <v>規格表</v>
      </c>
      <c r="P263" s="3" t="str">
        <f t="shared" si="17"/>
        <v/>
      </c>
      <c r="U263" s="23"/>
      <c r="AZ263" s="24"/>
      <c r="BA263" s="14"/>
      <c r="BB263" s="14"/>
      <c r="BC263" s="14"/>
    </row>
    <row r="264" spans="1:55" ht="27" hidden="1" customHeight="1">
      <c r="A264" s="5">
        <f>IF(COUNTA([2]品名マスター!$B$2:$B$501)&gt;=COUNTA(B$3:$B264),COUNTA(B$3:$B264),"")</f>
        <v>262</v>
      </c>
      <c r="B264" s="15" t="str">
        <f>IF(B263="","",IF(B263="以下余白","",IF([2]品名マスター!B263=0,"以下余白",[2]品名マスター!B263)))</f>
        <v>レモンティー</v>
      </c>
      <c r="C264" s="15" t="str">
        <f>IF(IF([2]品名マスター!C263=0,"以下余白",[2]品名マスター!C263)="以下余白","",[2]品名マスター!C263)</f>
        <v>規格表１５－３４のとおり</v>
      </c>
      <c r="D264" s="16" t="str">
        <f>IF(IF([2]品名マスター!D263=0,"以下余白",[2]品名マスター!D263)="以下余白","",[2]品名マスター!D263)</f>
        <v>個</v>
      </c>
      <c r="E264" s="17">
        <f>IF(IF([2]品名マスター!E263=0,"以下余白",[2]品名マスター!E263)="以下余白","",[2]品名マスター!E263)</f>
        <v>305</v>
      </c>
      <c r="F264" s="18"/>
      <c r="G264" s="19"/>
      <c r="H264" s="20" t="str">
        <f>IF(A264&lt;=COUNTA([2]品名マスター!$B$2:$B$501),IF(F264="","予価未定",IF(F264&lt;=0,"予価未定","")),"")</f>
        <v>予価未定</v>
      </c>
      <c r="J264" s="21">
        <f>IF(A264&lt;=COUNTA([2]品名マスター!$B$2:$B$501),IFERROR(ROUND(ABS(E264*F264*-1),0),0),"")</f>
        <v>0</v>
      </c>
      <c r="K264" s="21">
        <f>ROUNDUP(COUNTA(B$3:$B264)/30,0)</f>
        <v>9</v>
      </c>
      <c r="L264" s="22" t="str">
        <f t="shared" si="18"/>
        <v/>
      </c>
      <c r="M264" s="22" t="str">
        <f t="shared" si="18"/>
        <v/>
      </c>
      <c r="N264" s="3">
        <f t="shared" si="19"/>
        <v>12</v>
      </c>
      <c r="O264" s="3" t="str">
        <f t="shared" si="16"/>
        <v>規格表</v>
      </c>
      <c r="P264" s="3" t="str">
        <f t="shared" si="17"/>
        <v/>
      </c>
      <c r="U264" s="23"/>
      <c r="AZ264" s="24"/>
      <c r="BA264" s="14"/>
      <c r="BB264" s="14"/>
      <c r="BC264" s="14"/>
    </row>
    <row r="265" spans="1:55" ht="27" hidden="1" customHeight="1">
      <c r="A265" s="5">
        <f>IF(COUNTA([2]品名マスター!$B$2:$B$501)&gt;=COUNTA(B$3:$B265),COUNTA(B$3:$B265),"")</f>
        <v>263</v>
      </c>
      <c r="B265" s="15" t="str">
        <f>IF(B264="","",IF(B264="以下余白","",IF([2]品名マスター!B264=0,"以下余白",[2]品名マスター!B264)))</f>
        <v>チリパウダー</v>
      </c>
      <c r="C265" s="15" t="str">
        <f>IF(IF([2]品名マスター!C264=0,"以下余白",[2]品名マスター!C264)="以下余白","",[2]品名マスター!C264)</f>
        <v>規格表２－４２のとおり</v>
      </c>
      <c r="D265" s="16" t="str">
        <f>IF(IF([2]品名マスター!D264=0,"以下余白",[2]品名マスター!D264)="以下余白","",[2]品名マスター!D264)</f>
        <v>個</v>
      </c>
      <c r="E265" s="17">
        <f>IF(IF([2]品名マスター!E264=0,"以下余白",[2]品名マスター!E264)="以下余白","",[2]品名マスター!E264)</f>
        <v>1</v>
      </c>
      <c r="F265" s="18"/>
      <c r="G265" s="19"/>
      <c r="H265" s="20" t="str">
        <f>IF(A265&lt;=COUNTA([2]品名マスター!$B$2:$B$501),IF(F265="","予価未定",IF(F265&lt;=0,"予価未定","")),"")</f>
        <v>予価未定</v>
      </c>
      <c r="J265" s="21">
        <f>IF(A265&lt;=COUNTA([2]品名マスター!$B$2:$B$501),IFERROR(ROUND(ABS(E265*F265*-1),0),0),"")</f>
        <v>0</v>
      </c>
      <c r="K265" s="21">
        <f>ROUNDUP(COUNTA(B$3:$B265)/30,0)</f>
        <v>9</v>
      </c>
      <c r="L265" s="22" t="str">
        <f t="shared" si="18"/>
        <v/>
      </c>
      <c r="M265" s="22" t="str">
        <f t="shared" si="18"/>
        <v/>
      </c>
      <c r="N265" s="3">
        <f t="shared" si="19"/>
        <v>11</v>
      </c>
      <c r="O265" s="3" t="str">
        <f t="shared" si="16"/>
        <v>規格表</v>
      </c>
      <c r="P265" s="3" t="str">
        <f t="shared" si="17"/>
        <v/>
      </c>
      <c r="U265" s="23"/>
      <c r="AZ265" s="24"/>
      <c r="BA265" s="14"/>
      <c r="BB265" s="14"/>
      <c r="BC265" s="14"/>
    </row>
    <row r="266" spans="1:55" ht="27" hidden="1" customHeight="1">
      <c r="A266" s="5">
        <f>IF(COUNTA([2]品名マスター!$B$2:$B$501)&gt;=COUNTA(B$3:$B266),COUNTA(B$3:$B266),"")</f>
        <v>264</v>
      </c>
      <c r="B266" s="15" t="str">
        <f>IF(B265="","",IF(B265="以下余白","",IF([2]品名マスター!B265=0,"以下余白",[2]品名マスター!B265)))</f>
        <v>マーボ豆腐の素</v>
      </c>
      <c r="C266" s="15" t="str">
        <f>IF(IF([2]品名マスター!C265=0,"以下余白",[2]品名マスター!C265)="以下余白","",[2]品名マスター!C265)</f>
        <v>規格表２－８０のとおり</v>
      </c>
      <c r="D266" s="16" t="str">
        <f>IF(IF([2]品名マスター!D265=0,"以下余白",[2]品名マスター!D265)="以下余白","",[2]品名マスター!D265)</f>
        <v>kg</v>
      </c>
      <c r="E266" s="17">
        <f>IF(IF([2]品名マスター!E265=0,"以下余白",[2]品名マスター!E265)="以下余白","",[2]品名マスター!E265)</f>
        <v>35</v>
      </c>
      <c r="F266" s="18"/>
      <c r="G266" s="19"/>
      <c r="H266" s="20" t="str">
        <f>IF(A266&lt;=COUNTA([2]品名マスター!$B$2:$B$501),IF(F266="","予価未定",IF(F266&lt;=0,"予価未定","")),"")</f>
        <v>予価未定</v>
      </c>
      <c r="J266" s="21">
        <f>IF(A266&lt;=COUNTA([2]品名マスター!$B$2:$B$501),IFERROR(ROUND(ABS(E266*F266*-1),0),0),"")</f>
        <v>0</v>
      </c>
      <c r="K266" s="21">
        <f>ROUNDUP(COUNTA(B$3:$B266)/30,0)</f>
        <v>9</v>
      </c>
      <c r="L266" s="22" t="str">
        <f t="shared" si="18"/>
        <v/>
      </c>
      <c r="M266" s="22" t="str">
        <f t="shared" si="18"/>
        <v/>
      </c>
      <c r="N266" s="3">
        <f t="shared" si="19"/>
        <v>11</v>
      </c>
      <c r="O266" s="3" t="str">
        <f t="shared" si="16"/>
        <v>規格表</v>
      </c>
      <c r="P266" s="3" t="str">
        <f t="shared" si="17"/>
        <v/>
      </c>
      <c r="U266" s="23"/>
      <c r="AZ266" s="24"/>
      <c r="BA266" s="14"/>
      <c r="BB266" s="14"/>
      <c r="BC266" s="14"/>
    </row>
    <row r="267" spans="1:55" ht="27" hidden="1" customHeight="1">
      <c r="A267" s="5">
        <f>IF(COUNTA([2]品名マスター!$B$2:$B$501)&gt;=COUNTA(B$3:$B267),COUNTA(B$3:$B267),"")</f>
        <v>265</v>
      </c>
      <c r="B267" s="15" t="str">
        <f>IF(B266="","",IF(B266="以下余白","",IF([2]品名マスター!B266=0,"以下余白",[2]品名マスター!B266)))</f>
        <v>ホイコーローの素</v>
      </c>
      <c r="C267" s="15" t="str">
        <f>IF(IF([2]品名マスター!C266=0,"以下余白",[2]品名マスター!C266)="以下余白","",[2]品名マスター!C266)</f>
        <v>規格表２－８２のとおり</v>
      </c>
      <c r="D267" s="16" t="str">
        <f>IF(IF([2]品名マスター!D266=0,"以下余白",[2]品名マスター!D266)="以下余白","",[2]品名マスター!D266)</f>
        <v>本</v>
      </c>
      <c r="E267" s="17">
        <f>IF(IF([2]品名マスター!E266=0,"以下余白",[2]品名マスター!E266)="以下余白","",[2]品名マスター!E266)</f>
        <v>17</v>
      </c>
      <c r="F267" s="18"/>
      <c r="G267" s="19"/>
      <c r="H267" s="20" t="str">
        <f>IF(A267&lt;=COUNTA([2]品名マスター!$B$2:$B$501),IF(F267="","予価未定",IF(F267&lt;=0,"予価未定","")),"")</f>
        <v>予価未定</v>
      </c>
      <c r="J267" s="21">
        <f>IF(A267&lt;=COUNTA([2]品名マスター!$B$2:$B$501),IFERROR(ROUND(ABS(E267*F267*-1),0),0),"")</f>
        <v>0</v>
      </c>
      <c r="K267" s="21">
        <f>ROUNDUP(COUNTA(B$3:$B267)/30,0)</f>
        <v>9</v>
      </c>
      <c r="L267" s="22" t="str">
        <f t="shared" si="18"/>
        <v/>
      </c>
      <c r="M267" s="22" t="str">
        <f t="shared" si="18"/>
        <v/>
      </c>
      <c r="N267" s="3">
        <f t="shared" si="19"/>
        <v>11</v>
      </c>
      <c r="O267" s="3" t="str">
        <f t="shared" si="16"/>
        <v>規格表</v>
      </c>
      <c r="P267" s="3" t="str">
        <f t="shared" si="17"/>
        <v/>
      </c>
      <c r="U267" s="23"/>
      <c r="AZ267" s="24"/>
      <c r="BA267" s="14"/>
      <c r="BB267" s="14"/>
      <c r="BC267" s="14"/>
    </row>
    <row r="268" spans="1:55" ht="27" hidden="1" customHeight="1">
      <c r="A268" s="5">
        <f>IF(COUNTA([2]品名マスター!$B$2:$B$501)&gt;=COUNTA(B$3:$B268),COUNTA(B$3:$B268),"")</f>
        <v>266</v>
      </c>
      <c r="B268" s="15" t="str">
        <f>IF(B267="","",IF(B267="以下余白","",IF([2]品名マスター!B267=0,"以下余白",[2]品名マスター!B267)))</f>
        <v>十勝豚丼のたれ</v>
      </c>
      <c r="C268" s="26" t="str">
        <f>IF(IF([2]品名マスター!C267=0,"以下余白",[2]品名マスター!C267)="以下余白","",[2]品名マスター!C267)</f>
        <v>和弘食品（株）十勝豚丼のたれ１ｋｇ入り</v>
      </c>
      <c r="D268" s="16" t="str">
        <f>IF(IF([2]品名マスター!D267=0,"以下余白",[2]品名マスター!D267)="以下余白","",[2]品名マスター!D267)</f>
        <v>袋</v>
      </c>
      <c r="E268" s="17">
        <f>IF(IF([2]品名マスター!E267=0,"以下余白",[2]品名マスター!E267)="以下余白","",[2]品名マスター!E267)</f>
        <v>47</v>
      </c>
      <c r="F268" s="18"/>
      <c r="G268" s="19"/>
      <c r="H268" s="20" t="str">
        <f>IF(A268&lt;=COUNTA([2]品名マスター!$B$2:$B$501),IF(F268="","予価未定",IF(F268&lt;=0,"予価未定","")),"")</f>
        <v>予価未定</v>
      </c>
      <c r="J268" s="21">
        <f>IF(A268&lt;=COUNTA([2]品名マスター!$B$2:$B$501),IFERROR(ROUND(ABS(E268*F268*-1),0),0),"")</f>
        <v>0</v>
      </c>
      <c r="K268" s="21">
        <f>ROUNDUP(COUNTA(B$3:$B268)/30,0)</f>
        <v>9</v>
      </c>
      <c r="L268" s="22" t="str">
        <f t="shared" si="18"/>
        <v/>
      </c>
      <c r="M268" s="22" t="str">
        <f t="shared" si="18"/>
        <v/>
      </c>
      <c r="N268" s="3">
        <f t="shared" si="19"/>
        <v>19</v>
      </c>
      <c r="O268" s="3" t="str">
        <f t="shared" si="16"/>
        <v>和弘食</v>
      </c>
      <c r="P268" s="3" t="str">
        <f t="shared" si="17"/>
        <v/>
      </c>
      <c r="U268" s="23"/>
      <c r="AZ268" s="24"/>
      <c r="BA268" s="14"/>
      <c r="BB268" s="14"/>
      <c r="BC268" s="14"/>
    </row>
    <row r="269" spans="1:55" ht="27" hidden="1" customHeight="1">
      <c r="A269" s="5">
        <f>IF(COUNTA([2]品名マスター!$B$2:$B$501)&gt;=COUNTA(B$3:$B269),COUNTA(B$3:$B269),"")</f>
        <v>267</v>
      </c>
      <c r="B269" s="15" t="str">
        <f>IF(B268="","",IF(B268="以下余白","",IF([2]品名マスター!B268=0,"以下余白",[2]品名マスター!B268)))</f>
        <v>鶏がらスープの素</v>
      </c>
      <c r="C269" s="15" t="str">
        <f>IF(IF([2]品名マスター!C268=0,"以下余白",[2]品名マスター!C268)="以下余白","",[2]品名マスター!C268)</f>
        <v>規格表２－４５のとおり</v>
      </c>
      <c r="D269" s="16" t="str">
        <f>IF(IF([2]品名マスター!D268=0,"以下余白",[2]品名マスター!D268)="以下余白","",[2]品名マスター!D268)</f>
        <v>kg</v>
      </c>
      <c r="E269" s="17">
        <f>IF(IF([2]品名マスター!E268=0,"以下余白",[2]品名マスター!E268)="以下余白","",[2]品名マスター!E268)</f>
        <v>34</v>
      </c>
      <c r="F269" s="18"/>
      <c r="G269" s="19"/>
      <c r="H269" s="20" t="str">
        <f>IF(A269&lt;=COUNTA([2]品名マスター!$B$2:$B$501),IF(F269="","予価未定",IF(F269&lt;=0,"予価未定","")),"")</f>
        <v>予価未定</v>
      </c>
      <c r="J269" s="21">
        <f>IF(A269&lt;=COUNTA([2]品名マスター!$B$2:$B$501),IFERROR(ROUND(ABS(E269*F269*-1),0),0),"")</f>
        <v>0</v>
      </c>
      <c r="K269" s="21">
        <f>ROUNDUP(COUNTA(B$3:$B269)/30,0)</f>
        <v>9</v>
      </c>
      <c r="L269" s="22" t="str">
        <f t="shared" si="18"/>
        <v/>
      </c>
      <c r="M269" s="22" t="str">
        <f t="shared" si="18"/>
        <v/>
      </c>
      <c r="N269" s="3">
        <f t="shared" si="19"/>
        <v>11</v>
      </c>
      <c r="O269" s="3" t="str">
        <f t="shared" si="16"/>
        <v>規格表</v>
      </c>
      <c r="P269" s="3" t="str">
        <f t="shared" si="17"/>
        <v/>
      </c>
      <c r="U269" s="23"/>
      <c r="AZ269" s="24"/>
      <c r="BA269" s="14"/>
      <c r="BB269" s="14"/>
      <c r="BC269" s="14"/>
    </row>
    <row r="270" spans="1:55" ht="27" hidden="1" customHeight="1">
      <c r="A270" s="5">
        <f>IF(COUNTA([2]品名マスター!$B$2:$B$501)&gt;=COUNTA(B$3:$B270),COUNTA(B$3:$B270),"")</f>
        <v>268</v>
      </c>
      <c r="B270" s="15" t="str">
        <f>IF(B269="","",IF(B269="以下余白","",IF([2]品名マスター!B269=0,"以下余白",[2]品名マスター!B269)))</f>
        <v>食塩Ａ</v>
      </c>
      <c r="C270" s="26" t="str">
        <f>IF(IF([2]品名マスター!C269=0,"以下余白",[2]品名マスター!C269)="以下余白","",[2]品名マスター!C269)</f>
        <v>１袋５００ｇ入り。沖縄県海水１００％。パウダー状を除く。</v>
      </c>
      <c r="D270" s="16" t="str">
        <f>IF(IF([2]品名マスター!D269=0,"以下余白",[2]品名マスター!D269)="以下余白","",[2]品名マスター!D269)</f>
        <v>kg</v>
      </c>
      <c r="E270" s="17">
        <f>IF(IF([2]品名マスター!E269=0,"以下余白",[2]品名マスター!E269)="以下余白","",[2]品名マスター!E269)</f>
        <v>2</v>
      </c>
      <c r="F270" s="18"/>
      <c r="G270" s="19"/>
      <c r="H270" s="20" t="str">
        <f>IF(A270&lt;=COUNTA([2]品名マスター!$B$2:$B$501),IF(F270="","予価未定",IF(F270&lt;=0,"予価未定","")),"")</f>
        <v>予価未定</v>
      </c>
      <c r="J270" s="21">
        <f>IF(A270&lt;=COUNTA([2]品名マスター!$B$2:$B$501),IFERROR(ROUND(ABS(E270*F270*-1),0),0),"")</f>
        <v>0</v>
      </c>
      <c r="K270" s="21">
        <f>ROUNDUP(COUNTA(B$3:$B270)/30,0)</f>
        <v>9</v>
      </c>
      <c r="L270" s="22" t="str">
        <f t="shared" si="18"/>
        <v/>
      </c>
      <c r="M270" s="22" t="str">
        <f t="shared" si="18"/>
        <v/>
      </c>
      <c r="N270" s="3">
        <f t="shared" si="19"/>
        <v>28</v>
      </c>
      <c r="O270" s="3" t="str">
        <f t="shared" si="16"/>
        <v>１袋５</v>
      </c>
      <c r="P270" s="3" t="str">
        <f t="shared" si="17"/>
        <v>フォント縮小</v>
      </c>
      <c r="U270" s="23"/>
      <c r="AZ270" s="24"/>
      <c r="BA270" s="14"/>
      <c r="BB270" s="14"/>
      <c r="BC270" s="14"/>
    </row>
    <row r="271" spans="1:55" ht="27" hidden="1" customHeight="1">
      <c r="A271" s="5">
        <f>IF(COUNTA([2]品名マスター!$B$2:$B$501)&gt;=COUNTA(B$3:$B271),COUNTA(B$3:$B271),"")</f>
        <v>269</v>
      </c>
      <c r="B271" s="15" t="str">
        <f>IF(B270="","",IF(B270="以下余白","",IF([2]品名マスター!B270=0,"以下余白",[2]品名マスター!B270)))</f>
        <v>ハーブソルト</v>
      </c>
      <c r="C271" s="15" t="str">
        <f>IF(IF([2]品名マスター!C270=0,"以下余白",[2]品名マスター!C270)="以下余白","",[2]品名マスター!C270)</f>
        <v>規格表２－１５７のとおり</v>
      </c>
      <c r="D271" s="16" t="str">
        <f>IF(IF([2]品名マスター!D270=0,"以下余白",[2]品名マスター!D270)="以下余白","",[2]品名マスター!D270)</f>
        <v>本</v>
      </c>
      <c r="E271" s="17">
        <f>IF(IF([2]品名マスター!E270=0,"以下余白",[2]品名マスター!E270)="以下余白","",[2]品名マスター!E270)</f>
        <v>3</v>
      </c>
      <c r="F271" s="18"/>
      <c r="G271" s="19"/>
      <c r="H271" s="20" t="str">
        <f>IF(A271&lt;=COUNTA([2]品名マスター!$B$2:$B$501),IF(F271="","予価未定",IF(F271&lt;=0,"予価未定","")),"")</f>
        <v>予価未定</v>
      </c>
      <c r="J271" s="21">
        <f>IF(A271&lt;=COUNTA([2]品名マスター!$B$2:$B$501),IFERROR(ROUND(ABS(E271*F271*-1),0),0),"")</f>
        <v>0</v>
      </c>
      <c r="K271" s="21">
        <f>ROUNDUP(COUNTA(B$3:$B271)/30,0)</f>
        <v>9</v>
      </c>
      <c r="L271" s="22" t="str">
        <f t="shared" si="18"/>
        <v/>
      </c>
      <c r="M271" s="22" t="str">
        <f t="shared" si="18"/>
        <v/>
      </c>
      <c r="N271" s="3">
        <f t="shared" si="19"/>
        <v>12</v>
      </c>
      <c r="O271" s="3" t="str">
        <f t="shared" si="16"/>
        <v>規格表</v>
      </c>
      <c r="P271" s="3" t="str">
        <f t="shared" si="17"/>
        <v/>
      </c>
      <c r="U271" s="23"/>
      <c r="AZ271" s="24"/>
      <c r="BA271" s="14"/>
      <c r="BB271" s="14"/>
      <c r="BC271" s="14"/>
    </row>
    <row r="272" spans="1:55" ht="27" hidden="1" customHeight="1">
      <c r="A272" s="5">
        <f>IF(COUNTA([2]品名マスター!$B$2:$B$501)&gt;=COUNTA(B$3:$B272),COUNTA(B$3:$B272),"")</f>
        <v>270</v>
      </c>
      <c r="B272" s="15" t="str">
        <f>IF(B271="","",IF(B271="以下余白","",IF([2]品名マスター!B271=0,"以下余白",[2]品名マスター!B271)))</f>
        <v>粒マスタード</v>
      </c>
      <c r="C272" s="15" t="str">
        <f>IF(IF([2]品名マスター!C271=0,"以下余白",[2]品名マスター!C271)="以下余白","",[2]品名マスター!C271)</f>
        <v>規格表２－３０のとおり</v>
      </c>
      <c r="D272" s="16" t="str">
        <f>IF(IF([2]品名マスター!D271=0,"以下余白",[2]品名マスター!D271)="以下余白","",[2]品名マスター!D271)</f>
        <v>個</v>
      </c>
      <c r="E272" s="17">
        <f>IF(IF([2]品名マスター!E271=0,"以下余白",[2]品名マスター!E271)="以下余白","",[2]品名マスター!E271)</f>
        <v>1</v>
      </c>
      <c r="F272" s="18"/>
      <c r="G272" s="19"/>
      <c r="H272" s="20" t="str">
        <f>IF(A272&lt;=COUNTA([2]品名マスター!$B$2:$B$501),IF(F272="","予価未定",IF(F272&lt;=0,"予価未定","")),"")</f>
        <v>予価未定</v>
      </c>
      <c r="J272" s="21">
        <f>IF(A272&lt;=COUNTA([2]品名マスター!$B$2:$B$501),IFERROR(ROUND(ABS(E272*F272*-1),0),0),"")</f>
        <v>0</v>
      </c>
      <c r="K272" s="21">
        <f>ROUNDUP(COUNTA(B$3:$B272)/30,0)</f>
        <v>9</v>
      </c>
      <c r="L272" s="22" t="str">
        <f t="shared" si="18"/>
        <v/>
      </c>
      <c r="M272" s="22" t="str">
        <f t="shared" si="18"/>
        <v/>
      </c>
      <c r="N272" s="3">
        <f t="shared" si="19"/>
        <v>11</v>
      </c>
      <c r="O272" s="3" t="str">
        <f t="shared" si="16"/>
        <v>規格表</v>
      </c>
      <c r="P272" s="3" t="str">
        <f t="shared" si="17"/>
        <v/>
      </c>
      <c r="U272" s="23"/>
      <c r="AZ272" s="24"/>
      <c r="BA272" s="14"/>
      <c r="BB272" s="14"/>
      <c r="BC272" s="14"/>
    </row>
    <row r="273" spans="1:55" ht="27" hidden="1" customHeight="1">
      <c r="A273" s="5">
        <f>IF(COUNTA([2]品名マスター!$B$2:$B$501)&gt;=COUNTA(B$3:$B273),COUNTA(B$3:$B273),"")</f>
        <v>271</v>
      </c>
      <c r="B273" s="25" t="str">
        <f>IF(B272="","",IF(B272="以下余白","",IF([2]品名マスター!B272=0,"以下余白",[2]品名マスター!B272)))</f>
        <v>ステーキしょう油和風</v>
      </c>
      <c r="C273" s="15" t="str">
        <f>IF(IF([2]品名マスター!C272=0,"以下余白",[2]品名マスター!C272)="以下余白","",[2]品名マスター!C272)</f>
        <v>規格表２－１４１のとおり</v>
      </c>
      <c r="D273" s="16" t="str">
        <f>IF(IF([2]品名マスター!D272=0,"以下余白",[2]品名マスター!D272)="以下余白","",[2]品名マスター!D272)</f>
        <v>本</v>
      </c>
      <c r="E273" s="17">
        <f>IF(IF([2]品名マスター!E272=0,"以下余白",[2]品名マスター!E272)="以下余白","",[2]品名マスター!E272)</f>
        <v>14</v>
      </c>
      <c r="F273" s="18"/>
      <c r="G273" s="19"/>
      <c r="H273" s="20" t="str">
        <f>IF(A273&lt;=COUNTA([2]品名マスター!$B$2:$B$501),IF(F273="","予価未定",IF(F273&lt;=0,"予価未定","")),"")</f>
        <v>予価未定</v>
      </c>
      <c r="J273" s="21">
        <f>IF(A273&lt;=COUNTA([2]品名マスター!$B$2:$B$501),IFERROR(ROUND(ABS(E273*F273*-1),0),0),"")</f>
        <v>0</v>
      </c>
      <c r="K273" s="21">
        <f>ROUNDUP(COUNTA(B$3:$B273)/30,0)</f>
        <v>10</v>
      </c>
      <c r="L273" s="22" t="str">
        <f t="shared" si="18"/>
        <v/>
      </c>
      <c r="M273" s="22" t="str">
        <f t="shared" si="18"/>
        <v/>
      </c>
      <c r="N273" s="3">
        <f t="shared" si="19"/>
        <v>12</v>
      </c>
      <c r="O273" s="3" t="str">
        <f t="shared" si="16"/>
        <v>規格表</v>
      </c>
      <c r="P273" s="3" t="str">
        <f t="shared" si="17"/>
        <v/>
      </c>
      <c r="U273" s="23"/>
      <c r="AZ273" s="24"/>
      <c r="BA273" s="14"/>
      <c r="BB273" s="14"/>
      <c r="BC273" s="14"/>
    </row>
    <row r="274" spans="1:55" ht="27" hidden="1" customHeight="1">
      <c r="A274" s="5">
        <f>IF(COUNTA([2]品名マスター!$B$2:$B$501)&gt;=COUNTA(B$3:$B274),COUNTA(B$3:$B274),"")</f>
        <v>272</v>
      </c>
      <c r="B274" s="15" t="str">
        <f>IF(B273="","",IF(B273="以下余白","",IF([2]品名マスター!B273=0,"以下余白",[2]品名マスター!B273)))</f>
        <v>白だし</v>
      </c>
      <c r="C274" s="15" t="str">
        <f>IF(IF([2]品名マスター!C273=0,"以下余白",[2]品名マスター!C273)="以下余白","",[2]品名マスター!C273)</f>
        <v>規格表２－１２６のとおり</v>
      </c>
      <c r="D274" s="16" t="str">
        <f>IF(IF([2]品名マスター!D273=0,"以下余白",[2]品名マスター!D273)="以下余白","",[2]品名マスター!D273)</f>
        <v>本</v>
      </c>
      <c r="E274" s="17">
        <f>IF(IF([2]品名マスター!E273=0,"以下余白",[2]品名マスター!E273)="以下余白","",[2]品名マスター!E273)</f>
        <v>5</v>
      </c>
      <c r="F274" s="18"/>
      <c r="G274" s="19"/>
      <c r="H274" s="20" t="str">
        <f>IF(A274&lt;=COUNTA([2]品名マスター!$B$2:$B$501),IF(F274="","予価未定",IF(F274&lt;=0,"予価未定","")),"")</f>
        <v>予価未定</v>
      </c>
      <c r="J274" s="21">
        <f>IF(A274&lt;=COUNTA([2]品名マスター!$B$2:$B$501),IFERROR(ROUND(ABS(E274*F274*-1),0),0),"")</f>
        <v>0</v>
      </c>
      <c r="K274" s="21">
        <f>ROUNDUP(COUNTA(B$3:$B274)/30,0)</f>
        <v>10</v>
      </c>
      <c r="L274" s="22" t="str">
        <f t="shared" si="18"/>
        <v/>
      </c>
      <c r="M274" s="22" t="str">
        <f t="shared" si="18"/>
        <v/>
      </c>
      <c r="N274" s="3">
        <f t="shared" si="19"/>
        <v>12</v>
      </c>
      <c r="O274" s="3" t="str">
        <f t="shared" si="16"/>
        <v>規格表</v>
      </c>
      <c r="P274" s="3" t="str">
        <f t="shared" si="17"/>
        <v/>
      </c>
      <c r="U274" s="23"/>
      <c r="AZ274" s="24"/>
      <c r="BA274" s="14"/>
      <c r="BB274" s="14"/>
      <c r="BC274" s="14"/>
    </row>
    <row r="275" spans="1:55" ht="27" hidden="1" customHeight="1">
      <c r="A275" s="5">
        <f>IF(COUNTA([2]品名マスター!$B$2:$B$501)&gt;=COUNTA(B$3:$B275),COUNTA(B$3:$B275),"")</f>
        <v>273</v>
      </c>
      <c r="B275" s="26" t="str">
        <f>IF(B274="","",IF(B274="以下余白","",IF([2]品名マスター!B274=0,"以下余白",[2]品名マスター!B274)))</f>
        <v>ドリンク酢（美酢）ザクロ</v>
      </c>
      <c r="C275" s="62" t="str">
        <f>IF(IF([2]品名マスター!C274=0,"以下余白",[2]品名マスター!C274)="以下余白","",[2]品名マスター!C274)</f>
        <v>ドリンク酢、９００ｍｌ入り。</v>
      </c>
      <c r="D275" s="16" t="str">
        <f>IF(IF([2]品名マスター!D274=0,"以下余白",[2]品名マスター!D274)="以下余白","",[2]品名マスター!D274)</f>
        <v>kg</v>
      </c>
      <c r="E275" s="17">
        <f>IF(IF([2]品名マスター!E274=0,"以下余白",[2]品名マスター!E274)="以下余白","",[2]品名マスター!E274)</f>
        <v>33</v>
      </c>
      <c r="F275" s="18"/>
      <c r="G275" s="19"/>
      <c r="H275" s="20" t="str">
        <f>IF(A275&lt;=COUNTA([2]品名マスター!$B$2:$B$501),IF(F275="","予価未定",IF(F275&lt;=0,"予価未定","")),"")</f>
        <v>予価未定</v>
      </c>
      <c r="J275" s="21">
        <f>IF(A275&lt;=COUNTA([2]品名マスター!$B$2:$B$501),IFERROR(ROUND(ABS(E275*F275*-1),0),0),"")</f>
        <v>0</v>
      </c>
      <c r="K275" s="21">
        <f>ROUNDUP(COUNTA(B$3:$B275)/30,0)</f>
        <v>10</v>
      </c>
      <c r="L275" s="22" t="str">
        <f t="shared" si="18"/>
        <v/>
      </c>
      <c r="M275" s="22" t="str">
        <f t="shared" si="18"/>
        <v/>
      </c>
      <c r="N275" s="3">
        <f t="shared" si="19"/>
        <v>14</v>
      </c>
      <c r="O275" s="3" t="str">
        <f t="shared" si="16"/>
        <v>ドリン</v>
      </c>
      <c r="P275" s="3" t="str">
        <f t="shared" si="17"/>
        <v/>
      </c>
      <c r="U275" s="23"/>
      <c r="AZ275" s="24"/>
      <c r="BA275" s="14"/>
      <c r="BB275" s="14"/>
      <c r="BC275" s="14"/>
    </row>
    <row r="276" spans="1:55" ht="27" hidden="1" customHeight="1">
      <c r="A276" s="5">
        <f>IF(COUNTA([2]品名マスター!$B$2:$B$501)&gt;=COUNTA(B$3:$B276),COUNTA(B$3:$B276),"")</f>
        <v>274</v>
      </c>
      <c r="B276" s="15" t="str">
        <f>IF(B275="","",IF(B275="以下余白","",IF([2]品名マスター!B275=0,"以下余白",[2]品名マスター!B275)))</f>
        <v>ウスターソース</v>
      </c>
      <c r="C276" s="15" t="str">
        <f>IF(IF([2]品名マスター!C275=0,"以下余白",[2]品名マスター!C275)="以下余白","",[2]品名マスター!C275)</f>
        <v>規格表２－６のとおり</v>
      </c>
      <c r="D276" s="16" t="str">
        <f>IF(IF([2]品名マスター!D275=0,"以下余白",[2]品名マスター!D275)="以下余白","",[2]品名マスター!D275)</f>
        <v>個</v>
      </c>
      <c r="E276" s="17">
        <f>IF(IF([2]品名マスター!E275=0,"以下余白",[2]品名マスター!E275)="以下余白","",[2]品名マスター!E275)</f>
        <v>29</v>
      </c>
      <c r="F276" s="18"/>
      <c r="G276" s="19"/>
      <c r="H276" s="20" t="str">
        <f>IF(A276&lt;=COUNTA([2]品名マスター!$B$2:$B$501),IF(F276="","予価未定",IF(F276&lt;=0,"予価未定","")),"")</f>
        <v>予価未定</v>
      </c>
      <c r="J276" s="21">
        <f>IF(A276&lt;=COUNTA([2]品名マスター!$B$2:$B$501),IFERROR(ROUND(ABS(E276*F276*-1),0),0),"")</f>
        <v>0</v>
      </c>
      <c r="K276" s="21">
        <f>ROUNDUP(COUNTA(B$3:$B276)/30,0)</f>
        <v>10</v>
      </c>
      <c r="L276" s="22" t="str">
        <f t="shared" si="18"/>
        <v/>
      </c>
      <c r="M276" s="22" t="str">
        <f t="shared" si="18"/>
        <v/>
      </c>
      <c r="N276" s="3">
        <f t="shared" si="19"/>
        <v>10</v>
      </c>
      <c r="O276" s="3" t="str">
        <f t="shared" si="16"/>
        <v>規格表</v>
      </c>
      <c r="P276" s="3" t="str">
        <f t="shared" si="17"/>
        <v/>
      </c>
      <c r="U276" s="23"/>
      <c r="AZ276" s="24"/>
      <c r="BA276" s="14"/>
      <c r="BB276" s="14"/>
      <c r="BC276" s="14"/>
    </row>
    <row r="277" spans="1:55" ht="27" hidden="1" customHeight="1">
      <c r="A277" s="5">
        <f>IF(COUNTA([2]品名マスター!$B$2:$B$501)&gt;=COUNTA(B$3:$B277),COUNTA(B$3:$B277),"")</f>
        <v>275</v>
      </c>
      <c r="B277" s="15" t="str">
        <f>IF(B276="","",IF(B276="以下余白","",IF([2]品名マスター!B276=0,"以下余白",[2]品名マスター!B276)))</f>
        <v>オイスターソース</v>
      </c>
      <c r="C277" s="15" t="str">
        <f>IF(IF([2]品名マスター!C276=0,"以下余白",[2]品名マスター!C276)="以下余白","",[2]品名マスター!C276)</f>
        <v>規格表２－１０４のとおり</v>
      </c>
      <c r="D277" s="16" t="str">
        <f>IF(IF([2]品名マスター!D276=0,"以下余白",[2]品名マスター!D276)="以下余白","",[2]品名マスター!D276)</f>
        <v>缶</v>
      </c>
      <c r="E277" s="17">
        <f>IF(IF([2]品名マスター!E276=0,"以下余白",[2]品名マスター!E276)="以下余白","",[2]品名マスター!E276)</f>
        <v>22</v>
      </c>
      <c r="F277" s="18"/>
      <c r="G277" s="19"/>
      <c r="H277" s="20" t="str">
        <f>IF(A277&lt;=COUNTA([2]品名マスター!$B$2:$B$501),IF(F277="","予価未定",IF(F277&lt;=0,"予価未定","")),"")</f>
        <v>予価未定</v>
      </c>
      <c r="J277" s="21">
        <f>IF(A277&lt;=COUNTA([2]品名マスター!$B$2:$B$501),IFERROR(ROUND(ABS(E277*F277*-1),0),0),"")</f>
        <v>0</v>
      </c>
      <c r="K277" s="21">
        <f>ROUNDUP(COUNTA(B$3:$B277)/30,0)</f>
        <v>10</v>
      </c>
      <c r="L277" s="22" t="str">
        <f t="shared" si="18"/>
        <v/>
      </c>
      <c r="M277" s="22" t="str">
        <f t="shared" si="18"/>
        <v/>
      </c>
      <c r="N277" s="3">
        <f t="shared" si="19"/>
        <v>12</v>
      </c>
      <c r="O277" s="3" t="str">
        <f t="shared" si="16"/>
        <v>規格表</v>
      </c>
      <c r="P277" s="3" t="str">
        <f t="shared" si="17"/>
        <v/>
      </c>
      <c r="U277" s="23"/>
      <c r="AZ277" s="24"/>
      <c r="BA277" s="14"/>
      <c r="BB277" s="14"/>
      <c r="BC277" s="14"/>
    </row>
    <row r="278" spans="1:55" ht="27" hidden="1" customHeight="1">
      <c r="A278" s="5">
        <f>IF(COUNTA([2]品名マスター!$B$2:$B$501)&gt;=COUNTA(B$3:$B278),COUNTA(B$3:$B278),"")</f>
        <v>276</v>
      </c>
      <c r="B278" s="15" t="str">
        <f>IF(B277="","",IF(B277="以下余白","",IF([2]品名マスター!B277=0,"以下余白",[2]品名マスター!B277)))</f>
        <v>シャリアピンソース</v>
      </c>
      <c r="C278" s="15" t="str">
        <f>IF(IF([2]品名マスター!C277=0,"以下余白",[2]品名マスター!C277)="以下余白","",[2]品名マスター!C277)</f>
        <v>規格表２－１０５のとおり</v>
      </c>
      <c r="D278" s="16" t="str">
        <f>IF(IF([2]品名マスター!D277=0,"以下余白",[2]品名マスター!D277)="以下余白","",[2]品名マスター!D277)</f>
        <v>本</v>
      </c>
      <c r="E278" s="17">
        <f>IF(IF([2]品名マスター!E277=0,"以下余白",[2]品名マスター!E277)="以下余白","",[2]品名マスター!E277)</f>
        <v>7</v>
      </c>
      <c r="F278" s="18"/>
      <c r="G278" s="19"/>
      <c r="H278" s="20" t="str">
        <f>IF(A278&lt;=COUNTA([2]品名マスター!$B$2:$B$501),IF(F278="","予価未定",IF(F278&lt;=0,"予価未定","")),"")</f>
        <v>予価未定</v>
      </c>
      <c r="J278" s="21">
        <f>IF(A278&lt;=COUNTA([2]品名マスター!$B$2:$B$501),IFERROR(ROUND(ABS(E278*F278*-1),0),0),"")</f>
        <v>0</v>
      </c>
      <c r="K278" s="21">
        <f>ROUNDUP(COUNTA(B$3:$B278)/30,0)</f>
        <v>10</v>
      </c>
      <c r="L278" s="22" t="str">
        <f t="shared" si="18"/>
        <v/>
      </c>
      <c r="M278" s="22" t="str">
        <f t="shared" si="18"/>
        <v/>
      </c>
      <c r="N278" s="3">
        <f t="shared" si="19"/>
        <v>12</v>
      </c>
      <c r="O278" s="3" t="str">
        <f t="shared" si="16"/>
        <v>規格表</v>
      </c>
      <c r="P278" s="3" t="str">
        <f t="shared" si="17"/>
        <v/>
      </c>
      <c r="U278" s="23"/>
      <c r="AZ278" s="24"/>
      <c r="BA278" s="14"/>
      <c r="BB278" s="14"/>
      <c r="BC278" s="14"/>
    </row>
    <row r="279" spans="1:55" ht="27" hidden="1" customHeight="1">
      <c r="A279" s="5">
        <f>IF(COUNTA([2]品名マスター!$B$2:$B$501)&gt;=COUNTA(B$3:$B279),COUNTA(B$3:$B279),"")</f>
        <v>277</v>
      </c>
      <c r="B279" s="15" t="str">
        <f>IF(B278="","",IF(B278="以下余白","",IF([2]品名マスター!B278=0,"以下余白",[2]品名マスター!B278)))</f>
        <v>お好み焼ソース</v>
      </c>
      <c r="C279" s="15" t="str">
        <f>IF(IF([2]品名マスター!C278=0,"以下余白",[2]品名マスター!C278)="以下余白","",[2]品名マスター!C278)</f>
        <v>規格表２－５のとおり</v>
      </c>
      <c r="D279" s="16" t="str">
        <f>IF(IF([2]品名マスター!D278=0,"以下余白",[2]品名マスター!D278)="以下余白","",[2]品名マスター!D278)</f>
        <v>本</v>
      </c>
      <c r="E279" s="17">
        <f>IF(IF([2]品名マスター!E278=0,"以下余白",[2]品名マスター!E278)="以下余白","",[2]品名マスター!E278)</f>
        <v>19</v>
      </c>
      <c r="F279" s="18"/>
      <c r="G279" s="19"/>
      <c r="H279" s="20" t="str">
        <f>IF(A279&lt;=COUNTA([2]品名マスター!$B$2:$B$501),IF(F279="","予価未定",IF(F279&lt;=0,"予価未定","")),"")</f>
        <v>予価未定</v>
      </c>
      <c r="J279" s="21">
        <f>IF(A279&lt;=COUNTA([2]品名マスター!$B$2:$B$501),IFERROR(ROUND(ABS(E279*F279*-1),0),0),"")</f>
        <v>0</v>
      </c>
      <c r="K279" s="21">
        <f>ROUNDUP(COUNTA(B$3:$B279)/30,0)</f>
        <v>10</v>
      </c>
      <c r="L279" s="22" t="str">
        <f t="shared" si="18"/>
        <v/>
      </c>
      <c r="M279" s="22" t="str">
        <f t="shared" si="18"/>
        <v/>
      </c>
      <c r="N279" s="3">
        <f t="shared" si="19"/>
        <v>10</v>
      </c>
      <c r="O279" s="3" t="str">
        <f t="shared" si="16"/>
        <v>規格表</v>
      </c>
      <c r="P279" s="3" t="str">
        <f t="shared" si="17"/>
        <v/>
      </c>
      <c r="U279" s="23"/>
      <c r="AZ279" s="24"/>
      <c r="BA279" s="14"/>
      <c r="BB279" s="14"/>
      <c r="BC279" s="14"/>
    </row>
    <row r="280" spans="1:55" ht="27" hidden="1" customHeight="1">
      <c r="A280" s="5">
        <f>IF(COUNTA([2]品名マスター!$B$2:$B$501)&gt;=COUNTA(B$3:$B280),COUNTA(B$3:$B280),"")</f>
        <v>278</v>
      </c>
      <c r="B280" s="62" t="str">
        <f>IF(B279="","",IF(B279="以下余白","",IF([2]品名マスター!B279=0,"以下余白",[2]品名マスター!B279)))</f>
        <v>卓上トマトケチャップ</v>
      </c>
      <c r="C280" s="15" t="str">
        <f>IF(IF([2]品名マスター!C279=0,"以下余白",[2]品名マスター!C279)="以下余白","",[2]品名マスター!C279)</f>
        <v>規格表２－２４のとおり</v>
      </c>
      <c r="D280" s="16" t="str">
        <f>IF(IF([2]品名マスター!D279=0,"以下余白",[2]品名マスター!D279)="以下余白","",[2]品名マスター!D279)</f>
        <v>本</v>
      </c>
      <c r="E280" s="17">
        <f>IF(IF([2]品名マスター!E279=0,"以下余白",[2]品名マスター!E279)="以下余白","",[2]品名マスター!E279)</f>
        <v>3</v>
      </c>
      <c r="F280" s="18"/>
      <c r="G280" s="19"/>
      <c r="H280" s="20" t="str">
        <f>IF(A280&lt;=COUNTA([2]品名マスター!$B$2:$B$501),IF(F280="","予価未定",IF(F280&lt;=0,"予価未定","")),"")</f>
        <v>予価未定</v>
      </c>
      <c r="J280" s="21">
        <f>IF(A280&lt;=COUNTA([2]品名マスター!$B$2:$B$501),IFERROR(ROUND(ABS(E280*F280*-1),0),0),"")</f>
        <v>0</v>
      </c>
      <c r="K280" s="21">
        <f>ROUNDUP(COUNTA(B$3:$B280)/30,0)</f>
        <v>10</v>
      </c>
      <c r="L280" s="22" t="str">
        <f t="shared" si="18"/>
        <v/>
      </c>
      <c r="M280" s="22" t="str">
        <f t="shared" si="18"/>
        <v/>
      </c>
      <c r="N280" s="3">
        <f t="shared" si="19"/>
        <v>11</v>
      </c>
      <c r="O280" s="3" t="str">
        <f t="shared" si="16"/>
        <v>規格表</v>
      </c>
      <c r="P280" s="3" t="str">
        <f t="shared" si="17"/>
        <v/>
      </c>
      <c r="U280" s="23"/>
      <c r="AZ280" s="24"/>
      <c r="BA280" s="14"/>
      <c r="BB280" s="14"/>
      <c r="BC280" s="14"/>
    </row>
    <row r="281" spans="1:55" ht="27" hidden="1" customHeight="1">
      <c r="A281" s="5">
        <f>IF(COUNTA([2]品名マスター!$B$2:$B$501)&gt;=COUNTA(B$3:$B281),COUNTA(B$3:$B281),"")</f>
        <v>279</v>
      </c>
      <c r="B281" s="15" t="str">
        <f>IF(B280="","",IF(B280="以下余白","",IF([2]品名マスター!B280=0,"以下余白",[2]品名マスター!B280)))</f>
        <v>袋トマトソースＡ</v>
      </c>
      <c r="C281" s="15" t="str">
        <f>IF(IF([2]品名マスター!C280=0,"以下余白",[2]品名マスター!C280)="以下余白","",[2]品名マスター!C280)</f>
        <v>規格表２－１４５のとおり</v>
      </c>
      <c r="D281" s="16" t="str">
        <f>IF(IF([2]品名マスター!D280=0,"以下余白",[2]品名マスター!D280)="以下余白","",[2]品名マスター!D280)</f>
        <v>袋</v>
      </c>
      <c r="E281" s="17">
        <f>IF(IF([2]品名マスター!E280=0,"以下余白",[2]品名マスター!E280)="以下余白","",[2]品名マスター!E280)</f>
        <v>22</v>
      </c>
      <c r="F281" s="18"/>
      <c r="G281" s="19"/>
      <c r="H281" s="20" t="str">
        <f>IF(A281&lt;=COUNTA([2]品名マスター!$B$2:$B$501),IF(F281="","予価未定",IF(F281&lt;=0,"予価未定","")),"")</f>
        <v>予価未定</v>
      </c>
      <c r="J281" s="21">
        <f>IF(A281&lt;=COUNTA([2]品名マスター!$B$2:$B$501),IFERROR(ROUND(ABS(E281*F281*-1),0),0),"")</f>
        <v>0</v>
      </c>
      <c r="K281" s="21">
        <f>ROUNDUP(COUNTA(B$3:$B281)/30,0)</f>
        <v>10</v>
      </c>
      <c r="L281" s="22" t="str">
        <f t="shared" si="18"/>
        <v/>
      </c>
      <c r="M281" s="22" t="str">
        <f t="shared" si="18"/>
        <v/>
      </c>
      <c r="N281" s="3">
        <f t="shared" si="19"/>
        <v>12</v>
      </c>
      <c r="O281" s="3" t="str">
        <f t="shared" si="16"/>
        <v>規格表</v>
      </c>
      <c r="P281" s="3" t="str">
        <f t="shared" si="17"/>
        <v/>
      </c>
      <c r="U281" s="23"/>
      <c r="AZ281" s="24"/>
      <c r="BA281" s="14"/>
      <c r="BB281" s="14"/>
      <c r="BC281" s="14"/>
    </row>
    <row r="282" spans="1:55" ht="27" hidden="1" customHeight="1">
      <c r="A282" s="5">
        <f>IF(COUNTA([2]品名マスター!$B$2:$B$501)&gt;=COUNTA(B$3:$B282),COUNTA(B$3:$B282),"")</f>
        <v>280</v>
      </c>
      <c r="B282" s="15" t="str">
        <f>IF(B281="","",IF(B281="以下余白","",IF([2]品名マスター!B281=0,"以下余白",[2]品名マスター!B281)))</f>
        <v>スイートチリソース</v>
      </c>
      <c r="C282" s="15" t="str">
        <f>IF(IF([2]品名マスター!C281=0,"以下余白",[2]品名マスター!C281)="以下余白","",[2]品名マスター!C281)</f>
        <v>規格表２－１１５のとおり</v>
      </c>
      <c r="D282" s="16" t="str">
        <f>IF(IF([2]品名マスター!D281=0,"以下余白",[2]品名マスター!D281)="以下余白","",[2]品名マスター!D281)</f>
        <v>本</v>
      </c>
      <c r="E282" s="17">
        <f>IF(IF([2]品名マスター!E281=0,"以下余白",[2]品名マスター!E281)="以下余白","",[2]品名マスター!E281)</f>
        <v>5</v>
      </c>
      <c r="F282" s="18"/>
      <c r="G282" s="19"/>
      <c r="H282" s="20" t="str">
        <f>IF(A282&lt;=COUNTA([2]品名マスター!$B$2:$B$501),IF(F282="","予価未定",IF(F282&lt;=0,"予価未定","")),"")</f>
        <v>予価未定</v>
      </c>
      <c r="J282" s="21">
        <f>IF(A282&lt;=COUNTA([2]品名マスター!$B$2:$B$501),IFERROR(ROUND(ABS(E282*F282*-1),0),0),"")</f>
        <v>0</v>
      </c>
      <c r="K282" s="21">
        <f>ROUNDUP(COUNTA(B$3:$B282)/30,0)</f>
        <v>10</v>
      </c>
      <c r="L282" s="22" t="str">
        <f t="shared" si="18"/>
        <v/>
      </c>
      <c r="M282" s="22" t="str">
        <f t="shared" si="18"/>
        <v/>
      </c>
      <c r="N282" s="3">
        <f t="shared" si="19"/>
        <v>12</v>
      </c>
      <c r="O282" s="3" t="str">
        <f t="shared" si="16"/>
        <v>規格表</v>
      </c>
      <c r="P282" s="3" t="str">
        <f t="shared" si="17"/>
        <v/>
      </c>
      <c r="U282" s="23"/>
      <c r="AZ282" s="24"/>
      <c r="BA282" s="14"/>
      <c r="BB282" s="14"/>
      <c r="BC282" s="14"/>
    </row>
    <row r="283" spans="1:55" ht="27" hidden="1" customHeight="1">
      <c r="A283" s="5">
        <f>IF(COUNTA([2]品名マスター!$B$2:$B$501)&gt;=COUNTA(B$3:$B283),COUNTA(B$3:$B283),"")</f>
        <v>281</v>
      </c>
      <c r="B283" s="62" t="str">
        <f>IF(B282="","",IF(B282="以下余白","",IF([2]品名マスター!B282=0,"以下余白",[2]品名マスター!B282)))</f>
        <v>香草焼きシーズニング</v>
      </c>
      <c r="C283" s="15" t="str">
        <f>IF(IF([2]品名マスター!C282=0,"以下余白",[2]品名マスター!C282)="以下余白","",[2]品名マスター!C282)</f>
        <v>規格表２－９７のとおり</v>
      </c>
      <c r="D283" s="16" t="str">
        <f>IF(IF([2]品名マスター!D282=0,"以下余白",[2]品名マスター!D282)="以下余白","",[2]品名マスター!D282)</f>
        <v>kg</v>
      </c>
      <c r="E283" s="17">
        <f>IF(IF([2]品名マスター!E282=0,"以下余白",[2]品名マスター!E282)="以下余白","",[2]品名マスター!E282)</f>
        <v>5</v>
      </c>
      <c r="F283" s="18"/>
      <c r="G283" s="19"/>
      <c r="H283" s="20" t="str">
        <f>IF(A283&lt;=COUNTA([2]品名マスター!$B$2:$B$501),IF(F283="","予価未定",IF(F283&lt;=0,"予価未定","")),"")</f>
        <v>予価未定</v>
      </c>
      <c r="J283" s="21">
        <f>IF(A283&lt;=COUNTA([2]品名マスター!$B$2:$B$501),IFERROR(ROUND(ABS(E283*F283*-1),0),0),"")</f>
        <v>0</v>
      </c>
      <c r="K283" s="21">
        <f>ROUNDUP(COUNTA(B$3:$B283)/30,0)</f>
        <v>10</v>
      </c>
      <c r="L283" s="22" t="str">
        <f t="shared" si="18"/>
        <v/>
      </c>
      <c r="M283" s="22" t="str">
        <f t="shared" si="18"/>
        <v/>
      </c>
      <c r="N283" s="3">
        <f t="shared" si="19"/>
        <v>11</v>
      </c>
      <c r="O283" s="3" t="str">
        <f t="shared" si="16"/>
        <v>規格表</v>
      </c>
      <c r="P283" s="3" t="str">
        <f t="shared" si="17"/>
        <v/>
      </c>
      <c r="U283" s="23"/>
      <c r="AZ283" s="24"/>
      <c r="BA283" s="14"/>
      <c r="BB283" s="14"/>
      <c r="BC283" s="14"/>
    </row>
    <row r="284" spans="1:55" ht="27" hidden="1" customHeight="1">
      <c r="A284" s="5">
        <f>IF(COUNTA([2]品名マスター!$B$2:$B$501)&gt;=COUNTA(B$3:$B284),COUNTA(B$3:$B284),"")</f>
        <v>282</v>
      </c>
      <c r="B284" s="15" t="str">
        <f>IF(B283="","",IF(B283="以下余白","",IF([2]品名マスター!B283=0,"以下余白",[2]品名マスター!B283)))</f>
        <v>タコスシーズニング</v>
      </c>
      <c r="C284" s="15" t="str">
        <f>IF(IF([2]品名マスター!C283=0,"以下余白",[2]品名マスター!C283)="以下余白","",[2]品名マスター!C283)</f>
        <v>規格表２－１２０のとおり</v>
      </c>
      <c r="D284" s="16" t="str">
        <f>IF(IF([2]品名マスター!D283=0,"以下余白",[2]品名マスター!D283)="以下余白","",[2]品名マスター!D283)</f>
        <v>kg</v>
      </c>
      <c r="E284" s="17">
        <f>IF(IF([2]品名マスター!E283=0,"以下余白",[2]品名マスター!E283)="以下余白","",[2]品名マスター!E283)</f>
        <v>5</v>
      </c>
      <c r="F284" s="18"/>
      <c r="G284" s="19"/>
      <c r="H284" s="20" t="str">
        <f>IF(A284&lt;=COUNTA([2]品名マスター!$B$2:$B$501),IF(F284="","予価未定",IF(F284&lt;=0,"予価未定","")),"")</f>
        <v>予価未定</v>
      </c>
      <c r="J284" s="21">
        <f>IF(A284&lt;=COUNTA([2]品名マスター!$B$2:$B$501),IFERROR(ROUND(ABS(E284*F284*-1),0),0),"")</f>
        <v>0</v>
      </c>
      <c r="K284" s="21">
        <f>ROUNDUP(COUNTA(B$3:$B284)/30,0)</f>
        <v>10</v>
      </c>
      <c r="L284" s="22" t="str">
        <f t="shared" si="18"/>
        <v/>
      </c>
      <c r="M284" s="22" t="str">
        <f t="shared" si="18"/>
        <v/>
      </c>
      <c r="N284" s="3">
        <f t="shared" si="19"/>
        <v>12</v>
      </c>
      <c r="O284" s="3" t="str">
        <f t="shared" si="16"/>
        <v>規格表</v>
      </c>
      <c r="P284" s="3" t="str">
        <f t="shared" si="17"/>
        <v/>
      </c>
      <c r="U284" s="23"/>
      <c r="AZ284" s="24"/>
      <c r="BA284" s="14"/>
      <c r="BB284" s="14"/>
      <c r="BC284" s="14"/>
    </row>
    <row r="285" spans="1:55" ht="27" hidden="1" customHeight="1">
      <c r="A285" s="5">
        <f>IF(COUNTA([2]品名マスター!$B$2:$B$501)&gt;=COUNTA(B$3:$B285),COUNTA(B$3:$B285),"")</f>
        <v>283</v>
      </c>
      <c r="B285" s="15" t="str">
        <f>IF(B284="","",IF(B284="以下余白","",IF([2]品名マスター!B284=0,"以下余白",[2]品名マスター!B284)))</f>
        <v>ハヤシルウ</v>
      </c>
      <c r="C285" s="15" t="str">
        <f>IF(IF([2]品名マスター!C284=0,"以下余白",[2]品名マスター!C284)="以下余白","",[2]品名マスター!C284)</f>
        <v>規格表２－２１のとおり</v>
      </c>
      <c r="D285" s="16" t="str">
        <f>IF(IF([2]品名マスター!D284=0,"以下余白",[2]品名マスター!D284)="以下余白","",[2]品名マスター!D284)</f>
        <v>kg</v>
      </c>
      <c r="E285" s="17">
        <f>IF(IF([2]品名マスター!E284=0,"以下余白",[2]品名マスター!E284)="以下余白","",[2]品名マスター!E284)</f>
        <v>9</v>
      </c>
      <c r="F285" s="18"/>
      <c r="G285" s="19"/>
      <c r="H285" s="20" t="str">
        <f>IF(A285&lt;=COUNTA([2]品名マスター!$B$2:$B$501),IF(F285="","予価未定",IF(F285&lt;=0,"予価未定","")),"")</f>
        <v>予価未定</v>
      </c>
      <c r="J285" s="21">
        <f>IF(A285&lt;=COUNTA([2]品名マスター!$B$2:$B$501),IFERROR(ROUND(ABS(E285*F285*-1),0),0),"")</f>
        <v>0</v>
      </c>
      <c r="K285" s="21">
        <f>ROUNDUP(COUNTA(B$3:$B285)/30,0)</f>
        <v>10</v>
      </c>
      <c r="L285" s="22" t="str">
        <f t="shared" si="18"/>
        <v/>
      </c>
      <c r="M285" s="22" t="str">
        <f t="shared" si="18"/>
        <v/>
      </c>
      <c r="N285" s="3">
        <f t="shared" si="19"/>
        <v>11</v>
      </c>
      <c r="O285" s="3" t="str">
        <f t="shared" si="16"/>
        <v>規格表</v>
      </c>
      <c r="P285" s="3" t="str">
        <f t="shared" si="17"/>
        <v/>
      </c>
      <c r="U285" s="23"/>
      <c r="AZ285" s="24"/>
      <c r="BA285" s="14"/>
      <c r="BB285" s="14"/>
      <c r="BC285" s="14"/>
    </row>
    <row r="286" spans="1:55" ht="27" hidden="1" customHeight="1">
      <c r="A286" s="5">
        <f>IF(COUNTA([2]品名マスター!$B$2:$B$501)&gt;=COUNTA(B$3:$B286),COUNTA(B$3:$B286),"")</f>
        <v>284</v>
      </c>
      <c r="B286" s="15" t="str">
        <f>IF(B285="","",IF(B285="以下余白","",IF([2]品名マスター!B285=0,"以下余白",[2]品名マスター!B285)))</f>
        <v>辛味調味料</v>
      </c>
      <c r="C286" s="15" t="str">
        <f>IF(IF([2]品名マスター!C285=0,"以下余白",[2]品名マスター!C285)="以下余白","",[2]品名マスター!C285)</f>
        <v>規格表２－１０７のとおり</v>
      </c>
      <c r="D286" s="16" t="str">
        <f>IF(IF([2]品名マスター!D285=0,"以下余白",[2]品名マスター!D285)="以下余白","",[2]品名マスター!D285)</f>
        <v>本</v>
      </c>
      <c r="E286" s="17">
        <f>IF(IF([2]品名マスター!E285=0,"以下余白",[2]品名マスター!E285)="以下余白","",[2]品名マスター!E285)</f>
        <v>13</v>
      </c>
      <c r="F286" s="18"/>
      <c r="G286" s="19"/>
      <c r="H286" s="20" t="str">
        <f>IF(A286&lt;=COUNTA([2]品名マスター!$B$2:$B$501),IF(F286="","予価未定",IF(F286&lt;=0,"予価未定","")),"")</f>
        <v>予価未定</v>
      </c>
      <c r="J286" s="21">
        <f>IF(A286&lt;=COUNTA([2]品名マスター!$B$2:$B$501),IFERROR(ROUND(ABS(E286*F286*-1),0),0),"")</f>
        <v>0</v>
      </c>
      <c r="K286" s="21">
        <f>ROUNDUP(COUNTA(B$3:$B286)/30,0)</f>
        <v>10</v>
      </c>
      <c r="L286" s="22" t="str">
        <f t="shared" si="18"/>
        <v/>
      </c>
      <c r="M286" s="22" t="str">
        <f t="shared" si="18"/>
        <v/>
      </c>
      <c r="N286" s="3">
        <f t="shared" si="19"/>
        <v>12</v>
      </c>
      <c r="O286" s="3" t="str">
        <f t="shared" si="16"/>
        <v>規格表</v>
      </c>
      <c r="P286" s="3" t="str">
        <f t="shared" si="17"/>
        <v/>
      </c>
      <c r="U286" s="23"/>
      <c r="AZ286" s="24"/>
      <c r="BA286" s="14"/>
      <c r="BB286" s="14"/>
      <c r="BC286" s="14"/>
    </row>
    <row r="287" spans="1:55" ht="27" hidden="1" customHeight="1">
      <c r="A287" s="5">
        <f>IF(COUNTA([2]品名マスター!$B$2:$B$501)&gt;=COUNTA(B$3:$B287),COUNTA(B$3:$B287),"")</f>
        <v>285</v>
      </c>
      <c r="B287" s="15" t="str">
        <f>IF(B286="","",IF(B286="以下余白","",IF([2]品名マスター!B286=0,"以下余白",[2]品名マスター!B286)))</f>
        <v>和風ドレッシング</v>
      </c>
      <c r="C287" s="15" t="str">
        <f>IF(IF([2]品名マスター!C286=0,"以下余白",[2]品名マスター!C286)="以下余白","",[2]品名マスター!C286)</f>
        <v>規格表２－６８のとおり</v>
      </c>
      <c r="D287" s="16" t="str">
        <f>IF(IF([2]品名マスター!D286=0,"以下余白",[2]品名マスター!D286)="以下余白","",[2]品名マスター!D286)</f>
        <v>本</v>
      </c>
      <c r="E287" s="17">
        <f>IF(IF([2]品名マスター!E286=0,"以下余白",[2]品名マスター!E286)="以下余白","",[2]品名マスター!E286)</f>
        <v>43</v>
      </c>
      <c r="F287" s="18"/>
      <c r="G287" s="19"/>
      <c r="H287" s="20" t="str">
        <f>IF(A287&lt;=COUNTA([2]品名マスター!$B$2:$B$501),IF(F287="","予価未定",IF(F287&lt;=0,"予価未定","")),"")</f>
        <v>予価未定</v>
      </c>
      <c r="J287" s="21">
        <f>IF(A287&lt;=COUNTA([2]品名マスター!$B$2:$B$501),IFERROR(ROUND(ABS(E287*F287*-1),0),0),"")</f>
        <v>0</v>
      </c>
      <c r="K287" s="21">
        <f>ROUNDUP(COUNTA(B$3:$B287)/30,0)</f>
        <v>10</v>
      </c>
      <c r="L287" s="22" t="str">
        <f t="shared" si="18"/>
        <v/>
      </c>
      <c r="M287" s="22" t="str">
        <f t="shared" si="18"/>
        <v/>
      </c>
      <c r="N287" s="3">
        <f t="shared" si="19"/>
        <v>11</v>
      </c>
      <c r="O287" s="3" t="str">
        <f t="shared" si="16"/>
        <v>規格表</v>
      </c>
      <c r="P287" s="3" t="str">
        <f t="shared" si="17"/>
        <v/>
      </c>
      <c r="U287" s="23"/>
      <c r="AZ287" s="24"/>
      <c r="BA287" s="14"/>
      <c r="BB287" s="14"/>
      <c r="BC287" s="14"/>
    </row>
    <row r="288" spans="1:55" ht="27" hidden="1" customHeight="1">
      <c r="A288" s="5">
        <f>IF(COUNTA([2]品名マスター!$B$2:$B$501)&gt;=COUNTA(B$3:$B288),COUNTA(B$3:$B288),"")</f>
        <v>286</v>
      </c>
      <c r="B288" s="15" t="str">
        <f>IF(B287="","",IF(B287="以下余白","",IF([2]品名マスター!B287=0,"以下余白",[2]品名マスター!B287)))</f>
        <v>中華ドレッシング</v>
      </c>
      <c r="C288" s="15" t="str">
        <f>IF(IF([2]品名マスター!C287=0,"以下余白",[2]品名マスター!C287)="以下余白","",[2]品名マスター!C287)</f>
        <v>規格表２－１４６のとおり</v>
      </c>
      <c r="D288" s="16" t="str">
        <f>IF(IF([2]品名マスター!D287=0,"以下余白",[2]品名マスター!D287)="以下余白","",[2]品名マスター!D287)</f>
        <v>本</v>
      </c>
      <c r="E288" s="17">
        <f>IF(IF([2]品名マスター!E287=0,"以下余白",[2]品名マスター!E287)="以下余白","",[2]品名マスター!E287)</f>
        <v>4</v>
      </c>
      <c r="F288" s="18"/>
      <c r="G288" s="19"/>
      <c r="H288" s="20" t="str">
        <f>IF(A288&lt;=COUNTA([2]品名マスター!$B$2:$B$501),IF(F288="","予価未定",IF(F288&lt;=0,"予価未定","")),"")</f>
        <v>予価未定</v>
      </c>
      <c r="J288" s="21">
        <f>IF(A288&lt;=COUNTA([2]品名マスター!$B$2:$B$501),IFERROR(ROUND(ABS(E288*F288*-1),0),0),"")</f>
        <v>0</v>
      </c>
      <c r="K288" s="21">
        <f>ROUNDUP(COUNTA(B$3:$B288)/30,0)</f>
        <v>10</v>
      </c>
      <c r="L288" s="22" t="str">
        <f t="shared" si="18"/>
        <v/>
      </c>
      <c r="M288" s="22" t="str">
        <f t="shared" si="18"/>
        <v/>
      </c>
      <c r="N288" s="3">
        <f t="shared" si="19"/>
        <v>12</v>
      </c>
      <c r="O288" s="3" t="str">
        <f t="shared" si="16"/>
        <v>規格表</v>
      </c>
      <c r="P288" s="3" t="str">
        <f t="shared" si="17"/>
        <v/>
      </c>
      <c r="U288" s="23"/>
      <c r="AZ288" s="24"/>
      <c r="BA288" s="14"/>
      <c r="BB288" s="14"/>
      <c r="BC288" s="14"/>
    </row>
    <row r="289" spans="1:55" ht="27" hidden="1" customHeight="1">
      <c r="A289" s="5">
        <f>IF(COUNTA([2]品名マスター!$B$2:$B$501)&gt;=COUNTA(B$3:$B289),COUNTA(B$3:$B289),"")</f>
        <v>287</v>
      </c>
      <c r="B289" s="25" t="str">
        <f>IF(B288="","",IF(B288="以下余白","",IF([2]品名マスター!B288=0,"以下余白",[2]品名マスター!B288)))</f>
        <v>ごま風味ドレッシング</v>
      </c>
      <c r="C289" s="15" t="str">
        <f>IF(IF([2]品名マスター!C288=0,"以下余白",[2]品名マスター!C288)="以下余白","",[2]品名マスター!C288)</f>
        <v>規格表２－１３８のとおり</v>
      </c>
      <c r="D289" s="16" t="str">
        <f>IF(IF([2]品名マスター!D288=0,"以下余白",[2]品名マスター!D288)="以下余白","",[2]品名マスター!D288)</f>
        <v>本</v>
      </c>
      <c r="E289" s="17">
        <f>IF(IF([2]品名マスター!E288=0,"以下余白",[2]品名マスター!E288)="以下余白","",[2]品名マスター!E288)</f>
        <v>18</v>
      </c>
      <c r="F289" s="18"/>
      <c r="G289" s="19"/>
      <c r="H289" s="20" t="str">
        <f>IF(A289&lt;=COUNTA([2]品名マスター!$B$2:$B$501),IF(F289="","予価未定",IF(F289&lt;=0,"予価未定","")),"")</f>
        <v>予価未定</v>
      </c>
      <c r="J289" s="21">
        <f>IF(A289&lt;=COUNTA([2]品名マスター!$B$2:$B$501),IFERROR(ROUND(ABS(E289*F289*-1),0),0),"")</f>
        <v>0</v>
      </c>
      <c r="K289" s="21">
        <f>ROUNDUP(COUNTA(B$3:$B289)/30,0)</f>
        <v>10</v>
      </c>
      <c r="L289" s="22" t="str">
        <f t="shared" si="18"/>
        <v/>
      </c>
      <c r="M289" s="22" t="str">
        <f t="shared" si="18"/>
        <v/>
      </c>
      <c r="N289" s="3">
        <f t="shared" si="19"/>
        <v>12</v>
      </c>
      <c r="O289" s="3" t="str">
        <f t="shared" si="16"/>
        <v>規格表</v>
      </c>
      <c r="P289" s="3" t="str">
        <f t="shared" si="17"/>
        <v/>
      </c>
      <c r="U289" s="23"/>
      <c r="AZ289" s="24"/>
      <c r="BA289" s="14"/>
      <c r="BB289" s="14"/>
      <c r="BC289" s="14"/>
    </row>
    <row r="290" spans="1:55" ht="27" hidden="1" customHeight="1">
      <c r="A290" s="5">
        <f>IF(COUNTA([2]品名マスター!$B$2:$B$501)&gt;=COUNTA(B$3:$B290),COUNTA(B$3:$B290),"")</f>
        <v>288</v>
      </c>
      <c r="B290" s="15" t="str">
        <f>IF(B289="","",IF(B289="以下余白","",IF([2]品名マスター!B289=0,"以下余白",[2]品名マスター!B289)))</f>
        <v>山賊焼のたれ</v>
      </c>
      <c r="C290" s="15" t="str">
        <f>IF(IF([2]品名マスター!C289=0,"以下余白",[2]品名マスター!C289)="以下余白","",[2]品名マスター!C289)</f>
        <v>規格表２－１１３のとおり</v>
      </c>
      <c r="D290" s="16" t="str">
        <f>IF(IF([2]品名マスター!D289=0,"以下余白",[2]品名マスター!D289)="以下余白","",[2]品名マスター!D289)</f>
        <v>本</v>
      </c>
      <c r="E290" s="17">
        <f>IF(IF([2]品名マスター!E289=0,"以下余白",[2]品名マスター!E289)="以下余白","",[2]品名マスター!E289)</f>
        <v>17</v>
      </c>
      <c r="F290" s="18"/>
      <c r="G290" s="19"/>
      <c r="H290" s="20" t="str">
        <f>IF(A290&lt;=COUNTA([2]品名マスター!$B$2:$B$501),IF(F290="","予価未定",IF(F290&lt;=0,"予価未定","")),"")</f>
        <v>予価未定</v>
      </c>
      <c r="J290" s="21">
        <f>IF(A290&lt;=COUNTA([2]品名マスター!$B$2:$B$501),IFERROR(ROUND(ABS(E290*F290*-1),0),0),"")</f>
        <v>0</v>
      </c>
      <c r="K290" s="21">
        <f>ROUNDUP(COUNTA(B$3:$B290)/30,0)</f>
        <v>10</v>
      </c>
      <c r="L290" s="22" t="str">
        <f t="shared" si="18"/>
        <v/>
      </c>
      <c r="M290" s="22" t="str">
        <f t="shared" si="18"/>
        <v/>
      </c>
      <c r="N290" s="3">
        <f t="shared" si="19"/>
        <v>12</v>
      </c>
      <c r="O290" s="3" t="str">
        <f t="shared" si="16"/>
        <v>規格表</v>
      </c>
      <c r="P290" s="3" t="str">
        <f t="shared" si="17"/>
        <v/>
      </c>
      <c r="U290" s="23"/>
      <c r="AZ290" s="24"/>
      <c r="BA290" s="14"/>
      <c r="BB290" s="14"/>
      <c r="BC290" s="14"/>
    </row>
    <row r="291" spans="1:55" ht="27" hidden="1" customHeight="1">
      <c r="A291" s="5">
        <f>IF(COUNTA([2]品名マスター!$B$2:$B$501)&gt;=COUNTA(B$3:$B291),COUNTA(B$3:$B291),"")</f>
        <v>289</v>
      </c>
      <c r="B291" s="62" t="str">
        <f>IF(B290="","",IF(B290="以下余白","",IF([2]品名マスター!B290=0,"以下余白",[2]品名マスター!B290)))</f>
        <v>シーザードレッシング</v>
      </c>
      <c r="C291" s="15" t="str">
        <f>IF(IF([2]品名マスター!C290=0,"以下余白",[2]品名マスター!C290)="以下余白","",[2]品名マスター!C290)</f>
        <v>規格表２－１１９のとおり</v>
      </c>
      <c r="D291" s="16" t="str">
        <f>IF(IF([2]品名マスター!D290=0,"以下余白",[2]品名マスター!D290)="以下余白","",[2]品名マスター!D290)</f>
        <v>本</v>
      </c>
      <c r="E291" s="17">
        <f>IF(IF([2]品名マスター!E290=0,"以下余白",[2]品名マスター!E290)="以下余白","",[2]品名マスター!E290)</f>
        <v>24</v>
      </c>
      <c r="F291" s="18"/>
      <c r="G291" s="19"/>
      <c r="H291" s="20" t="str">
        <f>IF(A291&lt;=COUNTA([2]品名マスター!$B$2:$B$501),IF(F291="","予価未定",IF(F291&lt;=0,"予価未定","")),"")</f>
        <v>予価未定</v>
      </c>
      <c r="J291" s="21">
        <f>IF(A291&lt;=COUNTA([2]品名マスター!$B$2:$B$501),IFERROR(ROUND(ABS(E291*F291*-1),0),0),"")</f>
        <v>0</v>
      </c>
      <c r="K291" s="21">
        <f>ROUNDUP(COUNTA(B$3:$B291)/30,0)</f>
        <v>10</v>
      </c>
      <c r="L291" s="22" t="str">
        <f t="shared" si="18"/>
        <v/>
      </c>
      <c r="M291" s="22" t="str">
        <f t="shared" si="18"/>
        <v/>
      </c>
      <c r="N291" s="3">
        <f t="shared" si="19"/>
        <v>12</v>
      </c>
      <c r="O291" s="3" t="str">
        <f t="shared" si="16"/>
        <v>規格表</v>
      </c>
      <c r="P291" s="3" t="str">
        <f t="shared" si="17"/>
        <v/>
      </c>
      <c r="U291" s="23"/>
      <c r="AZ291" s="24"/>
      <c r="BA291" s="14"/>
      <c r="BB291" s="14"/>
      <c r="BC291" s="14"/>
    </row>
    <row r="292" spans="1:55" ht="27" hidden="1" customHeight="1">
      <c r="A292" s="5">
        <f>IF(COUNTA([2]品名マスター!$B$2:$B$501)&gt;=COUNTA(B$3:$B292),COUNTA(B$3:$B292),"")</f>
        <v>290</v>
      </c>
      <c r="B292" s="15" t="str">
        <f>IF(B291="","",IF(B291="以下余白","",IF([2]品名マスター!B291=0,"以下余白",[2]品名マスター!B291)))</f>
        <v>塩糀（液体タイプ）</v>
      </c>
      <c r="C292" s="15" t="str">
        <f>IF(IF([2]品名マスター!C291=0,"以下余白",[2]品名マスター!C291)="以下余白","",[2]品名マスター!C291)</f>
        <v>規格表２－１４７のとおり</v>
      </c>
      <c r="D292" s="16" t="str">
        <f>IF(IF([2]品名マスター!D291=0,"以下余白",[2]品名マスター!D291)="以下余白","",[2]品名マスター!D291)</f>
        <v>本</v>
      </c>
      <c r="E292" s="17">
        <f>IF(IF([2]品名マスター!E291=0,"以下余白",[2]品名マスター!E291)="以下余白","",[2]品名マスター!E291)</f>
        <v>7</v>
      </c>
      <c r="F292" s="18"/>
      <c r="G292" s="19"/>
      <c r="H292" s="20" t="str">
        <f>IF(A292&lt;=COUNTA([2]品名マスター!$B$2:$B$501),IF(F292="","予価未定",IF(F292&lt;=0,"予価未定","")),"")</f>
        <v>予価未定</v>
      </c>
      <c r="J292" s="21">
        <f>IF(A292&lt;=COUNTA([2]品名マスター!$B$2:$B$501),IFERROR(ROUND(ABS(E292*F292*-1),0),0),"")</f>
        <v>0</v>
      </c>
      <c r="K292" s="21">
        <f>ROUNDUP(COUNTA(B$3:$B292)/30,0)</f>
        <v>10</v>
      </c>
      <c r="L292" s="22" t="str">
        <f t="shared" si="18"/>
        <v/>
      </c>
      <c r="M292" s="22" t="str">
        <f t="shared" si="18"/>
        <v/>
      </c>
      <c r="N292" s="3">
        <f t="shared" si="19"/>
        <v>12</v>
      </c>
      <c r="O292" s="3" t="str">
        <f t="shared" si="16"/>
        <v>規格表</v>
      </c>
      <c r="P292" s="3" t="str">
        <f t="shared" si="17"/>
        <v/>
      </c>
      <c r="U292" s="23"/>
      <c r="AZ292" s="24"/>
      <c r="BA292" s="14"/>
      <c r="BB292" s="14"/>
      <c r="BC292" s="14"/>
    </row>
    <row r="293" spans="1:55" ht="27" hidden="1" customHeight="1">
      <c r="A293" s="5">
        <f>IF(COUNTA([2]品名マスター!$B$2:$B$501)&gt;=COUNTA(B$3:$B293),COUNTA(B$3:$B293),"")</f>
        <v>291</v>
      </c>
      <c r="B293" s="15" t="str">
        <f>IF(B292="","",IF(B292="以下余白","",IF([2]品名マスター!B292=0,"以下余白",[2]品名マスター!B292)))</f>
        <v>島とうがらし</v>
      </c>
      <c r="C293" s="15" t="str">
        <f>IF(IF([2]品名マスター!C292=0,"以下余白",[2]品名マスター!C292)="以下余白","",[2]品名マスター!C292)</f>
        <v>規格表２－８８のとおり</v>
      </c>
      <c r="D293" s="16" t="str">
        <f>IF(IF([2]品名マスター!D292=0,"以下余白",[2]品名マスター!D292)="以下余白","",[2]品名マスター!D292)</f>
        <v>本</v>
      </c>
      <c r="E293" s="17">
        <f>IF(IF([2]品名マスター!E292=0,"以下余白",[2]品名マスター!E292)="以下余白","",[2]品名マスター!E292)</f>
        <v>35</v>
      </c>
      <c r="F293" s="18"/>
      <c r="G293" s="19"/>
      <c r="H293" s="20" t="str">
        <f>IF(A293&lt;=COUNTA([2]品名マスター!$B$2:$B$501),IF(F293="","予価未定",IF(F293&lt;=0,"予価未定","")),"")</f>
        <v>予価未定</v>
      </c>
      <c r="J293" s="21">
        <f>IF(A293&lt;=COUNTA([2]品名マスター!$B$2:$B$501),IFERROR(ROUND(ABS(E293*F293*-1),0),0),"")</f>
        <v>0</v>
      </c>
      <c r="K293" s="21">
        <f>ROUNDUP(COUNTA(B$3:$B293)/30,0)</f>
        <v>10</v>
      </c>
      <c r="L293" s="22" t="str">
        <f t="shared" si="18"/>
        <v/>
      </c>
      <c r="M293" s="22" t="str">
        <f t="shared" si="18"/>
        <v/>
      </c>
      <c r="N293" s="3">
        <f t="shared" si="19"/>
        <v>11</v>
      </c>
      <c r="O293" s="3" t="str">
        <f t="shared" si="16"/>
        <v>規格表</v>
      </c>
      <c r="P293" s="3" t="str">
        <f t="shared" si="17"/>
        <v/>
      </c>
      <c r="U293" s="23"/>
      <c r="AZ293" s="24"/>
      <c r="BA293" s="14"/>
      <c r="BB293" s="14"/>
      <c r="BC293" s="14"/>
    </row>
    <row r="294" spans="1:55" ht="27" hidden="1" customHeight="1">
      <c r="A294" s="5">
        <f>IF(COUNTA([2]品名マスター!$B$2:$B$501)&gt;=COUNTA(B$3:$B294),COUNTA(B$3:$B294),"")</f>
        <v>292</v>
      </c>
      <c r="B294" s="15" t="str">
        <f>IF(B293="","",IF(B293="以下余白","",IF([2]品名マスター!B293=0,"以下余白",[2]品名マスター!B293)))</f>
        <v>炒飯</v>
      </c>
      <c r="C294" s="15" t="str">
        <f>IF(IF([2]品名マスター!C293=0,"以下余白",[2]品名マスター!C293)="以下余白","",[2]品名マスター!C293)</f>
        <v>規格表１６－６７のとおり</v>
      </c>
      <c r="D294" s="16" t="str">
        <f>IF(IF([2]品名マスター!D293=0,"以下余白",[2]品名マスター!D293)="以下余白","",[2]品名マスター!D293)</f>
        <v>kg</v>
      </c>
      <c r="E294" s="17">
        <f>IF(IF([2]品名マスター!E293=0,"以下余白",[2]品名マスター!E293)="以下余白","",[2]品名マスター!E293)</f>
        <v>105</v>
      </c>
      <c r="F294" s="18"/>
      <c r="G294" s="19"/>
      <c r="H294" s="20" t="str">
        <f>IF(A294&lt;=COUNTA([2]品名マスター!$B$2:$B$501),IF(F294="","予価未定",IF(F294&lt;=0,"予価未定","")),"")</f>
        <v>予価未定</v>
      </c>
      <c r="J294" s="21">
        <f>IF(A294&lt;=COUNTA([2]品名マスター!$B$2:$B$501),IFERROR(ROUND(ABS(E294*F294*-1),0),0),"")</f>
        <v>0</v>
      </c>
      <c r="K294" s="21">
        <f>ROUNDUP(COUNTA(B$3:$B294)/30,0)</f>
        <v>10</v>
      </c>
      <c r="L294" s="22" t="str">
        <f t="shared" si="18"/>
        <v/>
      </c>
      <c r="M294" s="22" t="str">
        <f t="shared" si="18"/>
        <v/>
      </c>
      <c r="N294" s="3">
        <f t="shared" si="19"/>
        <v>12</v>
      </c>
      <c r="O294" s="3" t="str">
        <f t="shared" si="16"/>
        <v>規格表</v>
      </c>
      <c r="P294" s="3" t="str">
        <f t="shared" si="17"/>
        <v/>
      </c>
      <c r="U294" s="23"/>
      <c r="AZ294" s="24"/>
      <c r="BA294" s="14"/>
      <c r="BB294" s="14"/>
      <c r="BC294" s="14"/>
    </row>
    <row r="295" spans="1:55" ht="27" hidden="1" customHeight="1">
      <c r="A295" s="5">
        <f>IF(COUNTA([2]品名マスター!$B$2:$B$501)&gt;=COUNTA(B$3:$B295),COUNTA(B$3:$B295),"")</f>
        <v>293</v>
      </c>
      <c r="B295" s="62" t="str">
        <f>IF(B294="","",IF(B294="以下余白","",IF([2]品名マスター!B294=0,"以下余白",[2]品名マスター!B294)))</f>
        <v>クリームシチューの素</v>
      </c>
      <c r="C295" s="15" t="str">
        <f>IF(IF([2]品名マスター!C294=0,"以下余白",[2]品名マスター!C294)="以下余白","",[2]品名マスター!C294)</f>
        <v>規格表２－１３９のとおり</v>
      </c>
      <c r="D295" s="16" t="str">
        <f>IF(IF([2]品名マスター!D294=0,"以下余白",[2]品名マスター!D294)="以下余白","",[2]品名マスター!D294)</f>
        <v>kg</v>
      </c>
      <c r="E295" s="17">
        <f>IF(IF([2]品名マスター!E294=0,"以下余白",[2]品名マスター!E294)="以下余白","",[2]品名マスター!E294)</f>
        <v>8</v>
      </c>
      <c r="F295" s="18"/>
      <c r="G295" s="19"/>
      <c r="H295" s="20" t="str">
        <f>IF(A295&lt;=COUNTA([2]品名マスター!$B$2:$B$501),IF(F295="","予価未定",IF(F295&lt;=0,"予価未定","")),"")</f>
        <v>予価未定</v>
      </c>
      <c r="J295" s="21">
        <f>IF(A295&lt;=COUNTA([2]品名マスター!$B$2:$B$501),IFERROR(ROUND(ABS(E295*F295*-1),0),0),"")</f>
        <v>0</v>
      </c>
      <c r="K295" s="21">
        <f>ROUNDUP(COUNTA(B$3:$B295)/30,0)</f>
        <v>10</v>
      </c>
      <c r="L295" s="22" t="str">
        <f t="shared" si="18"/>
        <v/>
      </c>
      <c r="M295" s="22" t="str">
        <f t="shared" si="18"/>
        <v/>
      </c>
      <c r="N295" s="3">
        <f t="shared" si="19"/>
        <v>12</v>
      </c>
      <c r="O295" s="3" t="str">
        <f t="shared" si="16"/>
        <v>規格表</v>
      </c>
      <c r="P295" s="3" t="str">
        <f t="shared" si="17"/>
        <v/>
      </c>
      <c r="U295" s="23"/>
      <c r="AZ295" s="24"/>
      <c r="BA295" s="14"/>
      <c r="BB295" s="14"/>
      <c r="BC295" s="14"/>
    </row>
    <row r="296" spans="1:55" ht="27" hidden="1" customHeight="1">
      <c r="A296" s="5">
        <f>IF(COUNTA([2]品名マスター!$B$2:$B$501)&gt;=COUNTA(B$3:$B296),COUNTA(B$3:$B296),"")</f>
        <v>294</v>
      </c>
      <c r="B296" s="15" t="str">
        <f>IF(B295="","",IF(B295="以下余白","",IF([2]品名マスター!B295=0,"以下余白",[2]品名マスター!B295)))</f>
        <v>冷凍がらチキン</v>
      </c>
      <c r="C296" s="15" t="str">
        <f>IF(IF([2]品名マスター!C295=0,"以下余白",[2]品名マスター!C295)="以下余白","",[2]品名マスター!C295)</f>
        <v>規格表１６－９０のとおり</v>
      </c>
      <c r="D296" s="16" t="str">
        <f>IF(IF([2]品名マスター!D295=0,"以下余白",[2]品名マスター!D295)="以下余白","",[2]品名マスター!D295)</f>
        <v>kg</v>
      </c>
      <c r="E296" s="17">
        <f>IF(IF([2]品名マスター!E295=0,"以下余白",[2]品名マスター!E295)="以下余白","",[2]品名マスター!E295)</f>
        <v>12</v>
      </c>
      <c r="F296" s="18"/>
      <c r="G296" s="19"/>
      <c r="H296" s="20" t="str">
        <f>IF(A296&lt;=COUNTA([2]品名マスター!$B$2:$B$501),IF(F296="","予価未定",IF(F296&lt;=0,"予価未定","")),"")</f>
        <v>予価未定</v>
      </c>
      <c r="J296" s="21">
        <f>IF(A296&lt;=COUNTA([2]品名マスター!$B$2:$B$501),IFERROR(ROUND(ABS(E296*F296*-1),0),0),"")</f>
        <v>0</v>
      </c>
      <c r="K296" s="21">
        <f>ROUNDUP(COUNTA(B$3:$B296)/30,0)</f>
        <v>10</v>
      </c>
      <c r="L296" s="22" t="str">
        <f t="shared" si="18"/>
        <v/>
      </c>
      <c r="M296" s="22" t="str">
        <f t="shared" si="18"/>
        <v/>
      </c>
      <c r="N296" s="3">
        <f t="shared" si="19"/>
        <v>12</v>
      </c>
      <c r="O296" s="3" t="str">
        <f t="shared" si="16"/>
        <v>規格表</v>
      </c>
      <c r="P296" s="3" t="str">
        <f t="shared" si="17"/>
        <v/>
      </c>
      <c r="U296" s="23"/>
      <c r="AZ296" s="24"/>
      <c r="BA296" s="14"/>
      <c r="BB296" s="14"/>
      <c r="BC296" s="14"/>
    </row>
    <row r="297" spans="1:55" ht="27" hidden="1" customHeight="1">
      <c r="A297" s="5">
        <f>IF(COUNTA([2]品名マスター!$B$2:$B$501)&gt;=COUNTA(B$3:$B297),COUNTA(B$3:$B297),"")</f>
        <v>295</v>
      </c>
      <c r="B297" s="15" t="str">
        <f>IF(B296="","",IF(B296="以下余白","",IF([2]品名マスター!B296=0,"以下余白",[2]品名マスター!B296)))</f>
        <v>炊きがらスープ</v>
      </c>
      <c r="C297" s="15" t="str">
        <f>IF(IF([2]品名マスター!C296=0,"以下余白",[2]品名マスター!C296)="以下余白","",[2]品名マスター!C296)</f>
        <v>規格表２－１７２のとおり</v>
      </c>
      <c r="D297" s="16" t="str">
        <f>IF(IF([2]品名マスター!D296=0,"以下余白",[2]品名マスター!D296)="以下余白","",[2]品名マスター!D296)</f>
        <v>袋</v>
      </c>
      <c r="E297" s="17">
        <f>IF(IF([2]品名マスター!E296=0,"以下余白",[2]品名マスター!E296)="以下余白","",[2]品名マスター!E296)</f>
        <v>6</v>
      </c>
      <c r="F297" s="18"/>
      <c r="G297" s="19"/>
      <c r="H297" s="20" t="str">
        <f>IF(A297&lt;=COUNTA([2]品名マスター!$B$2:$B$501),IF(F297="","予価未定",IF(F297&lt;=0,"予価未定","")),"")</f>
        <v>予価未定</v>
      </c>
      <c r="J297" s="21">
        <f>IF(A297&lt;=COUNTA([2]品名マスター!$B$2:$B$501),IFERROR(ROUND(ABS(E297*F297*-1),0),0),"")</f>
        <v>0</v>
      </c>
      <c r="K297" s="21">
        <f>ROUNDUP(COUNTA(B$3:$B297)/30,0)</f>
        <v>10</v>
      </c>
      <c r="L297" s="22" t="str">
        <f t="shared" si="18"/>
        <v/>
      </c>
      <c r="M297" s="22" t="str">
        <f t="shared" si="18"/>
        <v/>
      </c>
      <c r="N297" s="3">
        <f t="shared" si="19"/>
        <v>12</v>
      </c>
      <c r="O297" s="3" t="str">
        <f t="shared" si="16"/>
        <v>規格表</v>
      </c>
      <c r="P297" s="3" t="str">
        <f t="shared" si="17"/>
        <v/>
      </c>
      <c r="U297" s="23"/>
      <c r="AZ297" s="24"/>
      <c r="BA297" s="14"/>
      <c r="BB297" s="14"/>
      <c r="BC297" s="14"/>
    </row>
    <row r="298" spans="1:55" ht="27" hidden="1" customHeight="1">
      <c r="A298" s="5">
        <f>IF(COUNTA([2]品名マスター!$B$2:$B$501)&gt;=COUNTA(B$3:$B298),COUNTA(B$3:$B298),"")</f>
        <v>296</v>
      </c>
      <c r="B298" s="15" t="str">
        <f>IF(B297="","",IF(B297="以下余白","",IF([2]品名マスター!B297=0,"以下余白",[2]品名マスター!B297)))</f>
        <v>冷凍がらポーク</v>
      </c>
      <c r="C298" s="15" t="str">
        <f>IF(IF([2]品名マスター!C297=0,"以下余白",[2]品名マスター!C297)="以下余白","",[2]品名マスター!C297)</f>
        <v>規格表１６－８９のとおり</v>
      </c>
      <c r="D298" s="16" t="str">
        <f>IF(IF([2]品名マスター!D297=0,"以下余白",[2]品名マスター!D297)="以下余白","",[2]品名マスター!D297)</f>
        <v>kg</v>
      </c>
      <c r="E298" s="17">
        <f>IF(IF([2]品名マスター!E297=0,"以下余白",[2]品名マスター!E297)="以下余白","",[2]品名マスター!E297)</f>
        <v>115</v>
      </c>
      <c r="F298" s="18"/>
      <c r="G298" s="19"/>
      <c r="H298" s="20" t="str">
        <f>IF(A298&lt;=COUNTA([2]品名マスター!$B$2:$B$501),IF(F298="","予価未定",IF(F298&lt;=0,"予価未定","")),"")</f>
        <v>予価未定</v>
      </c>
      <c r="J298" s="21">
        <f>IF(A298&lt;=COUNTA([2]品名マスター!$B$2:$B$501),IFERROR(ROUND(ABS(E298*F298*-1),0),0),"")</f>
        <v>0</v>
      </c>
      <c r="K298" s="21">
        <f>ROUNDUP(COUNTA(B$3:$B298)/30,0)</f>
        <v>10</v>
      </c>
      <c r="L298" s="22" t="str">
        <f t="shared" si="18"/>
        <v/>
      </c>
      <c r="M298" s="22" t="str">
        <f t="shared" si="18"/>
        <v/>
      </c>
      <c r="N298" s="3">
        <f t="shared" si="19"/>
        <v>12</v>
      </c>
      <c r="O298" s="3" t="str">
        <f t="shared" si="16"/>
        <v>規格表</v>
      </c>
      <c r="P298" s="3" t="str">
        <f t="shared" si="17"/>
        <v/>
      </c>
      <c r="U298" s="23"/>
      <c r="AZ298" s="24"/>
      <c r="BA298" s="14"/>
      <c r="BB298" s="14"/>
      <c r="BC298" s="14"/>
    </row>
    <row r="299" spans="1:55" ht="27" hidden="1" customHeight="1">
      <c r="A299" s="5">
        <f>IF(COUNTA([2]品名マスター!$B$2:$B$501)&gt;=COUNTA(B$3:$B299),COUNTA(B$3:$B299),"")</f>
        <v>297</v>
      </c>
      <c r="B299" s="15" t="str">
        <f>IF(B298="","",IF(B298="以下余白","",IF([2]品名マスター!B298=0,"以下余白",[2]品名マスター!B298)))</f>
        <v>粉さんしょう</v>
      </c>
      <c r="C299" s="15" t="str">
        <f>IF(IF([2]品名マスター!C298=0,"以下余白",[2]品名マスター!C298)="以下余白","",[2]品名マスター!C298)</f>
        <v>規格表２－６４のとおり</v>
      </c>
      <c r="D299" s="16" t="str">
        <f>IF(IF([2]品名マスター!D298=0,"以下余白",[2]品名マスター!D298)="以下余白","",[2]品名マスター!D298)</f>
        <v>本</v>
      </c>
      <c r="E299" s="17">
        <f>IF(IF([2]品名マスター!E298=0,"以下余白",[2]品名マスター!E298)="以下余白","",[2]品名マスター!E298)</f>
        <v>9</v>
      </c>
      <c r="F299" s="18"/>
      <c r="G299" s="19"/>
      <c r="H299" s="20" t="str">
        <f>IF(A299&lt;=COUNTA([2]品名マスター!$B$2:$B$501),IF(F299="","予価未定",IF(F299&lt;=0,"予価未定","")),"")</f>
        <v>予価未定</v>
      </c>
      <c r="J299" s="21">
        <f>IF(A299&lt;=COUNTA([2]品名マスター!$B$2:$B$501),IFERROR(ROUND(ABS(E299*F299*-1),0),0),"")</f>
        <v>0</v>
      </c>
      <c r="K299" s="21">
        <f>ROUNDUP(COUNTA(B$3:$B299)/30,0)</f>
        <v>10</v>
      </c>
      <c r="L299" s="22" t="str">
        <f t="shared" si="18"/>
        <v/>
      </c>
      <c r="M299" s="22" t="str">
        <f t="shared" si="18"/>
        <v/>
      </c>
      <c r="N299" s="3">
        <f t="shared" si="19"/>
        <v>11</v>
      </c>
      <c r="O299" s="3" t="str">
        <f t="shared" si="16"/>
        <v>規格表</v>
      </c>
      <c r="P299" s="3" t="str">
        <f t="shared" si="17"/>
        <v/>
      </c>
      <c r="U299" s="23"/>
      <c r="AZ299" s="24"/>
      <c r="BA299" s="14"/>
      <c r="BB299" s="14"/>
      <c r="BC299" s="14"/>
    </row>
    <row r="300" spans="1:55" ht="27" hidden="1" customHeight="1">
      <c r="A300" s="5">
        <f>IF(COUNTA([2]品名マスター!$B$2:$B$501)&gt;=COUNTA(B$3:$B300),COUNTA(B$3:$B300),"")</f>
        <v>298</v>
      </c>
      <c r="B300" s="15" t="str">
        <f>IF(B299="","",IF(B299="以下余白","",IF([2]品名マスター!B299=0,"以下余白",[2]品名マスター!B299)))</f>
        <v>粉チーズ</v>
      </c>
      <c r="C300" s="15" t="str">
        <f>IF(IF([2]品名マスター!C299=0,"以下余白",[2]品名マスター!C299)="以下余白","",[2]品名マスター!C299)</f>
        <v>規格表６－９のとおり</v>
      </c>
      <c r="D300" s="16" t="str">
        <f>IF(IF([2]品名マスター!D299=0,"以下余白",[2]品名マスター!D299)="以下余白","",[2]品名マスター!D299)</f>
        <v>個</v>
      </c>
      <c r="E300" s="17">
        <f>IF(IF([2]品名マスター!E299=0,"以下余白",[2]品名マスター!E299)="以下余白","",[2]品名マスター!E299)</f>
        <v>102</v>
      </c>
      <c r="F300" s="18"/>
      <c r="G300" s="19"/>
      <c r="H300" s="20" t="str">
        <f>IF(A300&lt;=COUNTA([2]品名マスター!$B$2:$B$501),IF(F300="","予価未定",IF(F300&lt;=0,"予価未定","")),"")</f>
        <v>予価未定</v>
      </c>
      <c r="J300" s="21">
        <f>IF(A300&lt;=COUNTA([2]品名マスター!$B$2:$B$501),IFERROR(ROUND(ABS(E300*F300*-1),0),0),"")</f>
        <v>0</v>
      </c>
      <c r="K300" s="21">
        <f>ROUNDUP(COUNTA(B$3:$B300)/30,0)</f>
        <v>10</v>
      </c>
      <c r="L300" s="22" t="str">
        <f t="shared" si="18"/>
        <v/>
      </c>
      <c r="M300" s="22" t="str">
        <f t="shared" si="18"/>
        <v/>
      </c>
      <c r="N300" s="3">
        <f t="shared" si="19"/>
        <v>10</v>
      </c>
      <c r="O300" s="3" t="str">
        <f t="shared" si="16"/>
        <v>規格表</v>
      </c>
      <c r="P300" s="3" t="str">
        <f t="shared" si="17"/>
        <v/>
      </c>
      <c r="U300" s="23"/>
      <c r="AZ300" s="24"/>
      <c r="BA300" s="14"/>
      <c r="BB300" s="14"/>
      <c r="BC300" s="14"/>
    </row>
    <row r="301" spans="1:55" ht="27" hidden="1" customHeight="1">
      <c r="A301" s="5">
        <f>IF(COUNTA([2]品名マスター!$B$2:$B$501)&gt;=COUNTA(B$3:$B301),COUNTA(B$3:$B301),"")</f>
        <v>299</v>
      </c>
      <c r="B301" s="15" t="str">
        <f>IF(B300="","",IF(B300="以下余白","",IF([2]品名マスター!B300=0,"以下余白",[2]品名マスター!B300)))</f>
        <v>キムチの素</v>
      </c>
      <c r="C301" s="15" t="str">
        <f>IF(IF([2]品名マスター!C300=0,"以下余白",[2]品名マスター!C300)="以下余白","",[2]品名マスター!C300)</f>
        <v>規格表２－１２３のとおり</v>
      </c>
      <c r="D301" s="16" t="str">
        <f>IF(IF([2]品名マスター!D300=0,"以下余白",[2]品名マスター!D300)="以下余白","",[2]品名マスター!D300)</f>
        <v>kg</v>
      </c>
      <c r="E301" s="17">
        <f>IF(IF([2]品名マスター!E300=0,"以下余白",[2]品名マスター!E300)="以下余白","",[2]品名マスター!E300)</f>
        <v>28</v>
      </c>
      <c r="F301" s="18"/>
      <c r="G301" s="19"/>
      <c r="H301" s="20" t="str">
        <f>IF(A301&lt;=COUNTA([2]品名マスター!$B$2:$B$501),IF(F301="","予価未定",IF(F301&lt;=0,"予価未定","")),"")</f>
        <v>予価未定</v>
      </c>
      <c r="J301" s="21">
        <f>IF(A301&lt;=COUNTA([2]品名マスター!$B$2:$B$501),IFERROR(ROUND(ABS(E301*F301*-1),0),0),"")</f>
        <v>0</v>
      </c>
      <c r="K301" s="21">
        <f>ROUNDUP(COUNTA(B$3:$B301)/30,0)</f>
        <v>10</v>
      </c>
      <c r="L301" s="22" t="str">
        <f t="shared" si="18"/>
        <v/>
      </c>
      <c r="M301" s="22" t="str">
        <f t="shared" si="18"/>
        <v/>
      </c>
      <c r="N301" s="3">
        <f t="shared" si="19"/>
        <v>12</v>
      </c>
      <c r="O301" s="3" t="str">
        <f t="shared" si="16"/>
        <v>規格表</v>
      </c>
      <c r="P301" s="3" t="str">
        <f t="shared" si="17"/>
        <v/>
      </c>
      <c r="U301" s="23"/>
      <c r="AZ301" s="24"/>
      <c r="BA301" s="14"/>
      <c r="BB301" s="14"/>
      <c r="BC301" s="14"/>
    </row>
    <row r="302" spans="1:55" ht="27" hidden="1" customHeight="1">
      <c r="A302" s="5">
        <f>IF(COUNTA([2]品名マスター!$B$2:$B$501)&gt;=COUNTA(B$3:$B302),COUNTA(B$3:$B302),"")</f>
        <v>300</v>
      </c>
      <c r="B302" s="15" t="str">
        <f>IF(B301="","",IF(B301="以下余白","",IF([2]品名マスター!B301=0,"以下余白",[2]品名マスター!B301)))</f>
        <v>柚胡椒</v>
      </c>
      <c r="C302" s="15" t="str">
        <f>IF(IF([2]品名マスター!C301=0,"以下余白",[2]品名マスター!C301)="以下余白","",[2]品名マスター!C301)</f>
        <v>規格表２－１２２のとおり</v>
      </c>
      <c r="D302" s="16" t="str">
        <f>IF(IF([2]品名マスター!D301=0,"以下余白",[2]品名マスター!D301)="以下余白","",[2]品名マスター!D301)</f>
        <v>個</v>
      </c>
      <c r="E302" s="17">
        <f>IF(IF([2]品名マスター!E301=0,"以下余白",[2]品名マスター!E301)="以下余白","",[2]品名マスター!E301)</f>
        <v>7</v>
      </c>
      <c r="F302" s="18"/>
      <c r="G302" s="19"/>
      <c r="H302" s="20" t="str">
        <f>IF(A302&lt;=COUNTA([2]品名マスター!$B$2:$B$501),IF(F302="","予価未定",IF(F302&lt;=0,"予価未定","")),"")</f>
        <v>予価未定</v>
      </c>
      <c r="J302" s="21">
        <f>IF(A302&lt;=COUNTA([2]品名マスター!$B$2:$B$501),IFERROR(ROUND(ABS(E302*F302*-1),0),0),"")</f>
        <v>0</v>
      </c>
      <c r="K302" s="21">
        <f>ROUNDUP(COUNTA(B$3:$B302)/30,0)</f>
        <v>10</v>
      </c>
      <c r="L302" s="22" t="str">
        <f t="shared" si="18"/>
        <v/>
      </c>
      <c r="M302" s="22" t="str">
        <f t="shared" si="18"/>
        <v/>
      </c>
      <c r="N302" s="3">
        <f t="shared" si="19"/>
        <v>12</v>
      </c>
      <c r="O302" s="3" t="str">
        <f t="shared" si="16"/>
        <v>規格表</v>
      </c>
      <c r="P302" s="3" t="str">
        <f t="shared" si="17"/>
        <v/>
      </c>
      <c r="U302" s="23"/>
      <c r="AZ302" s="24"/>
      <c r="BA302" s="14"/>
      <c r="BB302" s="14"/>
      <c r="BC302" s="14"/>
    </row>
    <row r="303" spans="1:55" ht="27" hidden="1" customHeight="1">
      <c r="A303" s="5">
        <f>IF(COUNTA([2]品名マスター!$B$2:$B$501)&gt;=COUNTA(B$3:$B303),COUNTA(B$3:$B303),"")</f>
        <v>301</v>
      </c>
      <c r="B303" s="15" t="str">
        <f>IF(B302="","",IF(B302="以下余白","",IF([2]品名マスター!B302=0,"以下余白",[2]品名マスター!B302)))</f>
        <v>業務用ガラムマサラ</v>
      </c>
      <c r="C303" s="15" t="str">
        <f>IF(IF([2]品名マスター!C302=0,"以下余白",[2]品名マスター!C302)="以下余白","",[2]品名マスター!C302)</f>
        <v>規格表２－１７３のとおり</v>
      </c>
      <c r="D303" s="16" t="str">
        <f>IF(IF([2]品名マスター!D302=0,"以下余白",[2]品名マスター!D302)="以下余白","",[2]品名マスター!D302)</f>
        <v>袋</v>
      </c>
      <c r="E303" s="17">
        <f>IF(IF([2]品名マスター!E302=0,"以下余白",[2]品名マスター!E302)="以下余白","",[2]品名マスター!E302)</f>
        <v>3</v>
      </c>
      <c r="F303" s="18"/>
      <c r="G303" s="19"/>
      <c r="H303" s="20" t="str">
        <f>IF(A303&lt;=COUNTA([2]品名マスター!$B$2:$B$501),IF(F303="","予価未定",IF(F303&lt;=0,"予価未定","")),"")</f>
        <v>予価未定</v>
      </c>
      <c r="J303" s="21">
        <f>IF(A303&lt;=COUNTA([2]品名マスター!$B$2:$B$501),IFERROR(ROUND(ABS(E303*F303*-1),0),0),"")</f>
        <v>0</v>
      </c>
      <c r="K303" s="21">
        <f>ROUNDUP(COUNTA(B$3:$B303)/30,0)</f>
        <v>11</v>
      </c>
      <c r="L303" s="22" t="str">
        <f t="shared" si="18"/>
        <v/>
      </c>
      <c r="M303" s="22" t="str">
        <f t="shared" si="18"/>
        <v/>
      </c>
      <c r="N303" s="3">
        <f t="shared" si="19"/>
        <v>12</v>
      </c>
      <c r="O303" s="3" t="str">
        <f t="shared" si="16"/>
        <v>規格表</v>
      </c>
      <c r="P303" s="3" t="str">
        <f t="shared" si="17"/>
        <v/>
      </c>
      <c r="U303" s="23"/>
      <c r="AZ303" s="24"/>
      <c r="BA303" s="14"/>
      <c r="BB303" s="14"/>
      <c r="BC303" s="14"/>
    </row>
    <row r="304" spans="1:55" ht="27" hidden="1" customHeight="1">
      <c r="A304" s="5">
        <f>IF(COUNTA([2]品名マスター!$B$2:$B$501)&gt;=COUNTA(B$3:$B304),COUNTA(B$3:$B304),"")</f>
        <v>302</v>
      </c>
      <c r="B304" s="62" t="str">
        <f>IF(B303="","",IF(B303="以下余白","",IF([2]品名マスター!B303=0,"以下余白",[2]品名マスター!B303)))</f>
        <v>ローリエ（パウダー）</v>
      </c>
      <c r="C304" s="15" t="str">
        <f>IF(IF([2]品名マスター!C303=0,"以下余白",[2]品名マスター!C303)="以下余白","",[2]品名マスター!C303)</f>
        <v>規格表２－８３のとおり</v>
      </c>
      <c r="D304" s="16" t="str">
        <f>IF(IF([2]品名マスター!D303=0,"以下余白",[2]品名マスター!D303)="以下余白","",[2]品名マスター!D303)</f>
        <v>本</v>
      </c>
      <c r="E304" s="17">
        <f>IF(IF([2]品名マスター!E303=0,"以下余白",[2]品名マスター!E303)="以下余白","",[2]品名マスター!E303)</f>
        <v>7</v>
      </c>
      <c r="F304" s="18"/>
      <c r="G304" s="19"/>
      <c r="H304" s="20" t="str">
        <f>IF(A304&lt;=COUNTA([2]品名マスター!$B$2:$B$501),IF(F304="","予価未定",IF(F304&lt;=0,"予価未定","")),"")</f>
        <v>予価未定</v>
      </c>
      <c r="J304" s="21">
        <f>IF(A304&lt;=COUNTA([2]品名マスター!$B$2:$B$501),IFERROR(ROUND(ABS(E304*F304*-1),0),0),"")</f>
        <v>0</v>
      </c>
      <c r="K304" s="21">
        <f>ROUNDUP(COUNTA(B$3:$B304)/30,0)</f>
        <v>11</v>
      </c>
      <c r="L304" s="22" t="str">
        <f t="shared" si="18"/>
        <v/>
      </c>
      <c r="M304" s="22" t="str">
        <f t="shared" si="18"/>
        <v/>
      </c>
      <c r="N304" s="3">
        <f t="shared" si="19"/>
        <v>11</v>
      </c>
      <c r="O304" s="3" t="str">
        <f t="shared" si="16"/>
        <v>規格表</v>
      </c>
      <c r="P304" s="3" t="str">
        <f t="shared" si="17"/>
        <v/>
      </c>
      <c r="U304" s="23"/>
      <c r="AZ304" s="24"/>
      <c r="BA304" s="14"/>
      <c r="BB304" s="14"/>
      <c r="BC304" s="14"/>
    </row>
    <row r="305" spans="1:55" ht="27" hidden="1" customHeight="1">
      <c r="A305" s="5">
        <f>IF(COUNTA([2]品名マスター!$B$2:$B$501)&gt;=COUNTA(B$3:$B305),COUNTA(B$3:$B305),"")</f>
        <v>303</v>
      </c>
      <c r="B305" s="15" t="str">
        <f>IF(B304="","",IF(B304="以下余白","",IF([2]品名マスター!B304=0,"以下余白",[2]品名マスター!B304)))</f>
        <v>チャンポンスープ</v>
      </c>
      <c r="C305" s="15" t="str">
        <f>IF(IF([2]品名マスター!C304=0,"以下余白",[2]品名マスター!C304)="以下余白","",[2]品名マスター!C304)</f>
        <v>規格表２－１４２のとおり</v>
      </c>
      <c r="D305" s="16" t="str">
        <f>IF(IF([2]品名マスター!D304=0,"以下余白",[2]品名マスター!D304)="以下余白","",[2]品名マスター!D304)</f>
        <v>本</v>
      </c>
      <c r="E305" s="17">
        <f>IF(IF([2]品名マスター!E304=0,"以下余白",[2]品名マスター!E304)="以下余白","",[2]品名マスター!E304)</f>
        <v>20</v>
      </c>
      <c r="F305" s="18"/>
      <c r="G305" s="19"/>
      <c r="H305" s="20" t="str">
        <f>IF(A305&lt;=COUNTA([2]品名マスター!$B$2:$B$501),IF(F305="","予価未定",IF(F305&lt;=0,"予価未定","")),"")</f>
        <v>予価未定</v>
      </c>
      <c r="J305" s="21">
        <f>IF(A305&lt;=COUNTA([2]品名マスター!$B$2:$B$501),IFERROR(ROUND(ABS(E305*F305*-1),0),0),"")</f>
        <v>0</v>
      </c>
      <c r="K305" s="21">
        <f>ROUNDUP(COUNTA(B$3:$B305)/30,0)</f>
        <v>11</v>
      </c>
      <c r="L305" s="22" t="str">
        <f t="shared" si="18"/>
        <v/>
      </c>
      <c r="M305" s="22" t="str">
        <f t="shared" si="18"/>
        <v/>
      </c>
      <c r="N305" s="3">
        <f t="shared" si="19"/>
        <v>12</v>
      </c>
      <c r="O305" s="3" t="str">
        <f t="shared" si="16"/>
        <v>規格表</v>
      </c>
      <c r="P305" s="3" t="str">
        <f t="shared" si="17"/>
        <v/>
      </c>
      <c r="U305" s="23"/>
      <c r="AZ305" s="24"/>
      <c r="BA305" s="14"/>
      <c r="BB305" s="14"/>
      <c r="BC305" s="14"/>
    </row>
    <row r="306" spans="1:55" ht="27" hidden="1" customHeight="1">
      <c r="A306" s="5">
        <f>IF(COUNTA([2]品名マスター!$B$2:$B$501)&gt;=COUNTA(B$3:$B306),COUNTA(B$3:$B306),"")</f>
        <v>304</v>
      </c>
      <c r="B306" s="15" t="str">
        <f>IF(B305="","",IF(B305="以下余白","",IF([2]品名マスター!B305=0,"以下余白",[2]品名マスター!B305)))</f>
        <v>業務用焼肉のたれ</v>
      </c>
      <c r="C306" s="15" t="str">
        <f>IF(IF([2]品名マスター!C305=0,"以下余白",[2]品名マスター!C305)="以下余白","",[2]品名マスター!C305)</f>
        <v>規格表２－１３７のとおり</v>
      </c>
      <c r="D306" s="16" t="str">
        <f>IF(IF([2]品名マスター!D305=0,"以下余白",[2]品名マスター!D305)="以下余白","",[2]品名マスター!D305)</f>
        <v>本</v>
      </c>
      <c r="E306" s="17">
        <f>IF(IF([2]品名マスター!E305=0,"以下余白",[2]品名マスター!E305)="以下余白","",[2]品名マスター!E305)</f>
        <v>10</v>
      </c>
      <c r="F306" s="18"/>
      <c r="G306" s="19"/>
      <c r="H306" s="20" t="str">
        <f>IF(A306&lt;=COUNTA([2]品名マスター!$B$2:$B$501),IF(F306="","予価未定",IF(F306&lt;=0,"予価未定","")),"")</f>
        <v>予価未定</v>
      </c>
      <c r="J306" s="21">
        <f>IF(A306&lt;=COUNTA([2]品名マスター!$B$2:$B$501),IFERROR(ROUND(ABS(E306*F306*-1),0),0),"")</f>
        <v>0</v>
      </c>
      <c r="K306" s="21">
        <f>ROUNDUP(COUNTA(B$3:$B306)/30,0)</f>
        <v>11</v>
      </c>
      <c r="L306" s="22" t="str">
        <f t="shared" si="18"/>
        <v/>
      </c>
      <c r="M306" s="22" t="str">
        <f t="shared" si="18"/>
        <v/>
      </c>
      <c r="N306" s="3">
        <f t="shared" si="19"/>
        <v>12</v>
      </c>
      <c r="O306" s="3" t="str">
        <f t="shared" si="16"/>
        <v>規格表</v>
      </c>
      <c r="P306" s="3" t="str">
        <f t="shared" si="17"/>
        <v/>
      </c>
      <c r="U306" s="23"/>
      <c r="AZ306" s="24"/>
      <c r="BA306" s="14"/>
      <c r="BB306" s="14"/>
      <c r="BC306" s="14"/>
    </row>
    <row r="307" spans="1:55" ht="27" hidden="1" customHeight="1">
      <c r="A307" s="5">
        <f>IF(COUNTA([2]品名マスター!$B$2:$B$501)&gt;=COUNTA(B$3:$B307),COUNTA(B$3:$B307),"")</f>
        <v>305</v>
      </c>
      <c r="B307" s="15" t="str">
        <f>IF(B306="","",IF(B306="以下余白","",IF([2]品名マスター!B306=0,"以下余白",[2]品名マスター!B306)))</f>
        <v>コチュジャン</v>
      </c>
      <c r="C307" s="15" t="str">
        <f>IF(IF([2]品名マスター!C306=0,"以下余白",[2]品名マスター!C306)="以下余白","",[2]品名マスター!C306)</f>
        <v>規格表２－１０３のとおり</v>
      </c>
      <c r="D307" s="16" t="str">
        <f>IF(IF([2]品名マスター!D306=0,"以下余白",[2]品名マスター!D306)="以下余白","",[2]品名マスター!D306)</f>
        <v>個</v>
      </c>
      <c r="E307" s="17">
        <f>IF(IF([2]品名マスター!E306=0,"以下余白",[2]品名マスター!E306)="以下余白","",[2]品名マスター!E306)</f>
        <v>12</v>
      </c>
      <c r="F307" s="18"/>
      <c r="G307" s="19"/>
      <c r="H307" s="20" t="str">
        <f>IF(A307&lt;=COUNTA([2]品名マスター!$B$2:$B$501),IF(F307="","予価未定",IF(F307&lt;=0,"予価未定","")),"")</f>
        <v>予価未定</v>
      </c>
      <c r="J307" s="21">
        <f>IF(A307&lt;=COUNTA([2]品名マスター!$B$2:$B$501),IFERROR(ROUND(ABS(E307*F307*-1),0),0),"")</f>
        <v>0</v>
      </c>
      <c r="K307" s="21">
        <f>ROUNDUP(COUNTA(B$3:$B307)/30,0)</f>
        <v>11</v>
      </c>
      <c r="L307" s="22" t="str">
        <f t="shared" si="18"/>
        <v/>
      </c>
      <c r="M307" s="22" t="str">
        <f t="shared" si="18"/>
        <v/>
      </c>
      <c r="N307" s="3">
        <f t="shared" si="19"/>
        <v>12</v>
      </c>
      <c r="O307" s="3" t="str">
        <f t="shared" si="16"/>
        <v>規格表</v>
      </c>
      <c r="P307" s="3" t="str">
        <f t="shared" si="17"/>
        <v/>
      </c>
      <c r="U307" s="23"/>
      <c r="AZ307" s="24"/>
      <c r="BA307" s="14"/>
      <c r="BB307" s="14"/>
      <c r="BC307" s="14"/>
    </row>
    <row r="308" spans="1:55" ht="27" hidden="1" customHeight="1">
      <c r="A308" s="5">
        <f>IF(COUNTA([2]品名マスター!$B$2:$B$501)&gt;=COUNTA(B$3:$B308),COUNTA(B$3:$B308),"")</f>
        <v>306</v>
      </c>
      <c r="B308" s="15" t="str">
        <f>IF(B307="","",IF(B307="以下余白","",IF([2]品名マスター!B307=0,"以下余白",[2]品名マスター!B307)))</f>
        <v>酢豚用調味料</v>
      </c>
      <c r="C308" s="15" t="str">
        <f>IF(IF([2]品名マスター!C307=0,"以下余白",[2]品名マスター!C307)="以下余白","",[2]品名マスター!C307)</f>
        <v>規格表２－１０１のとおり</v>
      </c>
      <c r="D308" s="16" t="str">
        <f>IF(IF([2]品名マスター!D307=0,"以下余白",[2]品名マスター!D307)="以下余白","",[2]品名マスター!D307)</f>
        <v>本</v>
      </c>
      <c r="E308" s="17">
        <f>IF(IF([2]品名マスター!E307=0,"以下余白",[2]品名マスター!E307)="以下余白","",[2]品名マスター!E307)</f>
        <v>42</v>
      </c>
      <c r="F308" s="18"/>
      <c r="G308" s="19"/>
      <c r="H308" s="20" t="str">
        <f>IF(A308&lt;=COUNTA([2]品名マスター!$B$2:$B$501),IF(F308="","予価未定",IF(F308&lt;=0,"予価未定","")),"")</f>
        <v>予価未定</v>
      </c>
      <c r="J308" s="21">
        <f>IF(A308&lt;=COUNTA([2]品名マスター!$B$2:$B$501),IFERROR(ROUND(ABS(E308*F308*-1),0),0),"")</f>
        <v>0</v>
      </c>
      <c r="K308" s="21">
        <f>ROUNDUP(COUNTA(B$3:$B308)/30,0)</f>
        <v>11</v>
      </c>
      <c r="L308" s="22" t="str">
        <f t="shared" si="18"/>
        <v/>
      </c>
      <c r="M308" s="22" t="str">
        <f t="shared" si="18"/>
        <v/>
      </c>
      <c r="N308" s="3">
        <f t="shared" si="19"/>
        <v>12</v>
      </c>
      <c r="O308" s="3" t="str">
        <f t="shared" si="16"/>
        <v>規格表</v>
      </c>
      <c r="P308" s="3" t="str">
        <f t="shared" si="17"/>
        <v/>
      </c>
      <c r="U308" s="23"/>
      <c r="AZ308" s="24"/>
      <c r="BA308" s="14"/>
      <c r="BB308" s="14"/>
      <c r="BC308" s="14"/>
    </row>
    <row r="309" spans="1:55" ht="27" hidden="1" customHeight="1">
      <c r="A309" s="5">
        <f>IF(COUNTA([2]品名マスター!$B$2:$B$501)&gt;=COUNTA(B$3:$B309),COUNTA(B$3:$B309),"")</f>
        <v>307</v>
      </c>
      <c r="B309" s="15" t="str">
        <f>IF(B308="","",IF(B308="以下余白","",IF([2]品名マスター!B308=0,"以下余白",[2]品名マスター!B308)))</f>
        <v>パプリカパウダー</v>
      </c>
      <c r="C309" s="15" t="str">
        <f>IF(IF([2]品名マスター!C308=0,"以下余白",[2]品名マスター!C308)="以下余白","",[2]品名マスター!C308)</f>
        <v>規格表２－５４のとおり</v>
      </c>
      <c r="D309" s="16" t="str">
        <f>IF(IF([2]品名マスター!D308=0,"以下余白",[2]品名マスター!D308)="以下余白","",[2]品名マスター!D308)</f>
        <v>缶</v>
      </c>
      <c r="E309" s="17">
        <f>IF(IF([2]品名マスター!E308=0,"以下余白",[2]品名マスター!E308)="以下余白","",[2]品名マスター!E308)</f>
        <v>1</v>
      </c>
      <c r="F309" s="18"/>
      <c r="G309" s="19"/>
      <c r="H309" s="20" t="str">
        <f>IF(A309&lt;=COUNTA([2]品名マスター!$B$2:$B$501),IF(F309="","予価未定",IF(F309&lt;=0,"予価未定","")),"")</f>
        <v>予価未定</v>
      </c>
      <c r="J309" s="21">
        <f>IF(A309&lt;=COUNTA([2]品名マスター!$B$2:$B$501),IFERROR(ROUND(ABS(E309*F309*-1),0),0),"")</f>
        <v>0</v>
      </c>
      <c r="K309" s="21">
        <f>ROUNDUP(COUNTA(B$3:$B309)/30,0)</f>
        <v>11</v>
      </c>
      <c r="L309" s="22" t="str">
        <f t="shared" si="18"/>
        <v/>
      </c>
      <c r="M309" s="22" t="str">
        <f t="shared" si="18"/>
        <v/>
      </c>
      <c r="N309" s="3">
        <f t="shared" si="19"/>
        <v>11</v>
      </c>
      <c r="O309" s="3" t="str">
        <f t="shared" si="16"/>
        <v>規格表</v>
      </c>
      <c r="P309" s="3" t="str">
        <f t="shared" si="17"/>
        <v/>
      </c>
      <c r="U309" s="23"/>
      <c r="AZ309" s="24"/>
      <c r="BA309" s="14"/>
      <c r="BB309" s="14"/>
      <c r="BC309" s="14"/>
    </row>
    <row r="310" spans="1:55" ht="27" hidden="1" customHeight="1">
      <c r="A310" s="5">
        <f>IF(COUNTA([2]品名マスター!$B$2:$B$501)&gt;=COUNTA(B$3:$B310),COUNTA(B$3:$B310),"")</f>
        <v>308</v>
      </c>
      <c r="B310" s="15" t="str">
        <f>IF(B309="","",IF(B309="以下余白","",IF([2]品名マスター!B309=0,"以下余白",[2]品名マスター!B309)))</f>
        <v>業務用蒸留酒</v>
      </c>
      <c r="C310" s="15" t="str">
        <f>IF(IF([2]品名マスター!C309=0,"以下余白",[2]品名マスター!C309)="以下余白","",[2]品名マスター!C309)</f>
        <v>規格表２－５９のとおり</v>
      </c>
      <c r="D310" s="16" t="str">
        <f>IF(IF([2]品名マスター!D309=0,"以下余白",[2]品名マスター!D309)="以下余白","",[2]品名マスター!D309)</f>
        <v>本</v>
      </c>
      <c r="E310" s="17">
        <f>IF(IF([2]品名マスター!E309=0,"以下余白",[2]品名マスター!E309)="以下余白","",[2]品名マスター!E309)</f>
        <v>1</v>
      </c>
      <c r="F310" s="18"/>
      <c r="G310" s="19"/>
      <c r="H310" s="20" t="str">
        <f>IF(A310&lt;=COUNTA([2]品名マスター!$B$2:$B$501),IF(F310="","予価未定",IF(F310&lt;=0,"予価未定","")),"")</f>
        <v>予価未定</v>
      </c>
      <c r="J310" s="21">
        <f>IF(A310&lt;=COUNTA([2]品名マスター!$B$2:$B$501),IFERROR(ROUND(ABS(E310*F310*-1),0),0),"")</f>
        <v>0</v>
      </c>
      <c r="K310" s="21">
        <f>ROUNDUP(COUNTA(B$3:$B310)/30,0)</f>
        <v>11</v>
      </c>
      <c r="L310" s="22" t="str">
        <f t="shared" si="18"/>
        <v/>
      </c>
      <c r="M310" s="22" t="str">
        <f t="shared" si="18"/>
        <v/>
      </c>
      <c r="N310" s="3">
        <f t="shared" si="19"/>
        <v>11</v>
      </c>
      <c r="O310" s="3" t="str">
        <f t="shared" si="16"/>
        <v>規格表</v>
      </c>
      <c r="P310" s="3" t="str">
        <f t="shared" si="17"/>
        <v/>
      </c>
      <c r="U310" s="23"/>
      <c r="AZ310" s="24"/>
      <c r="BA310" s="14"/>
      <c r="BB310" s="14"/>
      <c r="BC310" s="14"/>
    </row>
    <row r="311" spans="1:55" ht="27" hidden="1" customHeight="1">
      <c r="A311" s="5">
        <f>IF(COUNTA([2]品名マスター!$B$2:$B$501)&gt;=COUNTA(B$3:$B311),COUNTA(B$3:$B311),"")</f>
        <v>309</v>
      </c>
      <c r="B311" s="15" t="str">
        <f>IF(B310="","",IF(B310="以下余白","",IF([2]品名マスター!B310=0,"以下余白",[2]品名マスター!B310)))</f>
        <v>赤ワイン</v>
      </c>
      <c r="C311" s="15" t="str">
        <f>IF(IF([2]品名マスター!C310=0,"以下余白",[2]品名マスター!C310)="以下余白","",[2]品名マスター!C310)</f>
        <v>規格表２－６０のとおり</v>
      </c>
      <c r="D311" s="16" t="str">
        <f>IF(IF([2]品名マスター!D310=0,"以下余白",[2]品名マスター!D310)="以下余白","",[2]品名マスター!D310)</f>
        <v>本</v>
      </c>
      <c r="E311" s="17">
        <f>IF(IF([2]品名マスター!E310=0,"以下余白",[2]品名マスター!E310)="以下余白","",[2]品名マスター!E310)</f>
        <v>13</v>
      </c>
      <c r="F311" s="18"/>
      <c r="G311" s="19"/>
      <c r="H311" s="20" t="str">
        <f>IF(A311&lt;=COUNTA([2]品名マスター!$B$2:$B$501),IF(F311="","予価未定",IF(F311&lt;=0,"予価未定","")),"")</f>
        <v>予価未定</v>
      </c>
      <c r="J311" s="21">
        <f>IF(A311&lt;=COUNTA([2]品名マスター!$B$2:$B$501),IFERROR(ROUND(ABS(E311*F311*-1),0),0),"")</f>
        <v>0</v>
      </c>
      <c r="K311" s="21">
        <f>ROUNDUP(COUNTA(B$3:$B311)/30,0)</f>
        <v>11</v>
      </c>
      <c r="L311" s="22" t="str">
        <f t="shared" si="18"/>
        <v/>
      </c>
      <c r="M311" s="22" t="str">
        <f t="shared" si="18"/>
        <v/>
      </c>
      <c r="N311" s="3">
        <f t="shared" si="19"/>
        <v>11</v>
      </c>
      <c r="O311" s="3" t="str">
        <f t="shared" si="16"/>
        <v>規格表</v>
      </c>
      <c r="P311" s="3" t="str">
        <f t="shared" si="17"/>
        <v/>
      </c>
      <c r="U311" s="23"/>
      <c r="AZ311" s="24"/>
      <c r="BA311" s="14"/>
      <c r="BB311" s="14"/>
      <c r="BC311" s="14"/>
    </row>
    <row r="312" spans="1:55" ht="27" hidden="1" customHeight="1">
      <c r="A312" s="5">
        <f>IF(COUNTA([2]品名マスター!$B$2:$B$501)&gt;=COUNTA(B$3:$B312),COUNTA(B$3:$B312),"")</f>
        <v>310</v>
      </c>
      <c r="B312" s="15" t="str">
        <f>IF(B311="","",IF(B311="以下余白","",IF([2]品名マスター!B311=0,"以下余白",[2]品名マスター!B311)))</f>
        <v>花椒パウダー</v>
      </c>
      <c r="C312" s="15" t="str">
        <f>IF(IF([2]品名マスター!C311=0,"以下余白",[2]品名マスター!C311)="以下余白","",[2]品名マスター!C311)</f>
        <v>規格表２－６９のとおり</v>
      </c>
      <c r="D312" s="16" t="str">
        <f>IF(IF([2]品名マスター!D311=0,"以下余白",[2]品名マスター!D311)="以下余白","",[2]品名マスター!D311)</f>
        <v>本</v>
      </c>
      <c r="E312" s="17">
        <f>IF(IF([2]品名マスター!E311=0,"以下余白",[2]品名マスター!E311)="以下余白","",[2]品名マスター!E311)</f>
        <v>5</v>
      </c>
      <c r="F312" s="18"/>
      <c r="G312" s="19"/>
      <c r="H312" s="20" t="str">
        <f>IF(A312&lt;=COUNTA([2]品名マスター!$B$2:$B$501),IF(F312="","予価未定",IF(F312&lt;=0,"予価未定","")),"")</f>
        <v>予価未定</v>
      </c>
      <c r="J312" s="21">
        <f>IF(A312&lt;=COUNTA([2]品名マスター!$B$2:$B$501),IFERROR(ROUND(ABS(E312*F312*-1),0),0),"")</f>
        <v>0</v>
      </c>
      <c r="K312" s="21">
        <f>ROUNDUP(COUNTA(B$3:$B312)/30,0)</f>
        <v>11</v>
      </c>
      <c r="L312" s="22" t="str">
        <f t="shared" si="18"/>
        <v/>
      </c>
      <c r="M312" s="22" t="str">
        <f t="shared" si="18"/>
        <v/>
      </c>
      <c r="N312" s="3">
        <f t="shared" si="19"/>
        <v>11</v>
      </c>
      <c r="O312" s="3" t="str">
        <f t="shared" si="16"/>
        <v>規格表</v>
      </c>
      <c r="P312" s="3" t="str">
        <f t="shared" si="17"/>
        <v/>
      </c>
      <c r="U312" s="23"/>
      <c r="AZ312" s="24"/>
      <c r="BA312" s="14"/>
      <c r="BB312" s="14"/>
      <c r="BC312" s="14"/>
    </row>
    <row r="313" spans="1:55" ht="27" hidden="1" customHeight="1">
      <c r="A313" s="5">
        <f>IF(COUNTA([2]品名マスター!$B$2:$B$501)&gt;=COUNTA(B$3:$B313),COUNTA(B$3:$B313),"")</f>
        <v>311</v>
      </c>
      <c r="B313" s="15" t="str">
        <f>IF(B312="","",IF(B312="以下余白","",IF([2]品名マスター!B312=0,"以下余白",[2]品名マスター!B312)))</f>
        <v>キムチ</v>
      </c>
      <c r="C313" s="15" t="str">
        <f>IF(IF([2]品名マスター!C312=0,"以下余白",[2]品名マスター!C312)="以下余白","",[2]品名マスター!C312)</f>
        <v>規格表１２－１８のとおり</v>
      </c>
      <c r="D313" s="16" t="str">
        <f>IF(IF([2]品名マスター!D312=0,"以下余白",[2]品名マスター!D312)="以下余白","",[2]品名マスター!D312)</f>
        <v>kg</v>
      </c>
      <c r="E313" s="17">
        <f>IF(IF([2]品名マスター!E312=0,"以下余白",[2]品名マスター!E312)="以下余白","",[2]品名マスター!E312)</f>
        <v>73</v>
      </c>
      <c r="F313" s="18"/>
      <c r="G313" s="19"/>
      <c r="H313" s="20" t="str">
        <f>IF(A313&lt;=COUNTA([2]品名マスター!$B$2:$B$501),IF(F313="","予価未定",IF(F313&lt;=0,"予価未定","")),"")</f>
        <v>予価未定</v>
      </c>
      <c r="J313" s="21">
        <f>IF(A313&lt;=COUNTA([2]品名マスター!$B$2:$B$501),IFERROR(ROUND(ABS(E313*F313*-1),0),0),"")</f>
        <v>0</v>
      </c>
      <c r="K313" s="21">
        <f>ROUNDUP(COUNTA(B$3:$B313)/30,0)</f>
        <v>11</v>
      </c>
      <c r="L313" s="22" t="str">
        <f t="shared" si="18"/>
        <v/>
      </c>
      <c r="M313" s="22" t="str">
        <f t="shared" si="18"/>
        <v/>
      </c>
      <c r="N313" s="3">
        <f t="shared" si="19"/>
        <v>12</v>
      </c>
      <c r="O313" s="3" t="str">
        <f t="shared" si="16"/>
        <v>規格表</v>
      </c>
      <c r="P313" s="3" t="str">
        <f t="shared" si="17"/>
        <v/>
      </c>
      <c r="U313" s="23"/>
      <c r="AZ313" s="24"/>
      <c r="BA313" s="14"/>
      <c r="BB313" s="14"/>
      <c r="BC313" s="14"/>
    </row>
    <row r="314" spans="1:55" ht="27" hidden="1" customHeight="1">
      <c r="A314" s="5">
        <f>IF(COUNTA([2]品名マスター!$B$2:$B$501)&gt;=COUNTA(B$3:$B314),COUNTA(B$3:$B314),"")</f>
        <v>312</v>
      </c>
      <c r="B314" s="15" t="str">
        <f>IF(B313="","",IF(B313="以下余白","",IF([2]品名マスター!B313=0,"以下余白",[2]品名マスター!B313)))</f>
        <v>かっぱ漬</v>
      </c>
      <c r="C314" s="15" t="str">
        <f>IF(IF([2]品名マスター!C313=0,"以下余白",[2]品名マスター!C313)="以下余白","",[2]品名マスター!C313)</f>
        <v>規格表１２－１４のとおり</v>
      </c>
      <c r="D314" s="16" t="str">
        <f>IF(IF([2]品名マスター!D313=0,"以下余白",[2]品名マスター!D313)="以下余白","",[2]品名マスター!D313)</f>
        <v>kg</v>
      </c>
      <c r="E314" s="17">
        <f>IF(IF([2]品名マスター!E313=0,"以下余白",[2]品名マスター!E313)="以下余白","",[2]品名マスター!E313)</f>
        <v>4</v>
      </c>
      <c r="F314" s="18"/>
      <c r="G314" s="19"/>
      <c r="H314" s="20" t="str">
        <f>IF(A314&lt;=COUNTA([2]品名マスター!$B$2:$B$501),IF(F314="","予価未定",IF(F314&lt;=0,"予価未定","")),"")</f>
        <v>予価未定</v>
      </c>
      <c r="J314" s="21">
        <f>IF(A314&lt;=COUNTA([2]品名マスター!$B$2:$B$501),IFERROR(ROUND(ABS(E314*F314*-1),0),0),"")</f>
        <v>0</v>
      </c>
      <c r="K314" s="21">
        <f>ROUNDUP(COUNTA(B$3:$B314)/30,0)</f>
        <v>11</v>
      </c>
      <c r="L314" s="22" t="str">
        <f t="shared" si="18"/>
        <v/>
      </c>
      <c r="M314" s="22" t="str">
        <f t="shared" si="18"/>
        <v/>
      </c>
      <c r="N314" s="3">
        <f t="shared" si="19"/>
        <v>12</v>
      </c>
      <c r="O314" s="3" t="str">
        <f t="shared" si="16"/>
        <v>規格表</v>
      </c>
      <c r="P314" s="3" t="str">
        <f t="shared" si="17"/>
        <v/>
      </c>
      <c r="U314" s="23"/>
      <c r="AZ314" s="24"/>
      <c r="BA314" s="14"/>
      <c r="BB314" s="14"/>
      <c r="BC314" s="14"/>
    </row>
    <row r="315" spans="1:55" ht="27" hidden="1" customHeight="1">
      <c r="A315" s="5">
        <f>IF(COUNTA([2]品名マスター!$B$2:$B$501)&gt;=COUNTA(B$3:$B315),COUNTA(B$3:$B315),"")</f>
        <v>313</v>
      </c>
      <c r="B315" s="15" t="str">
        <f>IF(B314="","",IF(B314="以下余白","",IF([2]品名マスター!B314=0,"以下余白",[2]品名マスター!B314)))</f>
        <v>しば漬</v>
      </c>
      <c r="C315" s="15" t="str">
        <f>IF(IF([2]品名マスター!C314=0,"以下余白",[2]品名マスター!C314)="以下余白","",[2]品名マスター!C314)</f>
        <v>規格表１２－２０のとおり</v>
      </c>
      <c r="D315" s="16" t="str">
        <f>IF(IF([2]品名マスター!D314=0,"以下余白",[2]品名マスター!D314)="以下余白","",[2]品名マスター!D314)</f>
        <v>kg</v>
      </c>
      <c r="E315" s="17">
        <f>IF(IF([2]品名マスター!E314=0,"以下余白",[2]品名マスター!E314)="以下余白","",[2]品名マスター!E314)</f>
        <v>6</v>
      </c>
      <c r="F315" s="18"/>
      <c r="G315" s="19"/>
      <c r="H315" s="20" t="str">
        <f>IF(A315&lt;=COUNTA([2]品名マスター!$B$2:$B$501),IF(F315="","予価未定",IF(F315&lt;=0,"予価未定","")),"")</f>
        <v>予価未定</v>
      </c>
      <c r="J315" s="21">
        <f>IF(A315&lt;=COUNTA([2]品名マスター!$B$2:$B$501),IFERROR(ROUND(ABS(E315*F315*-1),0),0),"")</f>
        <v>0</v>
      </c>
      <c r="K315" s="21">
        <f>ROUNDUP(COUNTA(B$3:$B315)/30,0)</f>
        <v>11</v>
      </c>
      <c r="L315" s="22" t="str">
        <f t="shared" si="18"/>
        <v/>
      </c>
      <c r="M315" s="22" t="str">
        <f t="shared" si="18"/>
        <v/>
      </c>
      <c r="N315" s="3">
        <f t="shared" si="19"/>
        <v>12</v>
      </c>
      <c r="O315" s="3" t="str">
        <f t="shared" si="16"/>
        <v>規格表</v>
      </c>
      <c r="P315" s="3" t="str">
        <f t="shared" si="17"/>
        <v/>
      </c>
      <c r="U315" s="23"/>
      <c r="AZ315" s="24"/>
      <c r="BA315" s="14"/>
      <c r="BB315" s="14"/>
      <c r="BC315" s="14"/>
    </row>
    <row r="316" spans="1:55" ht="27" hidden="1" customHeight="1">
      <c r="A316" s="5">
        <f>IF(COUNTA([2]品名マスター!$B$2:$B$501)&gt;=COUNTA(B$3:$B316),COUNTA(B$3:$B316),"")</f>
        <v>314</v>
      </c>
      <c r="B316" s="15" t="str">
        <f>IF(B315="","",IF(B315="以下余白","",IF([2]品名マスター!B315=0,"以下余白",[2]品名マスター!B315)))</f>
        <v>高菜炒め</v>
      </c>
      <c r="C316" s="15" t="str">
        <f>IF(IF([2]品名マスター!C315=0,"以下余白",[2]品名マスター!C315)="以下余白","",[2]品名マスター!C315)</f>
        <v>規格表１２－２５のとおり</v>
      </c>
      <c r="D316" s="16" t="str">
        <f>IF(IF([2]品名マスター!D315=0,"以下余白",[2]品名マスター!D315)="以下余白","",[2]品名マスター!D315)</f>
        <v>kg</v>
      </c>
      <c r="E316" s="17">
        <f>IF(IF([2]品名マスター!E315=0,"以下余白",[2]品名マスター!E315)="以下余白","",[2]品名マスター!E315)</f>
        <v>12</v>
      </c>
      <c r="F316" s="18"/>
      <c r="G316" s="19"/>
      <c r="H316" s="20" t="str">
        <f>IF(A316&lt;=COUNTA([2]品名マスター!$B$2:$B$501),IF(F316="","予価未定",IF(F316&lt;=0,"予価未定","")),"")</f>
        <v>予価未定</v>
      </c>
      <c r="J316" s="21">
        <f>IF(A316&lt;=COUNTA([2]品名マスター!$B$2:$B$501),IFERROR(ROUND(ABS(E316*F316*-1),0),0),"")</f>
        <v>0</v>
      </c>
      <c r="K316" s="21">
        <f>ROUNDUP(COUNTA(B$3:$B316)/30,0)</f>
        <v>11</v>
      </c>
      <c r="L316" s="22" t="str">
        <f t="shared" si="18"/>
        <v/>
      </c>
      <c r="M316" s="22" t="str">
        <f t="shared" si="18"/>
        <v/>
      </c>
      <c r="N316" s="3">
        <f t="shared" si="19"/>
        <v>12</v>
      </c>
      <c r="O316" s="3" t="str">
        <f t="shared" si="16"/>
        <v>規格表</v>
      </c>
      <c r="P316" s="3" t="str">
        <f t="shared" si="17"/>
        <v/>
      </c>
      <c r="U316" s="23"/>
      <c r="AZ316" s="24"/>
      <c r="BA316" s="14"/>
      <c r="BB316" s="14"/>
      <c r="BC316" s="14"/>
    </row>
    <row r="317" spans="1:55" ht="27" hidden="1" customHeight="1">
      <c r="A317" s="5">
        <f>IF(COUNTA([2]品名マスター!$B$2:$B$501)&gt;=COUNTA(B$3:$B317),COUNTA(B$3:$B317),"")</f>
        <v>315</v>
      </c>
      <c r="B317" s="15" t="str">
        <f>IF(B316="","",IF(B316="以下余白","",IF([2]品名マスター!B316=0,"以下余白",[2]品名マスター!B316)))</f>
        <v>つぼ漬</v>
      </c>
      <c r="C317" s="15" t="str">
        <f>IF(IF([2]品名マスター!C316=0,"以下余白",[2]品名マスター!C316)="以下余白","",[2]品名マスター!C316)</f>
        <v>規格表１２－１７のとおり</v>
      </c>
      <c r="D317" s="16" t="str">
        <f>IF(IF([2]品名マスター!D316=0,"以下余白",[2]品名マスター!D316)="以下余白","",[2]品名マスター!D316)</f>
        <v>kg</v>
      </c>
      <c r="E317" s="17">
        <f>IF(IF([2]品名マスター!E316=0,"以下余白",[2]品名マスター!E316)="以下余白","",[2]品名マスター!E316)</f>
        <v>13</v>
      </c>
      <c r="F317" s="18"/>
      <c r="G317" s="19"/>
      <c r="H317" s="20" t="str">
        <f>IF(A317&lt;=COUNTA([2]品名マスター!$B$2:$B$501),IF(F317="","予価未定",IF(F317&lt;=0,"予価未定","")),"")</f>
        <v>予価未定</v>
      </c>
      <c r="J317" s="21">
        <f>IF(A317&lt;=COUNTA([2]品名マスター!$B$2:$B$501),IFERROR(ROUND(ABS(E317*F317*-1),0),0),"")</f>
        <v>0</v>
      </c>
      <c r="K317" s="21">
        <f>ROUNDUP(COUNTA(B$3:$B317)/30,0)</f>
        <v>11</v>
      </c>
      <c r="L317" s="22" t="str">
        <f t="shared" si="18"/>
        <v/>
      </c>
      <c r="M317" s="22" t="str">
        <f t="shared" si="18"/>
        <v/>
      </c>
      <c r="N317" s="3">
        <f t="shared" si="19"/>
        <v>12</v>
      </c>
      <c r="O317" s="3" t="str">
        <f t="shared" si="16"/>
        <v>規格表</v>
      </c>
      <c r="P317" s="3" t="str">
        <f t="shared" si="17"/>
        <v/>
      </c>
      <c r="U317" s="23"/>
      <c r="AZ317" s="24"/>
      <c r="BA317" s="14"/>
      <c r="BB317" s="14"/>
      <c r="BC317" s="14"/>
    </row>
    <row r="318" spans="1:55" ht="27" hidden="1" customHeight="1">
      <c r="A318" s="5">
        <f>IF(COUNTA([2]品名マスター!$B$2:$B$501)&gt;=COUNTA(B$3:$B318),COUNTA(B$3:$B318),"")</f>
        <v>316</v>
      </c>
      <c r="B318" s="15" t="str">
        <f>IF(B317="","",IF(B317="以下余白","",IF([2]品名マスター!B317=0,"以下余白",[2]品名マスター!B317)))</f>
        <v>大根べったら漬</v>
      </c>
      <c r="C318" s="15" t="str">
        <f>IF(IF([2]品名マスター!C317=0,"以下余白",[2]品名マスター!C317)="以下余白","",[2]品名マスター!C317)</f>
        <v>規格表１２－２のとおり</v>
      </c>
      <c r="D318" s="16" t="str">
        <f>IF(IF([2]品名マスター!D317=0,"以下余白",[2]品名マスター!D317)="以下余白","",[2]品名マスター!D317)</f>
        <v>kg</v>
      </c>
      <c r="E318" s="17">
        <f>IF(IF([2]品名マスター!E317=0,"以下余白",[2]品名マスター!E317)="以下余白","",[2]品名マスター!E317)</f>
        <v>2</v>
      </c>
      <c r="F318" s="18"/>
      <c r="G318" s="19"/>
      <c r="H318" s="20" t="str">
        <f>IF(A318&lt;=COUNTA([2]品名マスター!$B$2:$B$501),IF(F318="","予価未定",IF(F318&lt;=0,"予価未定","")),"")</f>
        <v>予価未定</v>
      </c>
      <c r="J318" s="21">
        <f>IF(A318&lt;=COUNTA([2]品名マスター!$B$2:$B$501),IFERROR(ROUND(ABS(E318*F318*-1),0),0),"")</f>
        <v>0</v>
      </c>
      <c r="K318" s="21">
        <f>ROUNDUP(COUNTA(B$3:$B318)/30,0)</f>
        <v>11</v>
      </c>
      <c r="L318" s="22" t="str">
        <f t="shared" si="18"/>
        <v/>
      </c>
      <c r="M318" s="22" t="str">
        <f t="shared" si="18"/>
        <v/>
      </c>
      <c r="N318" s="3">
        <f t="shared" si="19"/>
        <v>11</v>
      </c>
      <c r="O318" s="3" t="str">
        <f t="shared" si="16"/>
        <v>規格表</v>
      </c>
      <c r="P318" s="3" t="str">
        <f t="shared" si="17"/>
        <v/>
      </c>
      <c r="U318" s="23"/>
      <c r="AZ318" s="24"/>
      <c r="BA318" s="14"/>
      <c r="BB318" s="14"/>
      <c r="BC318" s="14"/>
    </row>
    <row r="319" spans="1:55" ht="27" hidden="1" customHeight="1">
      <c r="A319" s="5">
        <f>IF(COUNTA([2]品名マスター!$B$2:$B$501)&gt;=COUNTA(B$3:$B319),COUNTA(B$3:$B319),"")</f>
        <v>317</v>
      </c>
      <c r="B319" s="15" t="str">
        <f>IF(B318="","",IF(B318="以下余白","",IF([2]品名マスター!B318=0,"以下余白",[2]品名マスター!B318)))</f>
        <v>金平れんこん</v>
      </c>
      <c r="C319" s="15" t="str">
        <f>IF(IF([2]品名マスター!C318=0,"以下余白",[2]品名マスター!C318)="以下余白","",[2]品名マスター!C318)</f>
        <v>規格表１７－３２のとおり</v>
      </c>
      <c r="D319" s="16" t="str">
        <f>IF(IF([2]品名マスター!D318=0,"以下余白",[2]品名マスター!D318)="以下余白","",[2]品名マスター!D318)</f>
        <v>kg</v>
      </c>
      <c r="E319" s="17">
        <f>IF(IF([2]品名マスター!E318=0,"以下余白",[2]品名マスター!E318)="以下余白","",[2]品名マスター!E318)</f>
        <v>24</v>
      </c>
      <c r="F319" s="18"/>
      <c r="G319" s="19"/>
      <c r="H319" s="20" t="str">
        <f>IF(A319&lt;=COUNTA([2]品名マスター!$B$2:$B$501),IF(F319="","予価未定",IF(F319&lt;=0,"予価未定","")),"")</f>
        <v>予価未定</v>
      </c>
      <c r="J319" s="21">
        <f>IF(A319&lt;=COUNTA([2]品名マスター!$B$2:$B$501),IFERROR(ROUND(ABS(E319*F319*-1),0),0),"")</f>
        <v>0</v>
      </c>
      <c r="K319" s="21">
        <f>ROUNDUP(COUNTA(B$3:$B319)/30,0)</f>
        <v>11</v>
      </c>
      <c r="L319" s="22" t="str">
        <f t="shared" si="18"/>
        <v/>
      </c>
      <c r="M319" s="22" t="str">
        <f t="shared" si="18"/>
        <v/>
      </c>
      <c r="N319" s="3">
        <f t="shared" si="19"/>
        <v>12</v>
      </c>
      <c r="O319" s="3" t="str">
        <f t="shared" si="16"/>
        <v>規格表</v>
      </c>
      <c r="P319" s="3" t="str">
        <f t="shared" si="17"/>
        <v/>
      </c>
      <c r="U319" s="23"/>
      <c r="AZ319" s="24"/>
      <c r="BA319" s="14"/>
      <c r="BB319" s="14"/>
      <c r="BC319" s="14"/>
    </row>
    <row r="320" spans="1:55" ht="27" hidden="1" customHeight="1">
      <c r="A320" s="5">
        <f>IF(COUNTA([2]品名マスター!$B$2:$B$501)&gt;=COUNTA(B$3:$B320),COUNTA(B$3:$B320),"")</f>
        <v>318</v>
      </c>
      <c r="B320" s="15" t="str">
        <f>IF(B319="","",IF(B319="以下余白","",IF([2]品名マスター!B319=0,"以下余白",[2]品名マスター!B319)))</f>
        <v>紅生姜</v>
      </c>
      <c r="C320" s="15" t="str">
        <f>IF(IF([2]品名マスター!C319=0,"以下余白",[2]品名マスター!C319)="以下余白","",[2]品名マスター!C319)</f>
        <v>規格表１２－１０のとおり</v>
      </c>
      <c r="D320" s="16" t="str">
        <f>IF(IF([2]品名マスター!D319=0,"以下余白",[2]品名マスター!D319)="以下余白","",[2]品名マスター!D319)</f>
        <v>kg</v>
      </c>
      <c r="E320" s="17">
        <f>IF(IF([2]品名マスター!E319=0,"以下余白",[2]品名マスター!E319)="以下余白","",[2]品名マスター!E319)</f>
        <v>19</v>
      </c>
      <c r="F320" s="18"/>
      <c r="G320" s="19"/>
      <c r="H320" s="20" t="str">
        <f>IF(A320&lt;=COUNTA([2]品名マスター!$B$2:$B$501),IF(F320="","予価未定",IF(F320&lt;=0,"予価未定","")),"")</f>
        <v>予価未定</v>
      </c>
      <c r="J320" s="21">
        <f>IF(A320&lt;=COUNTA([2]品名マスター!$B$2:$B$501),IFERROR(ROUND(ABS(E320*F320*-1),0),0),"")</f>
        <v>0</v>
      </c>
      <c r="K320" s="21">
        <f>ROUNDUP(COUNTA(B$3:$B320)/30,0)</f>
        <v>11</v>
      </c>
      <c r="L320" s="22" t="str">
        <f t="shared" si="18"/>
        <v/>
      </c>
      <c r="M320" s="22" t="str">
        <f t="shared" si="18"/>
        <v/>
      </c>
      <c r="N320" s="3">
        <f t="shared" si="19"/>
        <v>12</v>
      </c>
      <c r="O320" s="3" t="str">
        <f t="shared" si="16"/>
        <v>規格表</v>
      </c>
      <c r="P320" s="3" t="str">
        <f t="shared" si="17"/>
        <v/>
      </c>
      <c r="U320" s="23"/>
      <c r="AZ320" s="24"/>
      <c r="BA320" s="14"/>
      <c r="BB320" s="14"/>
      <c r="BC320" s="14"/>
    </row>
    <row r="321" spans="1:55" ht="27" hidden="1" customHeight="1">
      <c r="A321" s="5">
        <f>IF(COUNTA([2]品名マスター!$B$2:$B$501)&gt;=COUNTA(B$3:$B321),COUNTA(B$3:$B321),"")</f>
        <v>319</v>
      </c>
      <c r="B321" s="15" t="str">
        <f>IF(B320="","",IF(B320="以下余白","",IF([2]品名マスター!B320=0,"以下余白",[2]品名マスター!B320)))</f>
        <v>福神漬</v>
      </c>
      <c r="C321" s="15" t="str">
        <f>IF(IF([2]品名マスター!C320=0,"以下余白",[2]品名マスター!C320)="以下余白","",[2]品名マスター!C320)</f>
        <v>規格表１２－６のとおり</v>
      </c>
      <c r="D321" s="16" t="str">
        <f>IF(IF([2]品名マスター!D320=0,"以下余白",[2]品名マスター!D320)="以下余白","",[2]品名マスター!D320)</f>
        <v>kg</v>
      </c>
      <c r="E321" s="17">
        <f>IF(IF([2]品名マスター!E320=0,"以下余白",[2]品名マスター!E320)="以下余白","",[2]品名マスター!E320)</f>
        <v>56</v>
      </c>
      <c r="F321" s="18"/>
      <c r="G321" s="19"/>
      <c r="H321" s="20" t="str">
        <f>IF(A321&lt;=COUNTA([2]品名マスター!$B$2:$B$501),IF(F321="","予価未定",IF(F321&lt;=0,"予価未定","")),"")</f>
        <v>予価未定</v>
      </c>
      <c r="J321" s="21">
        <f>IF(A321&lt;=COUNTA([2]品名マスター!$B$2:$B$501),IFERROR(ROUND(ABS(E321*F321*-1),0),0),"")</f>
        <v>0</v>
      </c>
      <c r="K321" s="21">
        <f>ROUNDUP(COUNTA(B$3:$B321)/30,0)</f>
        <v>11</v>
      </c>
      <c r="L321" s="22" t="str">
        <f t="shared" si="18"/>
        <v/>
      </c>
      <c r="M321" s="22" t="str">
        <f t="shared" si="18"/>
        <v/>
      </c>
      <c r="N321" s="3">
        <f t="shared" si="19"/>
        <v>11</v>
      </c>
      <c r="O321" s="3" t="str">
        <f t="shared" si="16"/>
        <v>規格表</v>
      </c>
      <c r="P321" s="3" t="str">
        <f t="shared" si="17"/>
        <v/>
      </c>
      <c r="U321" s="23"/>
      <c r="AZ321" s="24"/>
      <c r="BA321" s="14"/>
      <c r="BB321" s="14"/>
      <c r="BC321" s="14"/>
    </row>
    <row r="322" spans="1:55" ht="27" hidden="1" customHeight="1">
      <c r="A322" s="5">
        <f>IF(COUNTA([2]品名マスター!$B$2:$B$501)&gt;=COUNTA(B$3:$B322),COUNTA(B$3:$B322),"")</f>
        <v>320</v>
      </c>
      <c r="B322" s="15" t="str">
        <f>IF(B321="","",IF(B321="以下余白","",IF([2]品名マスター!B321=0,"以下余白",[2]品名マスター!B321)))</f>
        <v>ザーサイ</v>
      </c>
      <c r="C322" s="15" t="str">
        <f>IF(IF([2]品名マスター!C321=0,"以下余白",[2]品名マスター!C321)="以下余白","",[2]品名マスター!C321)</f>
        <v>規格表１２－２１のとおり</v>
      </c>
      <c r="D322" s="16" t="str">
        <f>IF(IF([2]品名マスター!D321=0,"以下余白",[2]品名マスター!D321)="以下余白","",[2]品名マスター!D321)</f>
        <v>kg</v>
      </c>
      <c r="E322" s="17">
        <f>IF(IF([2]品名マスター!E321=0,"以下余白",[2]品名マスター!E321)="以下余白","",[2]品名マスター!E321)</f>
        <v>1</v>
      </c>
      <c r="F322" s="18"/>
      <c r="G322" s="19"/>
      <c r="H322" s="20" t="str">
        <f>IF(A322&lt;=COUNTA([2]品名マスター!$B$2:$B$501),IF(F322="","予価未定",IF(F322&lt;=0,"予価未定","")),"")</f>
        <v>予価未定</v>
      </c>
      <c r="J322" s="21">
        <f>IF(A322&lt;=COUNTA([2]品名マスター!$B$2:$B$501),IFERROR(ROUND(ABS(E322*F322*-1),0),0),"")</f>
        <v>0</v>
      </c>
      <c r="K322" s="21">
        <f>ROUNDUP(COUNTA(B$3:$B322)/30,0)</f>
        <v>11</v>
      </c>
      <c r="L322" s="22" t="str">
        <f t="shared" si="18"/>
        <v/>
      </c>
      <c r="M322" s="22" t="str">
        <f t="shared" si="18"/>
        <v/>
      </c>
      <c r="N322" s="3">
        <f t="shared" si="19"/>
        <v>12</v>
      </c>
      <c r="O322" s="3" t="str">
        <f t="shared" si="16"/>
        <v>規格表</v>
      </c>
      <c r="P322" s="3" t="str">
        <f t="shared" si="17"/>
        <v/>
      </c>
      <c r="U322" s="23"/>
      <c r="AZ322" s="24"/>
      <c r="BA322" s="14"/>
      <c r="BB322" s="14"/>
      <c r="BC322" s="14"/>
    </row>
    <row r="323" spans="1:55" ht="27" hidden="1" customHeight="1">
      <c r="A323" s="5">
        <f>IF(COUNTA([2]品名マスター!$B$2:$B$501)&gt;=COUNTA(B$3:$B323),COUNTA(B$3:$B323),"")</f>
        <v>321</v>
      </c>
      <c r="B323" s="15" t="str">
        <f>IF(B322="","",IF(B322="以下余白","",IF([2]品名マスター!B322=0,"以下余白",[2]品名マスター!B322)))</f>
        <v>楽京漬</v>
      </c>
      <c r="C323" s="15" t="str">
        <f>IF(IF([2]品名マスター!C322=0,"以下余白",[2]品名マスター!C322)="以下余白","",[2]品名マスター!C322)</f>
        <v>規格表１２－５のとおり</v>
      </c>
      <c r="D323" s="16" t="str">
        <f>IF(IF([2]品名マスター!D322=0,"以下余白",[2]品名マスター!D322)="以下余白","",[2]品名マスター!D322)</f>
        <v>kg</v>
      </c>
      <c r="E323" s="17">
        <f>IF(IF([2]品名マスター!E322=0,"以下余白",[2]品名マスター!E322)="以下余白","",[2]品名マスター!E322)</f>
        <v>48</v>
      </c>
      <c r="F323" s="18"/>
      <c r="G323" s="19"/>
      <c r="H323" s="20" t="str">
        <f>IF(A323&lt;=COUNTA([2]品名マスター!$B$2:$B$501),IF(F323="","予価未定",IF(F323&lt;=0,"予価未定","")),"")</f>
        <v>予価未定</v>
      </c>
      <c r="J323" s="21">
        <f>IF(A323&lt;=COUNTA([2]品名マスター!$B$2:$B$501),IFERROR(ROUND(ABS(E323*F323*-1),0),0),"")</f>
        <v>0</v>
      </c>
      <c r="K323" s="21">
        <f>ROUNDUP(COUNTA(B$3:$B323)/30,0)</f>
        <v>11</v>
      </c>
      <c r="L323" s="22" t="str">
        <f t="shared" si="18"/>
        <v/>
      </c>
      <c r="M323" s="22" t="str">
        <f t="shared" si="18"/>
        <v/>
      </c>
      <c r="N323" s="3">
        <f t="shared" si="19"/>
        <v>11</v>
      </c>
      <c r="O323" s="3" t="str">
        <f t="shared" ref="O323:O386" si="20">LEFT(C323,3)</f>
        <v>規格表</v>
      </c>
      <c r="P323" s="3" t="str">
        <f t="shared" ref="P323:P386" si="21">IF(N323="","",IF(N323&gt;=20,"フォント縮小",""))</f>
        <v/>
      </c>
      <c r="U323" s="23"/>
      <c r="AZ323" s="24"/>
      <c r="BA323" s="14"/>
      <c r="BB323" s="14"/>
      <c r="BC323" s="14"/>
    </row>
    <row r="324" spans="1:55" ht="27" hidden="1" customHeight="1">
      <c r="A324" s="5">
        <f>IF(COUNTA([2]品名マスター!$B$2:$B$501)&gt;=COUNTA(B$3:$B324),COUNTA(B$3:$B324),"")</f>
        <v>322</v>
      </c>
      <c r="B324" s="15" t="str">
        <f>IF(B323="","",IF(B323="以下余白","",IF([2]品名マスター!B323=0,"以下余白",[2]品名マスター!B323)))</f>
        <v>ひじき煮</v>
      </c>
      <c r="C324" s="15" t="str">
        <f>IF(IF([2]品名マスター!C323=0,"以下余白",[2]品名マスター!C323)="以下余白","",[2]品名マスター!C323)</f>
        <v>規格表１７－２４のとおり</v>
      </c>
      <c r="D324" s="16" t="str">
        <f>IF(IF([2]品名マスター!D323=0,"以下余白",[2]品名マスター!D323)="以下余白","",[2]品名マスター!D323)</f>
        <v>kg</v>
      </c>
      <c r="E324" s="17">
        <f>IF(IF([2]品名マスター!E323=0,"以下余白",[2]品名マスター!E323)="以下余白","",[2]品名マスター!E323)</f>
        <v>27</v>
      </c>
      <c r="F324" s="18"/>
      <c r="G324" s="19"/>
      <c r="H324" s="20" t="str">
        <f>IF(A324&lt;=COUNTA([2]品名マスター!$B$2:$B$501),IF(F324="","予価未定",IF(F324&lt;=0,"予価未定","")),"")</f>
        <v>予価未定</v>
      </c>
      <c r="J324" s="21">
        <f>IF(A324&lt;=COUNTA([2]品名マスター!$B$2:$B$501),IFERROR(ROUND(ABS(E324*F324*-1),0),0),"")</f>
        <v>0</v>
      </c>
      <c r="K324" s="21">
        <f>ROUNDUP(COUNTA(B$3:$B324)/30,0)</f>
        <v>11</v>
      </c>
      <c r="L324" s="22" t="str">
        <f t="shared" ref="L324:M387" si="22">IFERROR(IF(E324-INT(E324)=0,"",E324-INT(E324)),"")</f>
        <v/>
      </c>
      <c r="M324" s="22" t="str">
        <f t="shared" si="22"/>
        <v/>
      </c>
      <c r="N324" s="3">
        <f t="shared" ref="N324:N387" si="23">IF(LEN(C324)=0,"",LEN(C324))</f>
        <v>12</v>
      </c>
      <c r="O324" s="3" t="str">
        <f t="shared" si="20"/>
        <v>規格表</v>
      </c>
      <c r="P324" s="3" t="str">
        <f t="shared" si="21"/>
        <v/>
      </c>
      <c r="U324" s="23"/>
      <c r="AZ324" s="24"/>
      <c r="BA324" s="14"/>
      <c r="BB324" s="14"/>
      <c r="BC324" s="14"/>
    </row>
    <row r="325" spans="1:55" ht="27" hidden="1" customHeight="1">
      <c r="A325" s="5">
        <f>IF(COUNTA([2]品名マスター!$B$2:$B$501)&gt;=COUNTA(B$3:$B325),COUNTA(B$3:$B325),"")</f>
        <v>323</v>
      </c>
      <c r="B325" s="15" t="str">
        <f>IF(B324="","",IF(B324="以下余白","",IF([2]品名マスター!B324=0,"以下余白",[2]品名マスター!B324)))</f>
        <v>筑前煮</v>
      </c>
      <c r="C325" s="15" t="str">
        <f>IF(IF([2]品名マスター!C324=0,"以下余白",[2]品名マスター!C324)="以下余白","",[2]品名マスター!C324)</f>
        <v>規格表１７－３３のとおり</v>
      </c>
      <c r="D325" s="16" t="str">
        <f>IF(IF([2]品名マスター!D324=0,"以下余白",[2]品名マスター!D324)="以下余白","",[2]品名マスター!D324)</f>
        <v>kg</v>
      </c>
      <c r="E325" s="17">
        <f>IF(IF([2]品名マスター!E324=0,"以下余白",[2]品名マスター!E324)="以下余白","",[2]品名マスター!E324)</f>
        <v>30</v>
      </c>
      <c r="F325" s="18"/>
      <c r="G325" s="19"/>
      <c r="H325" s="20" t="str">
        <f>IF(A325&lt;=COUNTA([2]品名マスター!$B$2:$B$501),IF(F325="","予価未定",IF(F325&lt;=0,"予価未定","")),"")</f>
        <v>予価未定</v>
      </c>
      <c r="J325" s="21">
        <f>IF(A325&lt;=COUNTA([2]品名マスター!$B$2:$B$501),IFERROR(ROUND(ABS(E325*F325*-1),0),0),"")</f>
        <v>0</v>
      </c>
      <c r="K325" s="21">
        <f>ROUNDUP(COUNTA(B$3:$B325)/30,0)</f>
        <v>11</v>
      </c>
      <c r="L325" s="22" t="str">
        <f t="shared" si="22"/>
        <v/>
      </c>
      <c r="M325" s="22" t="str">
        <f t="shared" si="22"/>
        <v/>
      </c>
      <c r="N325" s="3">
        <f t="shared" si="23"/>
        <v>12</v>
      </c>
      <c r="O325" s="3" t="str">
        <f t="shared" si="20"/>
        <v>規格表</v>
      </c>
      <c r="P325" s="3" t="str">
        <f t="shared" si="21"/>
        <v/>
      </c>
      <c r="U325" s="23"/>
      <c r="AZ325" s="24"/>
      <c r="BA325" s="14"/>
      <c r="BB325" s="14"/>
      <c r="BC325" s="14"/>
    </row>
    <row r="326" spans="1:55" ht="27" hidden="1" customHeight="1">
      <c r="A326" s="5">
        <f>IF(COUNTA([2]品名マスター!$B$2:$B$501)&gt;=COUNTA(B$3:$B326),COUNTA(B$3:$B326),"")</f>
        <v>324</v>
      </c>
      <c r="B326" s="15" t="str">
        <f>IF(B325="","",IF(B325="以下余白","",IF([2]品名マスター!B325=0,"以下余白",[2]品名マスター!B325)))</f>
        <v>ミンチカツ</v>
      </c>
      <c r="C326" s="15" t="str">
        <f>IF(IF([2]品名マスター!C325=0,"以下余白",[2]品名マスター!C325)="以下余白","",[2]品名マスター!C325)</f>
        <v>規格表１６－５９のとおり</v>
      </c>
      <c r="D326" s="16" t="str">
        <f>IF(IF([2]品名マスター!D325=0,"以下余白",[2]品名マスター!D325)="以下余白","",[2]品名マスター!D325)</f>
        <v>kg</v>
      </c>
      <c r="E326" s="17">
        <f>IF(IF([2]品名マスター!E325=0,"以下余白",[2]品名マスター!E325)="以下余白","",[2]品名マスター!E325)</f>
        <v>67</v>
      </c>
      <c r="F326" s="18"/>
      <c r="G326" s="19"/>
      <c r="H326" s="20" t="str">
        <f>IF(A326&lt;=COUNTA([2]品名マスター!$B$2:$B$501),IF(F326="","予価未定",IF(F326&lt;=0,"予価未定","")),"")</f>
        <v>予価未定</v>
      </c>
      <c r="J326" s="21">
        <f>IF(A326&lt;=COUNTA([2]品名マスター!$B$2:$B$501),IFERROR(ROUND(ABS(E326*F326*-1),0),0),"")</f>
        <v>0</v>
      </c>
      <c r="K326" s="21">
        <f>ROUNDUP(COUNTA(B$3:$B326)/30,0)</f>
        <v>11</v>
      </c>
      <c r="L326" s="22" t="str">
        <f t="shared" si="22"/>
        <v/>
      </c>
      <c r="M326" s="22" t="str">
        <f t="shared" si="22"/>
        <v/>
      </c>
      <c r="N326" s="3">
        <f t="shared" si="23"/>
        <v>12</v>
      </c>
      <c r="O326" s="3" t="str">
        <f t="shared" si="20"/>
        <v>規格表</v>
      </c>
      <c r="P326" s="3" t="str">
        <f t="shared" si="21"/>
        <v/>
      </c>
      <c r="U326" s="23"/>
      <c r="AZ326" s="24"/>
      <c r="BA326" s="14"/>
      <c r="BB326" s="14"/>
      <c r="BC326" s="14"/>
    </row>
    <row r="327" spans="1:55" ht="27" hidden="1" customHeight="1">
      <c r="A327" s="5">
        <f>IF(COUNTA([2]品名マスター!$B$2:$B$501)&gt;=COUNTA(B$3:$B327),COUNTA(B$3:$B327),"")</f>
        <v>325</v>
      </c>
      <c r="B327" s="26" t="str">
        <f>IF(B326="","",IF(B326="以下余白","",IF([2]品名マスター!B326=0,"以下余白",[2]品名マスター!B326)))</f>
        <v>鶏とごぼうの炒め物（チルド）</v>
      </c>
      <c r="C327" s="15" t="str">
        <f>IF(IF([2]品名マスター!C326=0,"以下余白",[2]品名マスター!C326)="以下余白","",[2]品名マスター!C326)</f>
        <v>規格表１７－３４のとおり</v>
      </c>
      <c r="D327" s="16" t="str">
        <f>IF(IF([2]品名マスター!D326=0,"以下余白",[2]品名マスター!D326)="以下余白","",[2]品名マスター!D326)</f>
        <v>kg</v>
      </c>
      <c r="E327" s="17">
        <f>IF(IF([2]品名マスター!E326=0,"以下余白",[2]品名マスター!E326)="以下余白","",[2]品名マスター!E326)</f>
        <v>15</v>
      </c>
      <c r="F327" s="18"/>
      <c r="G327" s="19"/>
      <c r="H327" s="20" t="str">
        <f>IF(A327&lt;=COUNTA([2]品名マスター!$B$2:$B$501),IF(F327="","予価未定",IF(F327&lt;=0,"予価未定","")),"")</f>
        <v>予価未定</v>
      </c>
      <c r="J327" s="21">
        <f>IF(A327&lt;=COUNTA([2]品名マスター!$B$2:$B$501),IFERROR(ROUND(ABS(E327*F327*-1),0),0),"")</f>
        <v>0</v>
      </c>
      <c r="K327" s="21">
        <f>ROUNDUP(COUNTA(B$3:$B327)/30,0)</f>
        <v>11</v>
      </c>
      <c r="L327" s="22" t="str">
        <f t="shared" si="22"/>
        <v/>
      </c>
      <c r="M327" s="22" t="str">
        <f t="shared" si="22"/>
        <v/>
      </c>
      <c r="N327" s="3">
        <f t="shared" si="23"/>
        <v>12</v>
      </c>
      <c r="O327" s="3" t="str">
        <f t="shared" si="20"/>
        <v>規格表</v>
      </c>
      <c r="P327" s="3" t="str">
        <f t="shared" si="21"/>
        <v/>
      </c>
      <c r="U327" s="23"/>
      <c r="AZ327" s="24"/>
      <c r="BA327" s="14"/>
      <c r="BB327" s="14"/>
      <c r="BC327" s="14"/>
    </row>
    <row r="328" spans="1:55" ht="27" hidden="1" customHeight="1">
      <c r="A328" s="5">
        <f>IF(COUNTA([2]品名マスター!$B$2:$B$501)&gt;=COUNTA(B$3:$B328),COUNTA(B$3:$B328),"")</f>
        <v>326</v>
      </c>
      <c r="B328" s="15" t="str">
        <f>IF(B327="","",IF(B327="以下余白","",IF([2]品名マスター!B327=0,"以下余白",[2]品名マスター!B327)))</f>
        <v>うの花（チルド）</v>
      </c>
      <c r="C328" s="15" t="str">
        <f>IF(IF([2]品名マスター!C327=0,"以下余白",[2]品名マスター!C327)="以下余白","",[2]品名マスター!C327)</f>
        <v>規格表１７－２１のとおり</v>
      </c>
      <c r="D328" s="16" t="str">
        <f>IF(IF([2]品名マスター!D327=0,"以下余白",[2]品名マスター!D327)="以下余白","",[2]品名マスター!D327)</f>
        <v>kg</v>
      </c>
      <c r="E328" s="17">
        <f>IF(IF([2]品名マスター!E327=0,"以下余白",[2]品名マスター!E327)="以下余白","",[2]品名マスター!E327)</f>
        <v>30</v>
      </c>
      <c r="F328" s="18"/>
      <c r="G328" s="19"/>
      <c r="H328" s="20" t="str">
        <f>IF(A328&lt;=COUNTA([2]品名マスター!$B$2:$B$501),IF(F328="","予価未定",IF(F328&lt;=0,"予価未定","")),"")</f>
        <v>予価未定</v>
      </c>
      <c r="J328" s="21">
        <f>IF(A328&lt;=COUNTA([2]品名マスター!$B$2:$B$501),IFERROR(ROUND(ABS(E328*F328*-1),0),0),"")</f>
        <v>0</v>
      </c>
      <c r="K328" s="21">
        <f>ROUNDUP(COUNTA(B$3:$B328)/30,0)</f>
        <v>11</v>
      </c>
      <c r="L328" s="22" t="str">
        <f t="shared" si="22"/>
        <v/>
      </c>
      <c r="M328" s="22" t="str">
        <f t="shared" si="22"/>
        <v/>
      </c>
      <c r="N328" s="3">
        <f t="shared" si="23"/>
        <v>12</v>
      </c>
      <c r="O328" s="3" t="str">
        <f t="shared" si="20"/>
        <v>規格表</v>
      </c>
      <c r="P328" s="3" t="str">
        <f t="shared" si="21"/>
        <v/>
      </c>
      <c r="U328" s="23"/>
      <c r="AZ328" s="24"/>
      <c r="BA328" s="14"/>
      <c r="BB328" s="14"/>
      <c r="BC328" s="14"/>
    </row>
    <row r="329" spans="1:55" ht="27" hidden="1" customHeight="1">
      <c r="A329" s="5">
        <f>IF(COUNTA([2]品名マスター!$B$2:$B$501)&gt;=COUNTA(B$3:$B329),COUNTA(B$3:$B329),"")</f>
        <v>327</v>
      </c>
      <c r="B329" s="15" t="str">
        <f>IF(B328="","",IF(B328="以下余白","",IF([2]品名マスター!B328=0,"以下余白",[2]品名マスター!B328)))</f>
        <v>ハンバーグ</v>
      </c>
      <c r="C329" s="15" t="str">
        <f>IF(IF([2]品名マスター!C328=0,"以下余白",[2]品名マスター!C328)="以下余白","",[2]品名マスター!C328)</f>
        <v>規格表５－３８のとおり</v>
      </c>
      <c r="D329" s="16" t="str">
        <f>IF(IF([2]品名マスター!D328=0,"以下余白",[2]品名マスター!D328)="以下余白","",[2]品名マスター!D328)</f>
        <v>kg</v>
      </c>
      <c r="E329" s="17">
        <f>IF(IF([2]品名マスター!E328=0,"以下余白",[2]品名マスター!E328)="以下余白","",[2]品名マスター!E328)</f>
        <v>99.4</v>
      </c>
      <c r="F329" s="18"/>
      <c r="G329" s="19"/>
      <c r="H329" s="20" t="str">
        <f>IF(A329&lt;=COUNTA([2]品名マスター!$B$2:$B$501),IF(F329="","予価未定",IF(F329&lt;=0,"予価未定","")),"")</f>
        <v>予価未定</v>
      </c>
      <c r="J329" s="21">
        <f>IF(A329&lt;=COUNTA([2]品名マスター!$B$2:$B$501),IFERROR(ROUND(ABS(E329*F329*-1),0),0),"")</f>
        <v>0</v>
      </c>
      <c r="K329" s="21">
        <f>ROUNDUP(COUNTA(B$3:$B329)/30,0)</f>
        <v>11</v>
      </c>
      <c r="L329" s="22">
        <f t="shared" si="22"/>
        <v>0.40000000000000568</v>
      </c>
      <c r="M329" s="22" t="str">
        <f t="shared" si="22"/>
        <v/>
      </c>
      <c r="N329" s="3">
        <f t="shared" si="23"/>
        <v>11</v>
      </c>
      <c r="O329" s="3" t="str">
        <f t="shared" si="20"/>
        <v>規格表</v>
      </c>
      <c r="P329" s="3" t="str">
        <f t="shared" si="21"/>
        <v/>
      </c>
      <c r="U329" s="23"/>
      <c r="AZ329" s="24"/>
      <c r="BA329" s="14"/>
      <c r="BB329" s="14"/>
      <c r="BC329" s="14"/>
    </row>
    <row r="330" spans="1:55" ht="27" hidden="1" customHeight="1">
      <c r="A330" s="5">
        <f>IF(COUNTA([2]品名マスター!$B$2:$B$501)&gt;=COUNTA(B$3:$B330),COUNTA(B$3:$B330),"")</f>
        <v>328</v>
      </c>
      <c r="B330" s="15" t="str">
        <f>IF(B329="","",IF(B329="以下余白","",IF([2]品名マスター!B329=0,"以下余白",[2]品名マスター!B329)))</f>
        <v>豚肉野菜ロール</v>
      </c>
      <c r="C330" s="15" t="str">
        <f>IF(IF([2]品名マスター!C329=0,"以下余白",[2]品名マスター!C329)="以下余白","",[2]品名マスター!C329)</f>
        <v>市販品　３０ｇ程度</v>
      </c>
      <c r="D330" s="16" t="str">
        <f>IF(IF([2]品名マスター!D329=0,"以下余白",[2]品名マスター!D329)="以下余白","",[2]品名マスター!D329)</f>
        <v>kg</v>
      </c>
      <c r="E330" s="17">
        <f>IF(IF([2]品名マスター!E329=0,"以下余白",[2]品名マスター!E329)="以下余白","",[2]品名マスター!E329)</f>
        <v>117</v>
      </c>
      <c r="F330" s="18"/>
      <c r="G330" s="19"/>
      <c r="H330" s="20" t="str">
        <f>IF(A330&lt;=COUNTA([2]品名マスター!$B$2:$B$501),IF(F330="","予価未定",IF(F330&lt;=0,"予価未定","")),"")</f>
        <v>予価未定</v>
      </c>
      <c r="J330" s="21">
        <f>IF(A330&lt;=COUNTA([2]品名マスター!$B$2:$B$501),IFERROR(ROUND(ABS(E330*F330*-1),0),0),"")</f>
        <v>0</v>
      </c>
      <c r="K330" s="21">
        <f>ROUNDUP(COUNTA(B$3:$B330)/30,0)</f>
        <v>11</v>
      </c>
      <c r="L330" s="22" t="str">
        <f t="shared" si="22"/>
        <v/>
      </c>
      <c r="M330" s="22" t="str">
        <f t="shared" si="22"/>
        <v/>
      </c>
      <c r="N330" s="3">
        <f t="shared" si="23"/>
        <v>9</v>
      </c>
      <c r="O330" s="3" t="str">
        <f t="shared" si="20"/>
        <v>市販品</v>
      </c>
      <c r="P330" s="3" t="str">
        <f t="shared" si="21"/>
        <v/>
      </c>
      <c r="U330" s="23"/>
      <c r="AZ330" s="24"/>
      <c r="BA330" s="14"/>
      <c r="BB330" s="14"/>
      <c r="BC330" s="14"/>
    </row>
    <row r="331" spans="1:55" ht="27" hidden="1" customHeight="1">
      <c r="A331" s="5">
        <f>IF(COUNTA([2]品名マスター!$B$2:$B$501)&gt;=COUNTA(B$3:$B331),COUNTA(B$3:$B331),"")</f>
        <v>329</v>
      </c>
      <c r="B331" s="15" t="str">
        <f>IF(B330="","",IF(B330="以下余白","",IF([2]品名マスター!B330=0,"以下余白",[2]品名マスター!B330)))</f>
        <v>水ギョーザ</v>
      </c>
      <c r="C331" s="15" t="str">
        <f>IF(IF([2]品名マスター!C330=0,"以下余白",[2]品名マスター!C330)="以下余白","",[2]品名マスター!C330)</f>
        <v>規格表１６－６６のとおり</v>
      </c>
      <c r="D331" s="16" t="str">
        <f>IF(IF([2]品名マスター!D330=0,"以下余白",[2]品名マスター!D330)="以下余白","",[2]品名マスター!D330)</f>
        <v>kg</v>
      </c>
      <c r="E331" s="17">
        <f>IF(IF([2]品名マスター!E330=0,"以下余白",[2]品名マスター!E330)="以下余白","",[2]品名マスター!E330)</f>
        <v>15</v>
      </c>
      <c r="F331" s="18"/>
      <c r="G331" s="19"/>
      <c r="H331" s="20" t="str">
        <f>IF(A331&lt;=COUNTA([2]品名マスター!$B$2:$B$501),IF(F331="","予価未定",IF(F331&lt;=0,"予価未定","")),"")</f>
        <v>予価未定</v>
      </c>
      <c r="J331" s="21">
        <f>IF(A331&lt;=COUNTA([2]品名マスター!$B$2:$B$501),IFERROR(ROUND(ABS(E331*F331*-1),0),0),"")</f>
        <v>0</v>
      </c>
      <c r="K331" s="21">
        <f>ROUNDUP(COUNTA(B$3:$B331)/30,0)</f>
        <v>11</v>
      </c>
      <c r="L331" s="22" t="str">
        <f t="shared" si="22"/>
        <v/>
      </c>
      <c r="M331" s="22" t="str">
        <f t="shared" si="22"/>
        <v/>
      </c>
      <c r="N331" s="3">
        <f t="shared" si="23"/>
        <v>12</v>
      </c>
      <c r="O331" s="3" t="str">
        <f t="shared" si="20"/>
        <v>規格表</v>
      </c>
      <c r="P331" s="3" t="str">
        <f t="shared" si="21"/>
        <v/>
      </c>
      <c r="U331" s="23"/>
      <c r="AZ331" s="24"/>
      <c r="BA331" s="14"/>
      <c r="BB331" s="14"/>
      <c r="BC331" s="14"/>
    </row>
    <row r="332" spans="1:55" ht="27" hidden="1" customHeight="1">
      <c r="A332" s="5">
        <f>IF(COUNTA([2]品名マスター!$B$2:$B$501)&gt;=COUNTA(B$3:$B332),COUNTA(B$3:$B332),"")</f>
        <v>330</v>
      </c>
      <c r="B332" s="15" t="str">
        <f>IF(B331="","",IF(B331="以下余白","",IF([2]品名マスター!B331=0,"以下余白",[2]品名マスター!B331)))</f>
        <v>チーズ入りオムレツ</v>
      </c>
      <c r="C332" s="15" t="str">
        <f>IF(IF([2]品名マスター!C331=0,"以下余白",[2]品名マスター!C331)="以下余白","",[2]品名マスター!C331)</f>
        <v>規格表１６－６５のとおり</v>
      </c>
      <c r="D332" s="16" t="str">
        <f>IF(IF([2]品名マスター!D331=0,"以下余白",[2]品名マスター!D331)="以下余白","",[2]品名マスター!D331)</f>
        <v>kg</v>
      </c>
      <c r="E332" s="17">
        <f>IF(IF([2]品名マスター!E331=0,"以下余白",[2]品名マスター!E331)="以下余白","",[2]品名マスター!E331)</f>
        <v>39</v>
      </c>
      <c r="F332" s="18"/>
      <c r="G332" s="19"/>
      <c r="H332" s="20" t="str">
        <f>IF(A332&lt;=COUNTA([2]品名マスター!$B$2:$B$501),IF(F332="","予価未定",IF(F332&lt;=0,"予価未定","")),"")</f>
        <v>予価未定</v>
      </c>
      <c r="J332" s="21">
        <f>IF(A332&lt;=COUNTA([2]品名マスター!$B$2:$B$501),IFERROR(ROUND(ABS(E332*F332*-1),0),0),"")</f>
        <v>0</v>
      </c>
      <c r="K332" s="21">
        <f>ROUNDUP(COUNTA(B$3:$B332)/30,0)</f>
        <v>11</v>
      </c>
      <c r="L332" s="22" t="str">
        <f t="shared" si="22"/>
        <v/>
      </c>
      <c r="M332" s="22" t="str">
        <f t="shared" si="22"/>
        <v/>
      </c>
      <c r="N332" s="3">
        <f t="shared" si="23"/>
        <v>12</v>
      </c>
      <c r="O332" s="3" t="str">
        <f t="shared" si="20"/>
        <v>規格表</v>
      </c>
      <c r="P332" s="3" t="str">
        <f t="shared" si="21"/>
        <v/>
      </c>
      <c r="U332" s="23"/>
      <c r="AZ332" s="24"/>
      <c r="BA332" s="14"/>
      <c r="BB332" s="14"/>
      <c r="BC332" s="14"/>
    </row>
    <row r="333" spans="1:55" ht="27" hidden="1" customHeight="1">
      <c r="A333" s="5">
        <f>IF(COUNTA([2]品名マスター!$B$2:$B$501)&gt;=COUNTA(B$3:$B333),COUNTA(B$3:$B333),"")</f>
        <v>331</v>
      </c>
      <c r="B333" s="15" t="str">
        <f>IF(B332="","",IF(B332="以下余白","",IF([2]品名マスター!B332=0,"以下余白",[2]品名マスター!B332)))</f>
        <v>唐揚</v>
      </c>
      <c r="C333" s="15" t="str">
        <f>IF(IF([2]品名マスター!C332=0,"以下余白",[2]品名マスター!C332)="以下余白","",[2]品名マスター!C332)</f>
        <v>規格表１６－１１７のとおり</v>
      </c>
      <c r="D333" s="16" t="str">
        <f>IF(IF([2]品名マスター!D332=0,"以下余白",[2]品名マスター!D332)="以下余白","",[2]品名マスター!D332)</f>
        <v>kg</v>
      </c>
      <c r="E333" s="17">
        <f>IF(IF([2]品名マスター!E332=0,"以下余白",[2]品名マスター!E332)="以下余白","",[2]品名マスター!E332)</f>
        <v>177</v>
      </c>
      <c r="F333" s="18"/>
      <c r="G333" s="19"/>
      <c r="H333" s="20" t="str">
        <f>IF(A333&lt;=COUNTA([2]品名マスター!$B$2:$B$501),IF(F333="","予価未定",IF(F333&lt;=0,"予価未定","")),"")</f>
        <v>予価未定</v>
      </c>
      <c r="J333" s="21">
        <f>IF(A333&lt;=COUNTA([2]品名マスター!$B$2:$B$501),IFERROR(ROUND(ABS(E333*F333*-1),0),0),"")</f>
        <v>0</v>
      </c>
      <c r="K333" s="21">
        <f>ROUNDUP(COUNTA(B$3:$B333)/30,0)</f>
        <v>12</v>
      </c>
      <c r="L333" s="22" t="str">
        <f t="shared" si="22"/>
        <v/>
      </c>
      <c r="M333" s="22" t="str">
        <f t="shared" si="22"/>
        <v/>
      </c>
      <c r="N333" s="3">
        <f t="shared" si="23"/>
        <v>13</v>
      </c>
      <c r="O333" s="3" t="str">
        <f t="shared" si="20"/>
        <v>規格表</v>
      </c>
      <c r="P333" s="3" t="str">
        <f t="shared" si="21"/>
        <v/>
      </c>
      <c r="U333" s="23"/>
      <c r="AZ333" s="24"/>
      <c r="BA333" s="14"/>
      <c r="BB333" s="14"/>
      <c r="BC333" s="14"/>
    </row>
    <row r="334" spans="1:55" ht="27" hidden="1" customHeight="1">
      <c r="A334" s="5">
        <f>IF(COUNTA([2]品名マスター!$B$2:$B$501)&gt;=COUNTA(B$3:$B334),COUNTA(B$3:$B334),"")</f>
        <v>332</v>
      </c>
      <c r="B334" s="15" t="str">
        <f>IF(B333="","",IF(B333="以下余白","",IF([2]品名マスター!B333=0,"以下余白",[2]品名マスター!B333)))</f>
        <v>ハムカツ</v>
      </c>
      <c r="C334" s="15" t="str">
        <f>IF(IF([2]品名マスター!C333=0,"以下余白",[2]品名マスター!C333)="以下余白","",[2]品名マスター!C333)</f>
        <v>規格表１６－２４のとおり</v>
      </c>
      <c r="D334" s="16" t="str">
        <f>IF(IF([2]品名マスター!D333=0,"以下余白",[2]品名マスター!D333)="以下余白","",[2]品名マスター!D333)</f>
        <v>kg</v>
      </c>
      <c r="E334" s="17">
        <f>IF(IF([2]品名マスター!E333=0,"以下余白",[2]品名マスター!E333)="以下余白","",[2]品名マスター!E333)</f>
        <v>47</v>
      </c>
      <c r="F334" s="18"/>
      <c r="G334" s="19"/>
      <c r="H334" s="20" t="str">
        <f>IF(A334&lt;=COUNTA([2]品名マスター!$B$2:$B$501),IF(F334="","予価未定",IF(F334&lt;=0,"予価未定","")),"")</f>
        <v>予価未定</v>
      </c>
      <c r="J334" s="21">
        <f>IF(A334&lt;=COUNTA([2]品名マスター!$B$2:$B$501),IFERROR(ROUND(ABS(E334*F334*-1),0),0),"")</f>
        <v>0</v>
      </c>
      <c r="K334" s="21">
        <f>ROUNDUP(COUNTA(B$3:$B334)/30,0)</f>
        <v>12</v>
      </c>
      <c r="L334" s="22" t="str">
        <f t="shared" si="22"/>
        <v/>
      </c>
      <c r="M334" s="22" t="str">
        <f t="shared" si="22"/>
        <v/>
      </c>
      <c r="N334" s="3">
        <f t="shared" si="23"/>
        <v>12</v>
      </c>
      <c r="O334" s="3" t="str">
        <f t="shared" si="20"/>
        <v>規格表</v>
      </c>
      <c r="P334" s="3" t="str">
        <f t="shared" si="21"/>
        <v/>
      </c>
      <c r="U334" s="23"/>
      <c r="AZ334" s="24"/>
      <c r="BA334" s="14"/>
      <c r="BB334" s="14"/>
      <c r="BC334" s="14"/>
    </row>
    <row r="335" spans="1:55" ht="27" hidden="1" customHeight="1">
      <c r="A335" s="5">
        <f>IF(COUNTA([2]品名マスター!$B$2:$B$501)&gt;=COUNTA(B$3:$B335),COUNTA(B$3:$B335),"")</f>
        <v>333</v>
      </c>
      <c r="B335" s="15" t="str">
        <f>IF(B334="","",IF(B334="以下余白","",IF([2]品名マスター!B334=0,"以下余白",[2]品名マスター!B334)))</f>
        <v>宇都宮餃子</v>
      </c>
      <c r="C335" s="62" t="str">
        <f>IF(IF([2]品名マスター!C334=0,"以下余白",[2]品名マスター!C334)="以下余白","",[2]品名マスター!C334)</f>
        <v>１個１８ｇ程度、冷凍とする。</v>
      </c>
      <c r="D335" s="16" t="str">
        <f>IF(IF([2]品名マスター!D334=0,"以下余白",[2]品名マスター!D334)="以下余白","",[2]品名マスター!D334)</f>
        <v>KG</v>
      </c>
      <c r="E335" s="17">
        <f>IF(IF([2]品名マスター!E334=0,"以下余白",[2]品名マスター!E334)="以下余白","",[2]品名マスター!E334)</f>
        <v>16</v>
      </c>
      <c r="F335" s="18"/>
      <c r="G335" s="19"/>
      <c r="H335" s="20" t="str">
        <f>IF(A335&lt;=COUNTA([2]品名マスター!$B$2:$B$501),IF(F335="","予価未定",IF(F335&lt;=0,"予価未定","")),"")</f>
        <v>予価未定</v>
      </c>
      <c r="J335" s="21">
        <f>IF(A335&lt;=COUNTA([2]品名マスター!$B$2:$B$501),IFERROR(ROUND(ABS(E335*F335*-1),0),0),"")</f>
        <v>0</v>
      </c>
      <c r="K335" s="21">
        <f>ROUNDUP(COUNTA(B$3:$B335)/30,0)</f>
        <v>12</v>
      </c>
      <c r="L335" s="22" t="str">
        <f t="shared" si="22"/>
        <v/>
      </c>
      <c r="M335" s="22" t="str">
        <f t="shared" si="22"/>
        <v/>
      </c>
      <c r="N335" s="3">
        <f t="shared" si="23"/>
        <v>14</v>
      </c>
      <c r="O335" s="3" t="str">
        <f t="shared" si="20"/>
        <v>１個１</v>
      </c>
      <c r="P335" s="3" t="str">
        <f t="shared" si="21"/>
        <v/>
      </c>
      <c r="U335" s="23"/>
      <c r="AZ335" s="24"/>
      <c r="BA335" s="14"/>
      <c r="BB335" s="14"/>
      <c r="BC335" s="14"/>
    </row>
    <row r="336" spans="1:55" ht="27" hidden="1" customHeight="1">
      <c r="A336" s="5">
        <f>IF(COUNTA([2]品名マスター!$B$2:$B$501)&gt;=COUNTA(B$3:$B336),COUNTA(B$3:$B336),"")</f>
        <v>334</v>
      </c>
      <c r="B336" s="15" t="str">
        <f>IF(B335="","",IF(B335="以下余白","",IF([2]品名マスター!B335=0,"以下余白",[2]品名マスター!B335)))</f>
        <v>油味噌</v>
      </c>
      <c r="C336" s="15" t="str">
        <f>IF(IF([2]品名マスター!C335=0,"以下余白",[2]品名マスター!C335)="以下余白","",[2]品名マスター!C335)</f>
        <v>５００ｇ入り</v>
      </c>
      <c r="D336" s="16" t="str">
        <f>IF(IF([2]品名マスター!D335=0,"以下余白",[2]品名マスター!D335)="以下余白","",[2]品名マスター!D335)</f>
        <v>kg</v>
      </c>
      <c r="E336" s="17">
        <f>IF(IF([2]品名マスター!E335=0,"以下余白",[2]品名マスター!E335)="以下余白","",[2]品名マスター!E335)</f>
        <v>9</v>
      </c>
      <c r="F336" s="18"/>
      <c r="G336" s="19"/>
      <c r="H336" s="20" t="str">
        <f>IF(A336&lt;=COUNTA([2]品名マスター!$B$2:$B$501),IF(F336="","予価未定",IF(F336&lt;=0,"予価未定","")),"")</f>
        <v>予価未定</v>
      </c>
      <c r="J336" s="21">
        <f>IF(A336&lt;=COUNTA([2]品名マスター!$B$2:$B$501),IFERROR(ROUND(ABS(E336*F336*-1),0),0),"")</f>
        <v>0</v>
      </c>
      <c r="K336" s="21">
        <f>ROUNDUP(COUNTA(B$3:$B336)/30,0)</f>
        <v>12</v>
      </c>
      <c r="L336" s="22" t="str">
        <f t="shared" si="22"/>
        <v/>
      </c>
      <c r="M336" s="22" t="str">
        <f t="shared" si="22"/>
        <v/>
      </c>
      <c r="N336" s="3">
        <f t="shared" si="23"/>
        <v>6</v>
      </c>
      <c r="O336" s="3" t="str">
        <f t="shared" si="20"/>
        <v>５００</v>
      </c>
      <c r="P336" s="3" t="str">
        <f t="shared" si="21"/>
        <v/>
      </c>
      <c r="U336" s="23"/>
      <c r="AZ336" s="24"/>
      <c r="BA336" s="14"/>
      <c r="BB336" s="14"/>
      <c r="BC336" s="14"/>
    </row>
    <row r="337" spans="1:55" ht="27" hidden="1" customHeight="1">
      <c r="A337" s="5">
        <f>IF(COUNTA([2]品名マスター!$B$2:$B$501)&gt;=COUNTA(B$3:$B337),COUNTA(B$3:$B337),"")</f>
        <v>335</v>
      </c>
      <c r="B337" s="15" t="str">
        <f>IF(B336="","",IF(B336="以下余白","",IF([2]品名マスター!B336=0,"以下余白",[2]品名マスター!B336)))</f>
        <v>牛丼の素</v>
      </c>
      <c r="C337" s="15" t="str">
        <f>IF(IF([2]品名マスター!C336=0,"以下余白",[2]品名マスター!C336)="以下余白","",[2]品名マスター!C336)</f>
        <v>規格表１６－１１８のとおり</v>
      </c>
      <c r="D337" s="16" t="str">
        <f>IF(IF([2]品名マスター!D336=0,"以下余白",[2]品名マスター!D336)="以下余白","",[2]品名マスター!D336)</f>
        <v>kg</v>
      </c>
      <c r="E337" s="17">
        <f>IF(IF([2]品名マスター!E336=0,"以下余白",[2]品名マスター!E336)="以下余白","",[2]品名マスター!E336)</f>
        <v>55</v>
      </c>
      <c r="F337" s="18"/>
      <c r="G337" s="19"/>
      <c r="H337" s="20" t="str">
        <f>IF(A337&lt;=COUNTA([2]品名マスター!$B$2:$B$501),IF(F337="","予価未定",IF(F337&lt;=0,"予価未定","")),"")</f>
        <v>予価未定</v>
      </c>
      <c r="J337" s="21">
        <f>IF(A337&lt;=COUNTA([2]品名マスター!$B$2:$B$501),IFERROR(ROUND(ABS(E337*F337*-1),0),0),"")</f>
        <v>0</v>
      </c>
      <c r="K337" s="21">
        <f>ROUNDUP(COUNTA(B$3:$B337)/30,0)</f>
        <v>12</v>
      </c>
      <c r="L337" s="22" t="str">
        <f t="shared" si="22"/>
        <v/>
      </c>
      <c r="M337" s="22" t="str">
        <f t="shared" si="22"/>
        <v/>
      </c>
      <c r="N337" s="3">
        <f t="shared" si="23"/>
        <v>13</v>
      </c>
      <c r="O337" s="3" t="str">
        <f t="shared" si="20"/>
        <v>規格表</v>
      </c>
      <c r="P337" s="3" t="str">
        <f t="shared" si="21"/>
        <v/>
      </c>
      <c r="U337" s="23"/>
      <c r="AZ337" s="24"/>
      <c r="BA337" s="14"/>
      <c r="BB337" s="14"/>
      <c r="BC337" s="14"/>
    </row>
    <row r="338" spans="1:55" ht="27" hidden="1" customHeight="1">
      <c r="A338" s="5">
        <f>IF(COUNTA([2]品名マスター!$B$2:$B$501)&gt;=COUNTA(B$3:$B338),COUNTA(B$3:$B338),"")</f>
        <v>336</v>
      </c>
      <c r="B338" s="15" t="str">
        <f>IF(B337="","",IF(B337="以下余白","",IF([2]品名マスター!B337=0,"以下余白",[2]品名マスター!B337)))</f>
        <v>ニラ饅頭</v>
      </c>
      <c r="C338" s="15" t="str">
        <f>IF(IF([2]品名マスター!C337=0,"以下余白",[2]品名マスター!C337)="以下余白","",[2]品名マスター!C337)</f>
        <v>１個３０ｇ程度</v>
      </c>
      <c r="D338" s="16" t="str">
        <f>IF(IF([2]品名マスター!D337=0,"以下余白",[2]品名マスター!D337)="以下余白","",[2]品名マスター!D337)</f>
        <v>kg</v>
      </c>
      <c r="E338" s="17">
        <f>IF(IF([2]品名マスター!E337=0,"以下余白",[2]品名マスター!E337)="以下余白","",[2]品名マスター!E337)</f>
        <v>33</v>
      </c>
      <c r="F338" s="18"/>
      <c r="G338" s="19"/>
      <c r="H338" s="20" t="str">
        <f>IF(A338&lt;=COUNTA([2]品名マスター!$B$2:$B$501),IF(F338="","予価未定",IF(F338&lt;=0,"予価未定","")),"")</f>
        <v>予価未定</v>
      </c>
      <c r="J338" s="21">
        <f>IF(A338&lt;=COUNTA([2]品名マスター!$B$2:$B$501),IFERROR(ROUND(ABS(E338*F338*-1),0),0),"")</f>
        <v>0</v>
      </c>
      <c r="K338" s="21">
        <f>ROUNDUP(COUNTA(B$3:$B338)/30,0)</f>
        <v>12</v>
      </c>
      <c r="L338" s="22" t="str">
        <f t="shared" si="22"/>
        <v/>
      </c>
      <c r="M338" s="22" t="str">
        <f t="shared" si="22"/>
        <v/>
      </c>
      <c r="N338" s="3">
        <f t="shared" si="23"/>
        <v>7</v>
      </c>
      <c r="O338" s="3" t="str">
        <f t="shared" si="20"/>
        <v>１個３</v>
      </c>
      <c r="P338" s="3" t="str">
        <f t="shared" si="21"/>
        <v/>
      </c>
      <c r="U338" s="23"/>
      <c r="AZ338" s="24"/>
      <c r="BA338" s="14"/>
      <c r="BB338" s="14"/>
      <c r="BC338" s="14"/>
    </row>
    <row r="339" spans="1:55" ht="31.5" hidden="1" customHeight="1">
      <c r="A339" s="5">
        <f>IF(COUNTA([2]品名マスター!$B$2:$B$501)&gt;=COUNTA(B$3:$B339),COUNTA(B$3:$B339),"")</f>
        <v>337</v>
      </c>
      <c r="B339" s="15" t="str">
        <f>IF(B338="","",IF(B338="以下余白","",IF([2]品名マスター!B338=0,"以下余白",[2]品名マスター!B338)))</f>
        <v>チキンライス</v>
      </c>
      <c r="C339" s="15" t="str">
        <f>IF(IF([2]品名マスター!C338=0,"以下余白",[2]品名マスター!C338)="以下余白","",[2]品名マスター!C338)</f>
        <v>規格表１６－１０８のとおり</v>
      </c>
      <c r="D339" s="16" t="str">
        <f>IF(IF([2]品名マスター!D338=0,"以下余白",[2]品名マスター!D338)="以下余白","",[2]品名マスター!D338)</f>
        <v>kg</v>
      </c>
      <c r="E339" s="17">
        <f>IF(IF([2]品名マスター!E338=0,"以下余白",[2]品名マスター!E338)="以下余白","",[2]品名マスター!E338)</f>
        <v>88</v>
      </c>
      <c r="F339" s="18"/>
      <c r="G339" s="19"/>
      <c r="H339" s="20" t="str">
        <f>IF(A339&lt;=COUNTA([2]品名マスター!$B$2:$B$501),IF(F339="","予価未定",IF(F339&lt;=0,"予価未定","")),"")</f>
        <v>予価未定</v>
      </c>
      <c r="J339" s="21">
        <f>IF(A339&lt;=COUNTA([2]品名マスター!$B$2:$B$501),IFERROR(ROUND(ABS(E339*F339*-1),0),0),"")</f>
        <v>0</v>
      </c>
      <c r="K339" s="21">
        <f>ROUNDUP(COUNTA(B$3:$B339)/30,0)</f>
        <v>12</v>
      </c>
      <c r="L339" s="22" t="str">
        <f t="shared" si="22"/>
        <v/>
      </c>
      <c r="M339" s="22" t="str">
        <f t="shared" si="22"/>
        <v/>
      </c>
      <c r="N339" s="3">
        <f t="shared" si="23"/>
        <v>13</v>
      </c>
      <c r="O339" s="3" t="str">
        <f t="shared" si="20"/>
        <v>規格表</v>
      </c>
      <c r="P339" s="3" t="str">
        <f t="shared" si="21"/>
        <v/>
      </c>
      <c r="U339" s="23"/>
      <c r="AZ339" s="24"/>
      <c r="BA339" s="14"/>
      <c r="BB339" s="14"/>
      <c r="BC339" s="14"/>
    </row>
    <row r="340" spans="1:55" ht="27" hidden="1" customHeight="1">
      <c r="A340" s="5">
        <f>IF(COUNTA([2]品名マスター!$B$2:$B$501)&gt;=COUNTA(B$3:$B340),COUNTA(B$3:$B340),"")</f>
        <v>338</v>
      </c>
      <c r="B340" s="15" t="str">
        <f>IF(B339="","",IF(B339="以下余白","",IF([2]品名マスター!B339=0,"以下余白",[2]品名マスター!B339)))</f>
        <v>肉団子煮</v>
      </c>
      <c r="C340" s="15" t="str">
        <f>IF(IF([2]品名マスター!C339=0,"以下余白",[2]品名マスター!C339)="以下余白","",[2]品名マスター!C339)</f>
        <v>規格表１６－９のとおり</v>
      </c>
      <c r="D340" s="16" t="str">
        <f>IF(IF([2]品名マスター!D339=0,"以下余白",[2]品名マスター!D339)="以下余白","",[2]品名マスター!D339)</f>
        <v>kg</v>
      </c>
      <c r="E340" s="17">
        <f>IF(IF([2]品名マスター!E339=0,"以下余白",[2]品名マスター!E339)="以下余白","",[2]品名マスター!E339)</f>
        <v>72</v>
      </c>
      <c r="F340" s="18"/>
      <c r="G340" s="19"/>
      <c r="H340" s="20" t="str">
        <f>IF(A340&lt;=COUNTA([2]品名マスター!$B$2:$B$501),IF(F340="","予価未定",IF(F340&lt;=0,"予価未定","")),"")</f>
        <v>予価未定</v>
      </c>
      <c r="J340" s="21">
        <f>IF(A340&lt;=COUNTA([2]品名マスター!$B$2:$B$501),IFERROR(ROUND(ABS(E340*F340*-1),0),0),"")</f>
        <v>0</v>
      </c>
      <c r="K340" s="21">
        <f>ROUNDUP(COUNTA(B$3:$B340)/30,0)</f>
        <v>12</v>
      </c>
      <c r="L340" s="22" t="str">
        <f t="shared" si="22"/>
        <v/>
      </c>
      <c r="M340" s="22" t="str">
        <f t="shared" si="22"/>
        <v/>
      </c>
      <c r="N340" s="3">
        <f t="shared" si="23"/>
        <v>11</v>
      </c>
      <c r="O340" s="3" t="str">
        <f t="shared" si="20"/>
        <v>規格表</v>
      </c>
      <c r="P340" s="3" t="str">
        <f t="shared" si="21"/>
        <v/>
      </c>
      <c r="U340" s="23"/>
      <c r="AZ340" s="24"/>
      <c r="BA340" s="14"/>
      <c r="BB340" s="14"/>
      <c r="BC340" s="14"/>
    </row>
    <row r="341" spans="1:55" ht="27" hidden="1" customHeight="1">
      <c r="A341" s="5">
        <f>IF(COUNTA([2]品名マスター!$B$2:$B$501)&gt;=COUNTA(B$3:$B341),COUNTA(B$3:$B341),"")</f>
        <v>339</v>
      </c>
      <c r="B341" s="15" t="str">
        <f>IF(B340="","",IF(B340="以下余白","",IF([2]品名マスター!B340=0,"以下余白",[2]品名マスター!B340)))</f>
        <v>おくらの胡麻和え</v>
      </c>
      <c r="C341" s="15" t="str">
        <f>IF(IF([2]品名マスター!C340=0,"以下余白",[2]品名マスター!C340)="以下余白","",[2]品名マスター!C340)</f>
        <v>規格表１６－１１２のとおり</v>
      </c>
      <c r="D341" s="16" t="str">
        <f>IF(IF([2]品名マスター!D340=0,"以下余白",[2]品名マスター!D340)="以下余白","",[2]品名マスター!D340)</f>
        <v>kg</v>
      </c>
      <c r="E341" s="17">
        <f>IF(IF([2]品名マスター!E340=0,"以下余白",[2]品名マスター!E340)="以下余白","",[2]品名マスター!E340)</f>
        <v>78</v>
      </c>
      <c r="F341" s="18"/>
      <c r="G341" s="19"/>
      <c r="H341" s="20" t="str">
        <f>IF(A341&lt;=COUNTA([2]品名マスター!$B$2:$B$501),IF(F341="","予価未定",IF(F341&lt;=0,"予価未定","")),"")</f>
        <v>予価未定</v>
      </c>
      <c r="J341" s="21">
        <f>IF(A341&lt;=COUNTA([2]品名マスター!$B$2:$B$501),IFERROR(ROUND(ABS(E341*F341*-1),0),0),"")</f>
        <v>0</v>
      </c>
      <c r="K341" s="21">
        <f>ROUNDUP(COUNTA(B$3:$B341)/30,0)</f>
        <v>12</v>
      </c>
      <c r="L341" s="22" t="str">
        <f t="shared" si="22"/>
        <v/>
      </c>
      <c r="M341" s="22" t="str">
        <f t="shared" si="22"/>
        <v/>
      </c>
      <c r="N341" s="3">
        <f t="shared" si="23"/>
        <v>13</v>
      </c>
      <c r="O341" s="3" t="str">
        <f t="shared" si="20"/>
        <v>規格表</v>
      </c>
      <c r="P341" s="3" t="str">
        <f t="shared" si="21"/>
        <v/>
      </c>
      <c r="U341" s="23"/>
      <c r="AZ341" s="24"/>
      <c r="BA341" s="14"/>
      <c r="BB341" s="14"/>
      <c r="BC341" s="14"/>
    </row>
    <row r="342" spans="1:55" ht="27" hidden="1" customHeight="1">
      <c r="A342" s="5">
        <f>IF(COUNTA([2]品名マスター!$B$2:$B$501)&gt;=COUNTA(B$3:$B342),COUNTA(B$3:$B342),"")</f>
        <v>340</v>
      </c>
      <c r="B342" s="15" t="str">
        <f>IF(B341="","",IF(B341="以下余白","",IF([2]品名マスター!B341=0,"以下余白",[2]品名マスター!B341)))</f>
        <v>精白米（無洗米）</v>
      </c>
      <c r="C342" s="26" t="str">
        <f>IF(IF([2]品名マスター!C341=0,"以下余白",[2]品名マスター!C341)="以下余白","",[2]品名マスター!C341)</f>
        <v>規格表１－６のとおり、令和７年度産以降のもの</v>
      </c>
      <c r="D342" s="16" t="str">
        <f>IF(IF([2]品名マスター!D341=0,"以下余白",[2]品名マスター!D341)="以下余白","",[2]品名マスター!D341)</f>
        <v>kg</v>
      </c>
      <c r="E342" s="17">
        <f>IF(IF([2]品名マスター!E341=0,"以下余白",[2]品名マスター!E341)="以下余白","",[2]品名マスター!E341)</f>
        <v>3900</v>
      </c>
      <c r="F342" s="18"/>
      <c r="G342" s="19"/>
      <c r="H342" s="20" t="str">
        <f>IF(A342&lt;=COUNTA([2]品名マスター!$B$2:$B$501),IF(F342="","予価未定",IF(F342&lt;=0,"予価未定","")),"")</f>
        <v>予価未定</v>
      </c>
      <c r="J342" s="21">
        <f>IF(A342&lt;=COUNTA([2]品名マスター!$B$2:$B$501),IFERROR(ROUND(ABS(E342*F342*-1),0),0),"")</f>
        <v>0</v>
      </c>
      <c r="K342" s="21">
        <f>ROUNDUP(COUNTA(B$3:$B342)/30,0)</f>
        <v>12</v>
      </c>
      <c r="L342" s="22" t="str">
        <f t="shared" si="22"/>
        <v/>
      </c>
      <c r="M342" s="22" t="str">
        <f t="shared" si="22"/>
        <v/>
      </c>
      <c r="N342" s="3">
        <f t="shared" si="23"/>
        <v>22</v>
      </c>
      <c r="O342" s="3" t="str">
        <f t="shared" si="20"/>
        <v>規格表</v>
      </c>
      <c r="P342" s="3" t="str">
        <f t="shared" si="21"/>
        <v>フォント縮小</v>
      </c>
      <c r="U342" s="23"/>
      <c r="AZ342" s="24"/>
      <c r="BA342" s="14"/>
      <c r="BB342" s="14"/>
      <c r="BC342" s="14"/>
    </row>
    <row r="343" spans="1:55" ht="27" hidden="1" customHeight="1">
      <c r="A343" s="5">
        <f>IF(COUNTA([2]品名マスター!$B$2:$B$501)&gt;=COUNTA(B$3:$B343),COUNTA(B$3:$B343),"")</f>
        <v>341</v>
      </c>
      <c r="B343" s="15" t="str">
        <f>IF(B342="","",IF(B342="以下余白","",IF([2]品名マスター!B342=0,"以下余白",[2]品名マスター!B342)))</f>
        <v>ロングライフパン</v>
      </c>
      <c r="C343" s="15" t="str">
        <f>IF(IF([2]品名マスター!C342=0,"以下余白",[2]品名マスター!C342)="以下余白","",[2]品名マスター!C342)</f>
        <v>規格表１－７０のとおり</v>
      </c>
      <c r="D343" s="16" t="str">
        <f>IF(IF([2]品名マスター!D342=0,"以下余白",[2]品名マスター!D342)="以下余白","",[2]品名マスター!D342)</f>
        <v>個</v>
      </c>
      <c r="E343" s="17">
        <f>IF(IF([2]品名マスター!E342=0,"以下余白",[2]品名マスター!E342)="以下余白","",[2]品名マスター!E342)</f>
        <v>486</v>
      </c>
      <c r="F343" s="18"/>
      <c r="G343" s="19"/>
      <c r="H343" s="20" t="str">
        <f>IF(A343&lt;=COUNTA([2]品名マスター!$B$2:$B$501),IF(F343="","予価未定",IF(F343&lt;=0,"予価未定","")),"")</f>
        <v>予価未定</v>
      </c>
      <c r="J343" s="21">
        <f>IF(A343&lt;=COUNTA([2]品名マスター!$B$2:$B$501),IFERROR(ROUND(ABS(E343*F343*-1),0),0),"")</f>
        <v>0</v>
      </c>
      <c r="K343" s="21">
        <f>ROUNDUP(COUNTA(B$3:$B343)/30,0)</f>
        <v>12</v>
      </c>
      <c r="L343" s="22" t="str">
        <f t="shared" si="22"/>
        <v/>
      </c>
      <c r="M343" s="22" t="str">
        <f t="shared" si="22"/>
        <v/>
      </c>
      <c r="N343" s="3">
        <f t="shared" si="23"/>
        <v>11</v>
      </c>
      <c r="O343" s="3" t="str">
        <f t="shared" si="20"/>
        <v>規格表</v>
      </c>
      <c r="P343" s="3" t="str">
        <f t="shared" si="21"/>
        <v/>
      </c>
      <c r="U343" s="23"/>
      <c r="AZ343" s="24"/>
      <c r="BA343" s="14"/>
      <c r="BB343" s="14"/>
      <c r="BC343" s="14"/>
    </row>
    <row r="344" spans="1:55" ht="27" hidden="1" customHeight="1">
      <c r="A344" s="5">
        <f>IF(COUNTA([2]品名マスター!$B$2:$B$501)&gt;=COUNTA(B$3:$B344),COUNTA(B$3:$B344),"")</f>
        <v>342</v>
      </c>
      <c r="B344" s="15" t="str">
        <f>IF(B343="","",IF(B343="以下余白","",IF([2]品名マスター!B343=0,"以下余白",[2]品名マスター!B343)))</f>
        <v>そうめん</v>
      </c>
      <c r="C344" s="15" t="str">
        <f>IF(IF([2]品名マスター!C343=0,"以下余白",[2]品名マスター!C343)="以下余白","",[2]品名マスター!C343)</f>
        <v>規格表１－１３のとおり</v>
      </c>
      <c r="D344" s="16" t="str">
        <f>IF(IF([2]品名マスター!D343=0,"以下余白",[2]品名マスター!D343)="以下余白","",[2]品名マスター!D343)</f>
        <v>kg</v>
      </c>
      <c r="E344" s="17">
        <f>IF(IF([2]品名マスター!E343=0,"以下余白",[2]品名マスター!E343)="以下余白","",[2]品名マスター!E343)</f>
        <v>20</v>
      </c>
      <c r="F344" s="18"/>
      <c r="G344" s="19"/>
      <c r="H344" s="20" t="str">
        <f>IF(A344&lt;=COUNTA([2]品名マスター!$B$2:$B$501),IF(F344="","予価未定",IF(F344&lt;=0,"予価未定","")),"")</f>
        <v>予価未定</v>
      </c>
      <c r="J344" s="21">
        <f>IF(A344&lt;=COUNTA([2]品名マスター!$B$2:$B$501),IFERROR(ROUND(ABS(E344*F344*-1),0),0),"")</f>
        <v>0</v>
      </c>
      <c r="K344" s="21">
        <f>ROUNDUP(COUNTA(B$3:$B344)/30,0)</f>
        <v>12</v>
      </c>
      <c r="L344" s="22" t="str">
        <f t="shared" si="22"/>
        <v/>
      </c>
      <c r="M344" s="22" t="str">
        <f t="shared" si="22"/>
        <v/>
      </c>
      <c r="N344" s="3">
        <f t="shared" si="23"/>
        <v>11</v>
      </c>
      <c r="O344" s="3" t="str">
        <f t="shared" si="20"/>
        <v>規格表</v>
      </c>
      <c r="P344" s="3" t="str">
        <f t="shared" si="21"/>
        <v/>
      </c>
      <c r="U344" s="23"/>
      <c r="AZ344" s="24"/>
      <c r="BA344" s="14"/>
      <c r="BB344" s="14"/>
      <c r="BC344" s="14"/>
    </row>
    <row r="345" spans="1:55" ht="27" hidden="1" customHeight="1">
      <c r="A345" s="5">
        <f>IF(COUNTA([2]品名マスター!$B$2:$B$501)&gt;=COUNTA(B$3:$B345),COUNTA(B$3:$B345),"")</f>
        <v>343</v>
      </c>
      <c r="B345" s="26" t="str">
        <f>IF(B344="","",IF(B344="以下余白","",IF([2]品名マスター!B344=0,"以下余白",[2]品名マスター!B344)))</f>
        <v>カップラーメン（チキン）</v>
      </c>
      <c r="C345" s="15" t="str">
        <f>IF(IF([2]品名マスター!C344=0,"以下余白",[2]品名マスター!C344)="以下余白","",[2]品名マスター!C344)</f>
        <v>規格表１４－５のとおり</v>
      </c>
      <c r="D345" s="16" t="str">
        <f>IF(IF([2]品名マスター!D344=0,"以下余白",[2]品名マスター!D344)="以下余白","",[2]品名マスター!D344)</f>
        <v>個</v>
      </c>
      <c r="E345" s="17">
        <f>IF(IF([2]品名マスター!E344=0,"以下余白",[2]品名マスター!E344)="以下余白","",[2]品名マスター!E344)</f>
        <v>324</v>
      </c>
      <c r="F345" s="18"/>
      <c r="G345" s="19"/>
      <c r="H345" s="20" t="str">
        <f>IF(A345&lt;=COUNTA([2]品名マスター!$B$2:$B$501),IF(F345="","予価未定",IF(F345&lt;=0,"予価未定","")),"")</f>
        <v>予価未定</v>
      </c>
      <c r="J345" s="21">
        <f>IF(A345&lt;=COUNTA([2]品名マスター!$B$2:$B$501),IFERROR(ROUND(ABS(E345*F345*-1),0),0),"")</f>
        <v>0</v>
      </c>
      <c r="K345" s="21">
        <f>ROUNDUP(COUNTA(B$3:$B345)/30,0)</f>
        <v>12</v>
      </c>
      <c r="L345" s="22" t="str">
        <f t="shared" si="22"/>
        <v/>
      </c>
      <c r="M345" s="22" t="str">
        <f t="shared" si="22"/>
        <v/>
      </c>
      <c r="N345" s="3">
        <f t="shared" si="23"/>
        <v>11</v>
      </c>
      <c r="O345" s="3" t="str">
        <f t="shared" si="20"/>
        <v>規格表</v>
      </c>
      <c r="P345" s="3" t="str">
        <f t="shared" si="21"/>
        <v/>
      </c>
      <c r="U345" s="23"/>
      <c r="AZ345" s="24"/>
      <c r="BA345" s="14"/>
      <c r="BB345" s="14"/>
      <c r="BC345" s="14"/>
    </row>
    <row r="346" spans="1:55" ht="27" hidden="1" customHeight="1">
      <c r="A346" s="5">
        <f>IF(COUNTA([2]品名マスター!$B$2:$B$501)&gt;=COUNTA(B$3:$B346),COUNTA(B$3:$B346),"")</f>
        <v>344</v>
      </c>
      <c r="B346" s="15" t="str">
        <f>IF(B345="","",IF(B345="以下余白","",IF([2]品名マスター!B345=0,"以下余白",[2]品名マスター!B345)))</f>
        <v>カップ焼そば</v>
      </c>
      <c r="C346" s="15" t="str">
        <f>IF(IF([2]品名マスター!C345=0,"以下余白",[2]品名マスター!C345)="以下余白","",[2]品名マスター!C345)</f>
        <v>規格表１４－７のとおり</v>
      </c>
      <c r="D346" s="16" t="str">
        <f>IF(IF([2]品名マスター!D345=0,"以下余白",[2]品名マスター!D345)="以下余白","",[2]品名マスター!D345)</f>
        <v>個</v>
      </c>
      <c r="E346" s="17">
        <f>IF(IF([2]品名マスター!E345=0,"以下余白",[2]品名マスター!E345)="以下余白","",[2]品名マスター!E345)</f>
        <v>324</v>
      </c>
      <c r="F346" s="18"/>
      <c r="G346" s="19"/>
      <c r="H346" s="20" t="str">
        <f>IF(A346&lt;=COUNTA([2]品名マスター!$B$2:$B$501),IF(F346="","予価未定",IF(F346&lt;=0,"予価未定","")),"")</f>
        <v>予価未定</v>
      </c>
      <c r="J346" s="21">
        <f>IF(A346&lt;=COUNTA([2]品名マスター!$B$2:$B$501),IFERROR(ROUND(ABS(E346*F346*-1),0),0),"")</f>
        <v>0</v>
      </c>
      <c r="K346" s="21">
        <f>ROUNDUP(COUNTA(B$3:$B346)/30,0)</f>
        <v>12</v>
      </c>
      <c r="L346" s="22" t="str">
        <f t="shared" si="22"/>
        <v/>
      </c>
      <c r="M346" s="22" t="str">
        <f t="shared" si="22"/>
        <v/>
      </c>
      <c r="N346" s="3">
        <f t="shared" si="23"/>
        <v>11</v>
      </c>
      <c r="O346" s="3" t="str">
        <f t="shared" si="20"/>
        <v>規格表</v>
      </c>
      <c r="P346" s="3" t="str">
        <f t="shared" si="21"/>
        <v/>
      </c>
      <c r="U346" s="23"/>
      <c r="AZ346" s="24"/>
      <c r="BA346" s="14"/>
      <c r="BB346" s="14"/>
      <c r="BC346" s="14"/>
    </row>
    <row r="347" spans="1:55" ht="27" hidden="1" customHeight="1">
      <c r="A347" s="5">
        <f>IF(COUNTA([2]品名マスター!$B$2:$B$501)&gt;=COUNTA(B$3:$B347),COUNTA(B$3:$B347),"")</f>
        <v>345</v>
      </c>
      <c r="B347" s="15" t="str">
        <f>IF(B346="","",IF(B346="以下余白","",IF([2]品名マスター!B346=0,"以下余白",[2]品名マスター!B346)))</f>
        <v>精麦</v>
      </c>
      <c r="C347" s="26" t="str">
        <f>IF(IF([2]品名マスター!C346=0,"以下余白",[2]品名マスター!C346)="以下余白","",[2]品名マスター!C346)</f>
        <v>規格表１－２２のとおり　無圧ぺん　ビタミン強化されたもの</v>
      </c>
      <c r="D347" s="16" t="str">
        <f>IF(IF([2]品名マスター!D346=0,"以下余白",[2]品名マスター!D346)="以下余白","",[2]品名マスター!D346)</f>
        <v>kg</v>
      </c>
      <c r="E347" s="17">
        <f>IF(IF([2]品名マスター!E346=0,"以下余白",[2]品名マスター!E346)="以下余白","",[2]品名マスター!E346)</f>
        <v>200</v>
      </c>
      <c r="F347" s="18"/>
      <c r="G347" s="19"/>
      <c r="H347" s="20" t="str">
        <f>IF(A347&lt;=COUNTA([2]品名マスター!$B$2:$B$501),IF(F347="","予価未定",IF(F347&lt;=0,"予価未定","")),"")</f>
        <v>予価未定</v>
      </c>
      <c r="J347" s="21">
        <f>IF(A347&lt;=COUNTA([2]品名マスター!$B$2:$B$501),IFERROR(ROUND(ABS(E347*F347*-1),0),0),"")</f>
        <v>0</v>
      </c>
      <c r="K347" s="21">
        <f>ROUNDUP(COUNTA(B$3:$B347)/30,0)</f>
        <v>12</v>
      </c>
      <c r="L347" s="22" t="str">
        <f t="shared" si="22"/>
        <v/>
      </c>
      <c r="M347" s="22" t="str">
        <f t="shared" si="22"/>
        <v/>
      </c>
      <c r="N347" s="3">
        <f t="shared" si="23"/>
        <v>28</v>
      </c>
      <c r="O347" s="3" t="str">
        <f t="shared" si="20"/>
        <v>規格表</v>
      </c>
      <c r="P347" s="3" t="str">
        <f t="shared" si="21"/>
        <v>フォント縮小</v>
      </c>
      <c r="U347" s="23"/>
      <c r="AZ347" s="24"/>
      <c r="BA347" s="14"/>
      <c r="BB347" s="14"/>
      <c r="BC347" s="14"/>
    </row>
    <row r="348" spans="1:55" ht="27" hidden="1" customHeight="1">
      <c r="A348" s="5">
        <f>IF(COUNTA([2]品名マスター!$B$2:$B$501)&gt;=COUNTA(B$3:$B348),COUNTA(B$3:$B348),"")</f>
        <v>346</v>
      </c>
      <c r="B348" s="15" t="str">
        <f>IF(B347="","",IF(B347="以下余白","",IF([2]品名マスター!B347=0,"以下余白",[2]品名マスター!B347)))</f>
        <v>花麩</v>
      </c>
      <c r="C348" s="15" t="str">
        <f>IF(IF([2]品名マスター!C347=0,"以下余白",[2]品名マスター!C347)="以下余白","",[2]品名マスター!C347)</f>
        <v>規格表１－８のとおり</v>
      </c>
      <c r="D348" s="16" t="str">
        <f>IF(IF([2]品名マスター!D347=0,"以下余白",[2]品名マスター!D347)="以下余白","",[2]品名マスター!D347)</f>
        <v>kg</v>
      </c>
      <c r="E348" s="17">
        <f>IF(IF([2]品名マスター!E347=0,"以下余白",[2]品名マスター!E347)="以下余白","",[2]品名マスター!E347)</f>
        <v>10</v>
      </c>
      <c r="F348" s="18"/>
      <c r="G348" s="19"/>
      <c r="H348" s="20" t="str">
        <f>IF(A348&lt;=COUNTA([2]品名マスター!$B$2:$B$501),IF(F348="","予価未定",IF(F348&lt;=0,"予価未定","")),"")</f>
        <v>予価未定</v>
      </c>
      <c r="J348" s="21">
        <f>IF(A348&lt;=COUNTA([2]品名マスター!$B$2:$B$501),IFERROR(ROUND(ABS(E348*F348*-1),0),0),"")</f>
        <v>0</v>
      </c>
      <c r="K348" s="21">
        <f>ROUNDUP(COUNTA(B$3:$B348)/30,0)</f>
        <v>12</v>
      </c>
      <c r="L348" s="22" t="str">
        <f t="shared" si="22"/>
        <v/>
      </c>
      <c r="M348" s="22" t="str">
        <f t="shared" si="22"/>
        <v/>
      </c>
      <c r="N348" s="3">
        <f t="shared" si="23"/>
        <v>10</v>
      </c>
      <c r="O348" s="3" t="str">
        <f t="shared" si="20"/>
        <v>規格表</v>
      </c>
      <c r="P348" s="3" t="str">
        <f t="shared" si="21"/>
        <v/>
      </c>
      <c r="U348" s="23"/>
      <c r="AZ348" s="24"/>
      <c r="BA348" s="14"/>
      <c r="BB348" s="14"/>
      <c r="BC348" s="14"/>
    </row>
    <row r="349" spans="1:55" ht="27" hidden="1" customHeight="1">
      <c r="A349" s="5">
        <f>IF(COUNTA([2]品名マスター!$B$2:$B$501)&gt;=COUNTA(B$3:$B349),COUNTA(B$3:$B349),"")</f>
        <v>347</v>
      </c>
      <c r="B349" s="15" t="str">
        <f>IF(B348="","",IF(B348="以下余白","",IF([2]品名マスター!B348=0,"以下余白",[2]品名マスター!B348)))</f>
        <v>うず巻麩</v>
      </c>
      <c r="C349" s="15" t="str">
        <f>IF(IF([2]品名マスター!C348=0,"以下余白",[2]品名マスター!C348)="以下余白","",[2]品名マスター!C348)</f>
        <v>規格表１－７のとおり</v>
      </c>
      <c r="D349" s="16" t="str">
        <f>IF(IF([2]品名マスター!D348=0,"以下余白",[2]品名マスター!D348)="以下余白","",[2]品名マスター!D348)</f>
        <v>kg</v>
      </c>
      <c r="E349" s="17">
        <f>IF(IF([2]品名マスター!E348=0,"以下余白",[2]品名マスター!E348)="以下余白","",[2]品名マスター!E348)</f>
        <v>5</v>
      </c>
      <c r="F349" s="18"/>
      <c r="G349" s="19"/>
      <c r="H349" s="20" t="str">
        <f>IF(A349&lt;=COUNTA([2]品名マスター!$B$2:$B$501),IF(F349="","予価未定",IF(F349&lt;=0,"予価未定","")),"")</f>
        <v>予価未定</v>
      </c>
      <c r="J349" s="21">
        <f>IF(A349&lt;=COUNTA([2]品名マスター!$B$2:$B$501),IFERROR(ROUND(ABS(E349*F349*-1),0),0),"")</f>
        <v>0</v>
      </c>
      <c r="K349" s="21">
        <f>ROUNDUP(COUNTA(B$3:$B349)/30,0)</f>
        <v>12</v>
      </c>
      <c r="L349" s="22" t="str">
        <f t="shared" si="22"/>
        <v/>
      </c>
      <c r="M349" s="22" t="str">
        <f t="shared" si="22"/>
        <v/>
      </c>
      <c r="N349" s="3">
        <f t="shared" si="23"/>
        <v>10</v>
      </c>
      <c r="O349" s="3" t="str">
        <f t="shared" si="20"/>
        <v>規格表</v>
      </c>
      <c r="P349" s="3" t="str">
        <f t="shared" si="21"/>
        <v/>
      </c>
      <c r="U349" s="23"/>
      <c r="AZ349" s="24"/>
      <c r="BA349" s="14"/>
      <c r="BB349" s="14"/>
      <c r="BC349" s="14"/>
    </row>
    <row r="350" spans="1:55" ht="27" hidden="1" customHeight="1">
      <c r="A350" s="5">
        <f>IF(COUNTA([2]品名マスター!$B$2:$B$501)&gt;=COUNTA(B$3:$B350),COUNTA(B$3:$B350),"")</f>
        <v>348</v>
      </c>
      <c r="B350" s="15" t="str">
        <f>IF(B349="","",IF(B349="以下余白","",IF([2]品名マスター!B349=0,"以下余白",[2]品名マスター!B349)))</f>
        <v>スィートコーン缶Ａ</v>
      </c>
      <c r="C350" s="15" t="str">
        <f>IF(IF([2]品名マスター!C349=0,"以下余白",[2]品名マスター!C349)="以下余白","",[2]品名マスター!C349)</f>
        <v>規格表１３－１２のとおり</v>
      </c>
      <c r="D350" s="16" t="str">
        <f>IF(IF([2]品名マスター!D349=0,"以下余白",[2]品名マスター!D349)="以下余白","",[2]品名マスター!D349)</f>
        <v>缶</v>
      </c>
      <c r="E350" s="17">
        <f>IF(IF([2]品名マスター!E349=0,"以下余白",[2]品名マスター!E349)="以下余白","",[2]品名マスター!E349)</f>
        <v>12</v>
      </c>
      <c r="F350" s="18"/>
      <c r="G350" s="19"/>
      <c r="H350" s="20" t="str">
        <f>IF(A350&lt;=COUNTA([2]品名マスター!$B$2:$B$501),IF(F350="","予価未定",IF(F350&lt;=0,"予価未定","")),"")</f>
        <v>予価未定</v>
      </c>
      <c r="J350" s="21">
        <f>IF(A350&lt;=COUNTA([2]品名マスター!$B$2:$B$501),IFERROR(ROUND(ABS(E350*F350*-1),0),0),"")</f>
        <v>0</v>
      </c>
      <c r="K350" s="21">
        <f>ROUNDUP(COUNTA(B$3:$B350)/30,0)</f>
        <v>12</v>
      </c>
      <c r="L350" s="22" t="str">
        <f t="shared" si="22"/>
        <v/>
      </c>
      <c r="M350" s="22" t="str">
        <f t="shared" si="22"/>
        <v/>
      </c>
      <c r="N350" s="3">
        <f t="shared" si="23"/>
        <v>12</v>
      </c>
      <c r="O350" s="3" t="str">
        <f t="shared" si="20"/>
        <v>規格表</v>
      </c>
      <c r="P350" s="3" t="str">
        <f t="shared" si="21"/>
        <v/>
      </c>
      <c r="U350" s="23"/>
      <c r="AZ350" s="24"/>
      <c r="BA350" s="14"/>
      <c r="BB350" s="14"/>
      <c r="BC350" s="14"/>
    </row>
    <row r="351" spans="1:55" ht="27" hidden="1" customHeight="1">
      <c r="A351" s="5">
        <f>IF(COUNTA([2]品名マスター!$B$2:$B$501)&gt;=COUNTA(B$3:$B351),COUNTA(B$3:$B351),"")</f>
        <v>349</v>
      </c>
      <c r="B351" s="15" t="str">
        <f>IF(B350="","",IF(B350="以下余白","",IF([2]品名マスター!B350=0,"以下余白",[2]品名マスター!B350)))</f>
        <v>澱粉</v>
      </c>
      <c r="C351" s="15" t="str">
        <f>IF(IF([2]品名マスター!C350=0,"以下余白",[2]品名マスター!C350)="以下余白","",[2]品名マスター!C350)</f>
        <v>規格表１－４のとおり</v>
      </c>
      <c r="D351" s="16" t="str">
        <f>IF(IF([2]品名マスター!D350=0,"以下余白",[2]品名マスター!D350)="以下余白","",[2]品名マスター!D350)</f>
        <v>kg</v>
      </c>
      <c r="E351" s="17">
        <f>IF(IF([2]品名マスター!E350=0,"以下余白",[2]品名マスター!E350)="以下余白","",[2]品名マスター!E350)</f>
        <v>50</v>
      </c>
      <c r="F351" s="18"/>
      <c r="G351" s="19"/>
      <c r="H351" s="20" t="str">
        <f>IF(A351&lt;=COUNTA([2]品名マスター!$B$2:$B$501),IF(F351="","予価未定",IF(F351&lt;=0,"予価未定","")),"")</f>
        <v>予価未定</v>
      </c>
      <c r="J351" s="21">
        <f>IF(A351&lt;=COUNTA([2]品名マスター!$B$2:$B$501),IFERROR(ROUND(ABS(E351*F351*-1),0),0),"")</f>
        <v>0</v>
      </c>
      <c r="K351" s="21">
        <f>ROUNDUP(COUNTA(B$3:$B351)/30,0)</f>
        <v>12</v>
      </c>
      <c r="L351" s="22" t="str">
        <f t="shared" si="22"/>
        <v/>
      </c>
      <c r="M351" s="22" t="str">
        <f t="shared" si="22"/>
        <v/>
      </c>
      <c r="N351" s="3">
        <f t="shared" si="23"/>
        <v>10</v>
      </c>
      <c r="O351" s="3" t="str">
        <f t="shared" si="20"/>
        <v>規格表</v>
      </c>
      <c r="P351" s="3" t="str">
        <f t="shared" si="21"/>
        <v/>
      </c>
      <c r="U351" s="23"/>
      <c r="AZ351" s="24"/>
      <c r="BA351" s="14"/>
      <c r="BB351" s="14"/>
      <c r="BC351" s="14"/>
    </row>
    <row r="352" spans="1:55" ht="27" hidden="1" customHeight="1">
      <c r="A352" s="5">
        <f>IF(COUNTA([2]品名マスター!$B$2:$B$501)&gt;=COUNTA(B$3:$B352),COUNTA(B$3:$B352),"")</f>
        <v>350</v>
      </c>
      <c r="B352" s="15" t="str">
        <f>IF(B351="","",IF(B351="以下余白","",IF([2]品名マスター!B351=0,"以下余白",[2]品名マスター!B351)))</f>
        <v>上白糖</v>
      </c>
      <c r="C352" s="15" t="str">
        <f>IF(IF([2]品名マスター!C351=0,"以下余白",[2]品名マスター!C351)="以下余白","",[2]品名マスター!C351)</f>
        <v>規格表２－１６のとおり</v>
      </c>
      <c r="D352" s="16" t="str">
        <f>IF(IF([2]品名マスター!D351=0,"以下余白",[2]品名マスター!D351)="以下余白","",[2]品名マスター!D351)</f>
        <v>kg</v>
      </c>
      <c r="E352" s="17">
        <f>IF(IF([2]品名マスター!E351=0,"以下余白",[2]品名マスター!E351)="以下余白","",[2]品名マスター!E351)</f>
        <v>100</v>
      </c>
      <c r="F352" s="18"/>
      <c r="G352" s="19"/>
      <c r="H352" s="20" t="str">
        <f>IF(A352&lt;=COUNTA([2]品名マスター!$B$2:$B$501),IF(F352="","予価未定",IF(F352&lt;=0,"予価未定","")),"")</f>
        <v>予価未定</v>
      </c>
      <c r="J352" s="21">
        <f>IF(A352&lt;=COUNTA([2]品名マスター!$B$2:$B$501),IFERROR(ROUND(ABS(E352*F352*-1),0),0),"")</f>
        <v>0</v>
      </c>
      <c r="K352" s="21">
        <f>ROUNDUP(COUNTA(B$3:$B352)/30,0)</f>
        <v>12</v>
      </c>
      <c r="L352" s="22" t="str">
        <f t="shared" si="22"/>
        <v/>
      </c>
      <c r="M352" s="22" t="str">
        <f t="shared" si="22"/>
        <v/>
      </c>
      <c r="N352" s="3">
        <f t="shared" si="23"/>
        <v>11</v>
      </c>
      <c r="O352" s="3" t="str">
        <f t="shared" si="20"/>
        <v>規格表</v>
      </c>
      <c r="P352" s="3" t="str">
        <f t="shared" si="21"/>
        <v/>
      </c>
      <c r="U352" s="23"/>
      <c r="AZ352" s="24"/>
      <c r="BA352" s="14"/>
      <c r="BB352" s="14"/>
      <c r="BC352" s="14"/>
    </row>
    <row r="353" spans="1:55" ht="27" hidden="1" customHeight="1">
      <c r="A353" s="5">
        <f>IF(COUNTA([2]品名マスター!$B$2:$B$501)&gt;=COUNTA(B$3:$B353),COUNTA(B$3:$B353),"")</f>
        <v>351</v>
      </c>
      <c r="B353" s="15" t="str">
        <f>IF(B352="","",IF(B352="以下余白","",IF([2]品名マスター!B352=0,"以下余白",[2]品名マスター!B352)))</f>
        <v>ごま油</v>
      </c>
      <c r="C353" s="15" t="str">
        <f>IF(IF([2]品名マスター!C352=0,"以下余白",[2]品名マスター!C352)="以下余白","",[2]品名マスター!C352)</f>
        <v>規格表２－３９のとおり</v>
      </c>
      <c r="D353" s="16" t="str">
        <f>IF(IF([2]品名マスター!D352=0,"以下余白",[2]品名マスター!D352)="以下余白","",[2]品名マスター!D352)</f>
        <v>本</v>
      </c>
      <c r="E353" s="17">
        <f>IF(IF([2]品名マスター!E352=0,"以下余白",[2]品名マスター!E352)="以下余白","",[2]品名マスター!E352)</f>
        <v>36</v>
      </c>
      <c r="F353" s="18"/>
      <c r="G353" s="19"/>
      <c r="H353" s="20" t="str">
        <f>IF(A353&lt;=COUNTA([2]品名マスター!$B$2:$B$501),IF(F353="","予価未定",IF(F353&lt;=0,"予価未定","")),"")</f>
        <v>予価未定</v>
      </c>
      <c r="J353" s="21">
        <f>IF(A353&lt;=COUNTA([2]品名マスター!$B$2:$B$501),IFERROR(ROUND(ABS(E353*F353*-1),0),0),"")</f>
        <v>0</v>
      </c>
      <c r="K353" s="21">
        <f>ROUNDUP(COUNTA(B$3:$B353)/30,0)</f>
        <v>12</v>
      </c>
      <c r="L353" s="22" t="str">
        <f t="shared" si="22"/>
        <v/>
      </c>
      <c r="M353" s="22" t="str">
        <f t="shared" si="22"/>
        <v/>
      </c>
      <c r="N353" s="3">
        <f t="shared" si="23"/>
        <v>11</v>
      </c>
      <c r="O353" s="3" t="str">
        <f t="shared" si="20"/>
        <v>規格表</v>
      </c>
      <c r="P353" s="3" t="str">
        <f t="shared" si="21"/>
        <v/>
      </c>
      <c r="U353" s="23"/>
      <c r="AZ353" s="24"/>
      <c r="BA353" s="14"/>
      <c r="BB353" s="14"/>
      <c r="BC353" s="14"/>
    </row>
    <row r="354" spans="1:55" ht="27" hidden="1" customHeight="1">
      <c r="A354" s="5">
        <f>IF(COUNTA([2]品名マスター!$B$2:$B$501)&gt;=COUNTA(B$3:$B354),COUNTA(B$3:$B354),"")</f>
        <v>352</v>
      </c>
      <c r="B354" s="15" t="str">
        <f>IF(B353="","",IF(B353="以下余白","",IF([2]品名マスター!B353=0,"以下余白",[2]品名マスター!B353)))</f>
        <v>食油</v>
      </c>
      <c r="C354" s="15" t="str">
        <f>IF(IF([2]品名マスター!C353=0,"以下余白",[2]品名マスター!C353)="以下余白","",[2]品名マスター!C353)</f>
        <v>規格表２－３７のとおり</v>
      </c>
      <c r="D354" s="16" t="str">
        <f>IF(IF([2]品名マスター!D353=0,"以下余白",[2]品名マスター!D353)="以下余白","",[2]品名マスター!D353)</f>
        <v>缶</v>
      </c>
      <c r="E354" s="17">
        <f>IF(IF([2]品名マスター!E353=0,"以下余白",[2]品名マスター!E353)="以下余白","",[2]品名マスター!E353)</f>
        <v>30</v>
      </c>
      <c r="F354" s="18"/>
      <c r="G354" s="19"/>
      <c r="H354" s="20" t="str">
        <f>IF(A354&lt;=COUNTA([2]品名マスター!$B$2:$B$501),IF(F354="","予価未定",IF(F354&lt;=0,"予価未定","")),"")</f>
        <v>予価未定</v>
      </c>
      <c r="J354" s="21">
        <f>IF(A354&lt;=COUNTA([2]品名マスター!$B$2:$B$501),IFERROR(ROUND(ABS(E354*F354*-1),0),0),"")</f>
        <v>0</v>
      </c>
      <c r="K354" s="21">
        <f>ROUNDUP(COUNTA(B$3:$B354)/30,0)</f>
        <v>12</v>
      </c>
      <c r="L354" s="22" t="str">
        <f t="shared" si="22"/>
        <v/>
      </c>
      <c r="M354" s="22" t="str">
        <f t="shared" si="22"/>
        <v/>
      </c>
      <c r="N354" s="3">
        <f t="shared" si="23"/>
        <v>11</v>
      </c>
      <c r="O354" s="3" t="str">
        <f t="shared" si="20"/>
        <v>規格表</v>
      </c>
      <c r="P354" s="3" t="str">
        <f t="shared" si="21"/>
        <v/>
      </c>
      <c r="U354" s="23"/>
      <c r="AZ354" s="24"/>
      <c r="BA354" s="14"/>
      <c r="BB354" s="14"/>
      <c r="BC354" s="14"/>
    </row>
    <row r="355" spans="1:55" ht="27" hidden="1" customHeight="1">
      <c r="A355" s="5">
        <f>IF(COUNTA([2]品名マスター!$B$2:$B$501)&gt;=COUNTA(B$3:$B355),COUNTA(B$3:$B355),"")</f>
        <v>353</v>
      </c>
      <c r="B355" s="15" t="str">
        <f>IF(B354="","",IF(B354="以下余白","",IF([2]品名マスター!B354=0,"以下余白",[2]品名マスター!B354)))</f>
        <v>サラダ油Ａ</v>
      </c>
      <c r="C355" s="15" t="str">
        <f>IF(IF([2]品名マスター!C354=0,"以下余白",[2]品名マスター!C354)="以下余白","",[2]品名マスター!C354)</f>
        <v>規格表２－３８のとおり</v>
      </c>
      <c r="D355" s="16" t="str">
        <f>IF(IF([2]品名マスター!D354=0,"以下余白",[2]品名マスター!D354)="以下余白","",[2]品名マスター!D354)</f>
        <v>本</v>
      </c>
      <c r="E355" s="17">
        <f>IF(IF([2]品名マスター!E354=0,"以下余白",[2]品名マスター!E354)="以下余白","",[2]品名マスター!E354)</f>
        <v>10</v>
      </c>
      <c r="F355" s="18"/>
      <c r="G355" s="19"/>
      <c r="H355" s="20" t="str">
        <f>IF(A355&lt;=COUNTA([2]品名マスター!$B$2:$B$501),IF(F355="","予価未定",IF(F355&lt;=0,"予価未定","")),"")</f>
        <v>予価未定</v>
      </c>
      <c r="J355" s="21">
        <f>IF(A355&lt;=COUNTA([2]品名マスター!$B$2:$B$501),IFERROR(ROUND(ABS(E355*F355*-1),0),0),"")</f>
        <v>0</v>
      </c>
      <c r="K355" s="21">
        <f>ROUNDUP(COUNTA(B$3:$B355)/30,0)</f>
        <v>12</v>
      </c>
      <c r="L355" s="22" t="str">
        <f t="shared" si="22"/>
        <v/>
      </c>
      <c r="M355" s="22" t="str">
        <f t="shared" si="22"/>
        <v/>
      </c>
      <c r="N355" s="3">
        <f t="shared" si="23"/>
        <v>11</v>
      </c>
      <c r="O355" s="3" t="str">
        <f t="shared" si="20"/>
        <v>規格表</v>
      </c>
      <c r="P355" s="3" t="str">
        <f t="shared" si="21"/>
        <v/>
      </c>
      <c r="U355" s="23"/>
      <c r="AZ355" s="24"/>
      <c r="BA355" s="14"/>
      <c r="BB355" s="14"/>
      <c r="BC355" s="14"/>
    </row>
    <row r="356" spans="1:55" ht="27" hidden="1" customHeight="1">
      <c r="A356" s="5">
        <f>IF(COUNTA([2]品名マスター!$B$2:$B$501)&gt;=COUNTA(B$3:$B356),COUNTA(B$3:$B356),"")</f>
        <v>354</v>
      </c>
      <c r="B356" s="15" t="str">
        <f>IF(B355="","",IF(B355="以下余白","",IF([2]品名マスター!B355=0,"以下余白",[2]品名マスター!B355)))</f>
        <v>赤みそＡ</v>
      </c>
      <c r="C356" s="15" t="str">
        <f>IF(IF([2]品名マスター!C355=0,"以下余白",[2]品名マスター!C355)="以下余白","",[2]品名マスター!C355)</f>
        <v>規格表２－７のとおり</v>
      </c>
      <c r="D356" s="16" t="str">
        <f>IF(IF([2]品名マスター!D355=0,"以下余白",[2]品名マスター!D355)="以下余白","",[2]品名マスター!D355)</f>
        <v>kg</v>
      </c>
      <c r="E356" s="17">
        <f>IF(IF([2]品名マスター!E355=0,"以下余白",[2]品名マスター!E355)="以下余白","",[2]品名マスター!E355)</f>
        <v>50</v>
      </c>
      <c r="F356" s="18"/>
      <c r="G356" s="19"/>
      <c r="H356" s="20" t="str">
        <f>IF(A356&lt;=COUNTA([2]品名マスター!$B$2:$B$501),IF(F356="","予価未定",IF(F356&lt;=0,"予価未定","")),"")</f>
        <v>予価未定</v>
      </c>
      <c r="J356" s="21">
        <f>IF(A356&lt;=COUNTA([2]品名マスター!$B$2:$B$501),IFERROR(ROUND(ABS(E356*F356*-1),0),0),"")</f>
        <v>0</v>
      </c>
      <c r="K356" s="21">
        <f>ROUNDUP(COUNTA(B$3:$B356)/30,0)</f>
        <v>12</v>
      </c>
      <c r="L356" s="22" t="str">
        <f t="shared" si="22"/>
        <v/>
      </c>
      <c r="M356" s="22" t="str">
        <f t="shared" si="22"/>
        <v/>
      </c>
      <c r="N356" s="3">
        <f t="shared" si="23"/>
        <v>10</v>
      </c>
      <c r="O356" s="3" t="str">
        <f t="shared" si="20"/>
        <v>規格表</v>
      </c>
      <c r="P356" s="3" t="str">
        <f t="shared" si="21"/>
        <v/>
      </c>
      <c r="U356" s="23"/>
      <c r="AZ356" s="24"/>
      <c r="BA356" s="14"/>
      <c r="BB356" s="14"/>
      <c r="BC356" s="14"/>
    </row>
    <row r="357" spans="1:55" ht="27" hidden="1" customHeight="1">
      <c r="A357" s="5">
        <f>IF(COUNTA([2]品名マスター!$B$2:$B$501)&gt;=COUNTA(B$3:$B357),COUNTA(B$3:$B357),"")</f>
        <v>355</v>
      </c>
      <c r="B357" s="15" t="str">
        <f>IF(B356="","",IF(B356="以下余白","",IF([2]品名マスター!B356=0,"以下余白",[2]品名マスター!B356)))</f>
        <v>白みそＡ</v>
      </c>
      <c r="C357" s="15" t="str">
        <f>IF(IF([2]品名マスター!C356=0,"以下余白",[2]品名マスター!C356)="以下余白","",[2]品名マスター!C356)</f>
        <v>規格表２－８のとおり</v>
      </c>
      <c r="D357" s="16" t="str">
        <f>IF(IF([2]品名マスター!D356=0,"以下余白",[2]品名マスター!D356)="以下余白","",[2]品名マスター!D356)</f>
        <v>kg</v>
      </c>
      <c r="E357" s="17">
        <f>IF(IF([2]品名マスター!E356=0,"以下余白",[2]品名マスター!E356)="以下余白","",[2]品名マスター!E356)</f>
        <v>50</v>
      </c>
      <c r="F357" s="18"/>
      <c r="G357" s="19"/>
      <c r="H357" s="20" t="str">
        <f>IF(A357&lt;=COUNTA([2]品名マスター!$B$2:$B$501),IF(F357="","予価未定",IF(F357&lt;=0,"予価未定","")),"")</f>
        <v>予価未定</v>
      </c>
      <c r="J357" s="21">
        <f>IF(A357&lt;=COUNTA([2]品名マスター!$B$2:$B$501),IFERROR(ROUND(ABS(E357*F357*-1),0),0),"")</f>
        <v>0</v>
      </c>
      <c r="K357" s="21">
        <f>ROUNDUP(COUNTA(B$3:$B357)/30,0)</f>
        <v>12</v>
      </c>
      <c r="L357" s="22" t="str">
        <f t="shared" si="22"/>
        <v/>
      </c>
      <c r="M357" s="22" t="str">
        <f t="shared" si="22"/>
        <v/>
      </c>
      <c r="N357" s="3">
        <f t="shared" si="23"/>
        <v>10</v>
      </c>
      <c r="O357" s="3" t="str">
        <f t="shared" si="20"/>
        <v>規格表</v>
      </c>
      <c r="P357" s="3" t="str">
        <f t="shared" si="21"/>
        <v/>
      </c>
      <c r="U357" s="23"/>
      <c r="AZ357" s="24"/>
      <c r="BA357" s="14"/>
      <c r="BB357" s="14"/>
      <c r="BC357" s="14"/>
    </row>
    <row r="358" spans="1:55" ht="27" hidden="1" customHeight="1">
      <c r="A358" s="5">
        <f>IF(COUNTA([2]品名マスター!$B$2:$B$501)&gt;=COUNTA(B$3:$B358),COUNTA(B$3:$B358),"")</f>
        <v>356</v>
      </c>
      <c r="B358" s="15" t="str">
        <f>IF(B357="","",IF(B357="以下余白","",IF([2]品名マスター!B357=0,"以下余白",[2]品名マスター!B357)))</f>
        <v>大豆たん白</v>
      </c>
      <c r="C358" s="15" t="str">
        <f>IF(IF([2]品名マスター!C357=0,"以下余白",[2]品名マスター!C357)="以下余白","",[2]品名マスター!C357)</f>
        <v>規格表７－２８のとおり</v>
      </c>
      <c r="D358" s="16" t="str">
        <f>IF(IF([2]品名マスター!D357=0,"以下余白",[2]品名マスター!D357)="以下余白","",[2]品名マスター!D357)</f>
        <v>kg</v>
      </c>
      <c r="E358" s="17">
        <f>IF(IF([2]品名マスター!E357=0,"以下余白",[2]品名マスター!E357)="以下余白","",[2]品名マスター!E357)</f>
        <v>30</v>
      </c>
      <c r="F358" s="18"/>
      <c r="G358" s="19"/>
      <c r="H358" s="20" t="str">
        <f>IF(A358&lt;=COUNTA([2]品名マスター!$B$2:$B$501),IF(F358="","予価未定",IF(F358&lt;=0,"予価未定","")),"")</f>
        <v>予価未定</v>
      </c>
      <c r="J358" s="21">
        <f>IF(A358&lt;=COUNTA([2]品名マスター!$B$2:$B$501),IFERROR(ROUND(ABS(E358*F358*-1),0),0),"")</f>
        <v>0</v>
      </c>
      <c r="K358" s="21">
        <f>ROUNDUP(COUNTA(B$3:$B358)/30,0)</f>
        <v>12</v>
      </c>
      <c r="L358" s="22" t="str">
        <f t="shared" si="22"/>
        <v/>
      </c>
      <c r="M358" s="22" t="str">
        <f t="shared" si="22"/>
        <v/>
      </c>
      <c r="N358" s="3">
        <f t="shared" si="23"/>
        <v>11</v>
      </c>
      <c r="O358" s="3" t="str">
        <f t="shared" si="20"/>
        <v>規格表</v>
      </c>
      <c r="P358" s="3" t="str">
        <f t="shared" si="21"/>
        <v/>
      </c>
      <c r="U358" s="23"/>
      <c r="AZ358" s="24"/>
      <c r="BA358" s="14"/>
      <c r="BB358" s="14"/>
      <c r="BC358" s="14"/>
    </row>
    <row r="359" spans="1:55" ht="27" hidden="1" customHeight="1">
      <c r="A359" s="5">
        <f>IF(COUNTA([2]品名マスター!$B$2:$B$501)&gt;=COUNTA(B$3:$B359),COUNTA(B$3:$B359),"")</f>
        <v>357</v>
      </c>
      <c r="B359" s="15" t="str">
        <f>IF(B358="","",IF(B358="以下余白","",IF([2]品名マスター!B358=0,"以下余白",[2]品名マスター!B358)))</f>
        <v>花かつお</v>
      </c>
      <c r="C359" s="15" t="str">
        <f>IF(IF([2]品名マスター!C358=0,"以下余白",[2]品名マスター!C358)="以下余白","",[2]品名マスター!C358)</f>
        <v>規格表２－９０のとおり</v>
      </c>
      <c r="D359" s="16" t="str">
        <f>IF(IF([2]品名マスター!D358=0,"以下余白",[2]品名マスター!D358)="以下余白","",[2]品名マスター!D358)</f>
        <v>kg</v>
      </c>
      <c r="E359" s="17">
        <f>IF(IF([2]品名マスター!E358=0,"以下余白",[2]品名マスター!E358)="以下余白","",[2]品名マスター!E358)</f>
        <v>22</v>
      </c>
      <c r="F359" s="18"/>
      <c r="G359" s="19"/>
      <c r="H359" s="20" t="str">
        <f>IF(A359&lt;=COUNTA([2]品名マスター!$B$2:$B$501),IF(F359="","予価未定",IF(F359&lt;=0,"予価未定","")),"")</f>
        <v>予価未定</v>
      </c>
      <c r="J359" s="21">
        <f>IF(A359&lt;=COUNTA([2]品名マスター!$B$2:$B$501),IFERROR(ROUND(ABS(E359*F359*-1),0),0),"")</f>
        <v>0</v>
      </c>
      <c r="K359" s="21">
        <f>ROUNDUP(COUNTA(B$3:$B359)/30,0)</f>
        <v>12</v>
      </c>
      <c r="L359" s="22" t="str">
        <f t="shared" si="22"/>
        <v/>
      </c>
      <c r="M359" s="22" t="str">
        <f t="shared" si="22"/>
        <v/>
      </c>
      <c r="N359" s="3">
        <f t="shared" si="23"/>
        <v>11</v>
      </c>
      <c r="O359" s="3" t="str">
        <f t="shared" si="20"/>
        <v>規格表</v>
      </c>
      <c r="P359" s="3" t="str">
        <f t="shared" si="21"/>
        <v/>
      </c>
      <c r="U359" s="23"/>
      <c r="AZ359" s="24"/>
      <c r="BA359" s="14"/>
      <c r="BB359" s="14"/>
      <c r="BC359" s="14"/>
    </row>
    <row r="360" spans="1:55" ht="27" hidden="1" customHeight="1">
      <c r="A360" s="5">
        <f>IF(COUNTA([2]品名マスター!$B$2:$B$501)&gt;=COUNTA(B$3:$B360),COUNTA(B$3:$B360),"")</f>
        <v>358</v>
      </c>
      <c r="B360" s="15" t="str">
        <f>IF(B359="","",IF(B359="以下余白","",IF([2]品名マスター!B359=0,"以下余白",[2]品名マスター!B359)))</f>
        <v>ブランクッキー</v>
      </c>
      <c r="C360" s="15" t="str">
        <f>IF(IF([2]品名マスター!C359=0,"以下余白",[2]品名マスター!C359)="以下余白","",[2]品名マスター!C359)</f>
        <v>規格表１７－２３のとおり</v>
      </c>
      <c r="D360" s="16" t="str">
        <f>IF(IF([2]品名マスター!D359=0,"以下余白",[2]品名マスター!D359)="以下余白","",[2]品名マスター!D359)</f>
        <v>個</v>
      </c>
      <c r="E360" s="17">
        <f>IF(IF([2]品名マスター!E359=0,"以下余白",[2]品名マスター!E359)="以下余白","",[2]品名マスター!E359)</f>
        <v>2016</v>
      </c>
      <c r="F360" s="18"/>
      <c r="G360" s="19"/>
      <c r="H360" s="20" t="str">
        <f>IF(A360&lt;=COUNTA([2]品名マスター!$B$2:$B$501),IF(F360="","予価未定",IF(F360&lt;=0,"予価未定","")),"")</f>
        <v>予価未定</v>
      </c>
      <c r="J360" s="21">
        <f>IF(A360&lt;=COUNTA([2]品名マスター!$B$2:$B$501),IFERROR(ROUND(ABS(E360*F360*-1),0),0),"")</f>
        <v>0</v>
      </c>
      <c r="K360" s="21">
        <f>ROUNDUP(COUNTA(B$3:$B360)/30,0)</f>
        <v>12</v>
      </c>
      <c r="L360" s="22" t="str">
        <f t="shared" si="22"/>
        <v/>
      </c>
      <c r="M360" s="22" t="str">
        <f t="shared" si="22"/>
        <v/>
      </c>
      <c r="N360" s="3">
        <f t="shared" si="23"/>
        <v>12</v>
      </c>
      <c r="O360" s="3" t="str">
        <f t="shared" si="20"/>
        <v>規格表</v>
      </c>
      <c r="P360" s="3" t="str">
        <f t="shared" si="21"/>
        <v/>
      </c>
      <c r="U360" s="23"/>
      <c r="AZ360" s="24"/>
      <c r="BA360" s="14"/>
      <c r="BB360" s="14"/>
      <c r="BC360" s="14"/>
    </row>
    <row r="361" spans="1:55" ht="27" hidden="1" customHeight="1">
      <c r="A361" s="5">
        <f>IF(COUNTA([2]品名マスター!$B$2:$B$501)&gt;=COUNTA(B$3:$B361),COUNTA(B$3:$B361),"")</f>
        <v>359</v>
      </c>
      <c r="B361" s="15" t="str">
        <f>IF(B360="","",IF(B360="以下余白","",IF([2]品名マスター!B360=0,"以下余白",[2]品名マスター!B360)))</f>
        <v>カロリーバー（大）</v>
      </c>
      <c r="C361" s="26" t="str">
        <f>IF(IF([2]品名マスター!C360=0,"以下余白",[2]品名マスター!C360)="以下余白","",[2]品名マスター!C360)</f>
        <v>「カロリーメイト」１箱（４本入り）同等品以上可。社製品含む。</v>
      </c>
      <c r="D361" s="16" t="str">
        <f>IF(IF([2]品名マスター!D360=0,"以下余白",[2]品名マスター!D360)="以下余白","",[2]品名マスター!D360)</f>
        <v>個</v>
      </c>
      <c r="E361" s="17">
        <f>IF(IF([2]品名マスター!E360=0,"以下余白",[2]品名マスター!E360)="以下余白","",[2]品名マスター!E360)</f>
        <v>1320</v>
      </c>
      <c r="F361" s="18"/>
      <c r="G361" s="19"/>
      <c r="H361" s="20" t="str">
        <f>IF(A361&lt;=COUNTA([2]品名マスター!$B$2:$B$501),IF(F361="","予価未定",IF(F361&lt;=0,"予価未定","")),"")</f>
        <v>予価未定</v>
      </c>
      <c r="J361" s="21">
        <f>IF(A361&lt;=COUNTA([2]品名マスター!$B$2:$B$501),IFERROR(ROUND(ABS(E361*F361*-1),0),0),"")</f>
        <v>0</v>
      </c>
      <c r="K361" s="21">
        <f>ROUNDUP(COUNTA(B$3:$B361)/30,0)</f>
        <v>12</v>
      </c>
      <c r="L361" s="22" t="str">
        <f t="shared" si="22"/>
        <v/>
      </c>
      <c r="M361" s="22" t="str">
        <f t="shared" si="22"/>
        <v/>
      </c>
      <c r="N361" s="3">
        <f t="shared" si="23"/>
        <v>30</v>
      </c>
      <c r="O361" s="3" t="str">
        <f t="shared" si="20"/>
        <v>「カロ</v>
      </c>
      <c r="P361" s="3" t="str">
        <f t="shared" si="21"/>
        <v>フォント縮小</v>
      </c>
      <c r="U361" s="23"/>
      <c r="AZ361" s="24"/>
      <c r="BA361" s="14"/>
      <c r="BB361" s="14"/>
      <c r="BC361" s="14"/>
    </row>
    <row r="362" spans="1:55" ht="27" hidden="1" customHeight="1">
      <c r="A362" s="5">
        <f>IF(COUNTA([2]品名マスター!$B$2:$B$501)&gt;=COUNTA(B$3:$B362),COUNTA(B$3:$B362),"")</f>
        <v>360</v>
      </c>
      <c r="B362" s="15" t="str">
        <f>IF(B361="","",IF(B361="以下余白","",IF([2]品名マスター!B361=0,"以下余白",[2]品名マスター!B361)))</f>
        <v>みかん缶Ａ</v>
      </c>
      <c r="C362" s="15" t="str">
        <f>IF(IF([2]品名マスター!C361=0,"以下余白",[2]品名マスター!C361)="以下余白","",[2]品名マスター!C361)</f>
        <v>規格表１３－１のとおり</v>
      </c>
      <c r="D362" s="16" t="str">
        <f>IF(IF([2]品名マスター!D361=0,"以下余白",[2]品名マスター!D361)="以下余白","",[2]品名マスター!D361)</f>
        <v>缶</v>
      </c>
      <c r="E362" s="17">
        <f>IF(IF([2]品名マスター!E361=0,"以下余白",[2]品名マスター!E361)="以下余白","",[2]品名マスター!E361)</f>
        <v>18</v>
      </c>
      <c r="F362" s="18"/>
      <c r="G362" s="19"/>
      <c r="H362" s="20" t="str">
        <f>IF(A362&lt;=COUNTA([2]品名マスター!$B$2:$B$501),IF(F362="","予価未定",IF(F362&lt;=0,"予価未定","")),"")</f>
        <v>予価未定</v>
      </c>
      <c r="J362" s="21">
        <f>IF(A362&lt;=COUNTA([2]品名マスター!$B$2:$B$501),IFERROR(ROUND(ABS(E362*F362*-1),0),0),"")</f>
        <v>0</v>
      </c>
      <c r="K362" s="21">
        <f>ROUNDUP(COUNTA(B$3:$B362)/30,0)</f>
        <v>12</v>
      </c>
      <c r="L362" s="22" t="str">
        <f t="shared" si="22"/>
        <v/>
      </c>
      <c r="M362" s="22" t="str">
        <f t="shared" si="22"/>
        <v/>
      </c>
      <c r="N362" s="3">
        <f t="shared" si="23"/>
        <v>11</v>
      </c>
      <c r="O362" s="3" t="str">
        <f t="shared" si="20"/>
        <v>規格表</v>
      </c>
      <c r="P362" s="3" t="str">
        <f t="shared" si="21"/>
        <v/>
      </c>
      <c r="U362" s="23"/>
      <c r="AZ362" s="24"/>
      <c r="BA362" s="14"/>
      <c r="BB362" s="14"/>
      <c r="BC362" s="14"/>
    </row>
    <row r="363" spans="1:55" ht="27" hidden="1" customHeight="1">
      <c r="A363" s="5">
        <f>IF(COUNTA([2]品名マスター!$B$2:$B$501)&gt;=COUNTA(B$3:$B363),COUNTA(B$3:$B363),"")</f>
        <v>361</v>
      </c>
      <c r="B363" s="15" t="str">
        <f>IF(B362="","",IF(B362="以下余白","",IF([2]品名マスター!B362=0,"以下余白",[2]品名マスター!B362)))</f>
        <v>刻み椎茸</v>
      </c>
      <c r="C363" s="15" t="str">
        <f>IF(IF([2]品名マスター!C362=0,"以下余白",[2]品名マスター!C362)="以下余白","",[2]品名マスター!C362)</f>
        <v>規格表１０－１２のとおり</v>
      </c>
      <c r="D363" s="16" t="str">
        <f>IF(IF([2]品名マスター!D362=0,"以下余白",[2]品名マスター!D362)="以下余白","",[2]品名マスター!D362)</f>
        <v>kg</v>
      </c>
      <c r="E363" s="17">
        <f>IF(IF([2]品名マスター!E362=0,"以下余白",[2]品名マスター!E362)="以下余白","",[2]品名マスター!E362)</f>
        <v>10</v>
      </c>
      <c r="F363" s="18"/>
      <c r="G363" s="19"/>
      <c r="H363" s="20" t="str">
        <f>IF(A363&lt;=COUNTA([2]品名マスター!$B$2:$B$501),IF(F363="","予価未定",IF(F363&lt;=0,"予価未定","")),"")</f>
        <v>予価未定</v>
      </c>
      <c r="J363" s="21">
        <f>IF(A363&lt;=COUNTA([2]品名マスター!$B$2:$B$501),IFERROR(ROUND(ABS(E363*F363*-1),0),0),"")</f>
        <v>0</v>
      </c>
      <c r="K363" s="21">
        <f>ROUNDUP(COUNTA(B$3:$B363)/30,0)</f>
        <v>13</v>
      </c>
      <c r="L363" s="22" t="str">
        <f t="shared" si="22"/>
        <v/>
      </c>
      <c r="M363" s="22" t="str">
        <f t="shared" si="22"/>
        <v/>
      </c>
      <c r="N363" s="3">
        <f t="shared" si="23"/>
        <v>12</v>
      </c>
      <c r="O363" s="3" t="str">
        <f t="shared" si="20"/>
        <v>規格表</v>
      </c>
      <c r="P363" s="3" t="str">
        <f t="shared" si="21"/>
        <v/>
      </c>
      <c r="U363" s="23"/>
      <c r="AZ363" s="24"/>
      <c r="BA363" s="14"/>
      <c r="BB363" s="14"/>
      <c r="BC363" s="14"/>
    </row>
    <row r="364" spans="1:55" ht="27" hidden="1" customHeight="1">
      <c r="A364" s="5">
        <f>IF(COUNTA([2]品名マスター!$B$2:$B$501)&gt;=COUNTA(B$3:$B364),COUNTA(B$3:$B364),"")</f>
        <v>362</v>
      </c>
      <c r="B364" s="15" t="str">
        <f>IF(B363="","",IF(B363="以下余白","",IF([2]品名マスター!B363=0,"以下余白",[2]品名マスター!B363)))</f>
        <v>ひじき</v>
      </c>
      <c r="C364" s="15" t="str">
        <f>IF(IF([2]品名マスター!C363=0,"以下余白",[2]品名マスター!C363)="以下余白","",[2]品名マスター!C363)</f>
        <v>規格表１０－５のとおり</v>
      </c>
      <c r="D364" s="16" t="str">
        <f>IF(IF([2]品名マスター!D363=0,"以下余白",[2]品名マスター!D363)="以下余白","",[2]品名マスター!D363)</f>
        <v>kg</v>
      </c>
      <c r="E364" s="17">
        <f>IF(IF([2]品名マスター!E363=0,"以下余白",[2]品名マスター!E363)="以下余白","",[2]品名マスター!E363)</f>
        <v>10</v>
      </c>
      <c r="F364" s="18"/>
      <c r="G364" s="19"/>
      <c r="H364" s="20" t="str">
        <f>IF(A364&lt;=COUNTA([2]品名マスター!$B$2:$B$501),IF(F364="","予価未定",IF(F364&lt;=0,"予価未定","")),"")</f>
        <v>予価未定</v>
      </c>
      <c r="J364" s="21">
        <f>IF(A364&lt;=COUNTA([2]品名マスター!$B$2:$B$501),IFERROR(ROUND(ABS(E364*F364*-1),0),0),"")</f>
        <v>0</v>
      </c>
      <c r="K364" s="21">
        <f>ROUNDUP(COUNTA(B$3:$B364)/30,0)</f>
        <v>13</v>
      </c>
      <c r="L364" s="22" t="str">
        <f t="shared" si="22"/>
        <v/>
      </c>
      <c r="M364" s="22" t="str">
        <f t="shared" si="22"/>
        <v/>
      </c>
      <c r="N364" s="3">
        <f t="shared" si="23"/>
        <v>11</v>
      </c>
      <c r="O364" s="3" t="str">
        <f t="shared" si="20"/>
        <v>規格表</v>
      </c>
      <c r="P364" s="3" t="str">
        <f t="shared" si="21"/>
        <v/>
      </c>
      <c r="U364" s="23"/>
      <c r="AZ364" s="24"/>
      <c r="BA364" s="14"/>
      <c r="BB364" s="14"/>
      <c r="BC364" s="14"/>
    </row>
    <row r="365" spans="1:55" ht="27" hidden="1" customHeight="1">
      <c r="A365" s="5">
        <f>IF(COUNTA([2]品名マスター!$B$2:$B$501)&gt;=COUNTA(B$3:$B365),COUNTA(B$3:$B365),"")</f>
        <v>363</v>
      </c>
      <c r="B365" s="15" t="str">
        <f>IF(B364="","",IF(B364="以下余白","",IF([2]品名マスター!B364=0,"以下余白",[2]品名マスター!B364)))</f>
        <v>若布</v>
      </c>
      <c r="C365" s="15" t="str">
        <f>IF(IF([2]品名マスター!C364=0,"以下余白",[2]品名マスター!C364)="以下余白","",[2]品名マスター!C364)</f>
        <v>規格表１０－４のとおり</v>
      </c>
      <c r="D365" s="16" t="str">
        <f>IF(IF([2]品名マスター!D364=0,"以下余白",[2]品名マスター!D364)="以下余白","",[2]品名マスター!D364)</f>
        <v>kg</v>
      </c>
      <c r="E365" s="17">
        <f>IF(IF([2]品名マスター!E364=0,"以下余白",[2]品名マスター!E364)="以下余白","",[2]品名マスター!E364)</f>
        <v>6</v>
      </c>
      <c r="F365" s="18"/>
      <c r="G365" s="19"/>
      <c r="H365" s="20" t="str">
        <f>IF(A365&lt;=COUNTA([2]品名マスター!$B$2:$B$501),IF(F365="","予価未定",IF(F365&lt;=0,"予価未定","")),"")</f>
        <v>予価未定</v>
      </c>
      <c r="J365" s="21">
        <f>IF(A365&lt;=COUNTA([2]品名マスター!$B$2:$B$501),IFERROR(ROUND(ABS(E365*F365*-1),0),0),"")</f>
        <v>0</v>
      </c>
      <c r="K365" s="21">
        <f>ROUNDUP(COUNTA(B$3:$B365)/30,0)</f>
        <v>13</v>
      </c>
      <c r="L365" s="22" t="str">
        <f t="shared" si="22"/>
        <v/>
      </c>
      <c r="M365" s="22" t="str">
        <f t="shared" si="22"/>
        <v/>
      </c>
      <c r="N365" s="3">
        <f t="shared" si="23"/>
        <v>11</v>
      </c>
      <c r="O365" s="3" t="str">
        <f t="shared" si="20"/>
        <v>規格表</v>
      </c>
      <c r="P365" s="3" t="str">
        <f t="shared" si="21"/>
        <v/>
      </c>
      <c r="U365" s="23"/>
      <c r="AZ365" s="24"/>
      <c r="BA365" s="14"/>
      <c r="BB365" s="14"/>
      <c r="BC365" s="14"/>
    </row>
    <row r="366" spans="1:55" ht="27" hidden="1" customHeight="1">
      <c r="A366" s="5">
        <f>IF(COUNTA([2]品名マスター!$B$2:$B$501)&gt;=COUNTA(B$3:$B366),COUNTA(B$3:$B366),"")</f>
        <v>364</v>
      </c>
      <c r="B366" s="15" t="str">
        <f>IF(B365="","",IF(B365="以下余白","",IF([2]品名マスター!B365=0,"以下余白",[2]品名マスター!B365)))</f>
        <v>清酒</v>
      </c>
      <c r="C366" s="15" t="str">
        <f>IF(IF([2]品名マスター!C365=0,"以下余白",[2]品名マスター!C365)="以下余白","",[2]品名マスター!C365)</f>
        <v>規格表２－５８のとおり</v>
      </c>
      <c r="D366" s="16" t="str">
        <f>IF(IF([2]品名マスター!D365=0,"以下余白",[2]品名マスター!D365)="以下余白","",[2]品名マスター!D365)</f>
        <v>本</v>
      </c>
      <c r="E366" s="17">
        <f>IF(IF([2]品名マスター!E365=0,"以下余白",[2]品名マスター!E365)="以下余白","",[2]品名マスター!E365)</f>
        <v>24</v>
      </c>
      <c r="F366" s="18"/>
      <c r="G366" s="19"/>
      <c r="H366" s="20" t="str">
        <f>IF(A366&lt;=COUNTA([2]品名マスター!$B$2:$B$501),IF(F366="","予価未定",IF(F366&lt;=0,"予価未定","")),"")</f>
        <v>予価未定</v>
      </c>
      <c r="J366" s="21">
        <f>IF(A366&lt;=COUNTA([2]品名マスター!$B$2:$B$501),IFERROR(ROUND(ABS(E366*F366*-1),0),0),"")</f>
        <v>0</v>
      </c>
      <c r="K366" s="21">
        <f>ROUNDUP(COUNTA(B$3:$B366)/30,0)</f>
        <v>13</v>
      </c>
      <c r="L366" s="22" t="str">
        <f t="shared" si="22"/>
        <v/>
      </c>
      <c r="M366" s="22" t="str">
        <f t="shared" si="22"/>
        <v/>
      </c>
      <c r="N366" s="3">
        <f t="shared" si="23"/>
        <v>11</v>
      </c>
      <c r="O366" s="3" t="str">
        <f t="shared" si="20"/>
        <v>規格表</v>
      </c>
      <c r="P366" s="3" t="str">
        <f t="shared" si="21"/>
        <v/>
      </c>
      <c r="BA366" s="14"/>
      <c r="BB366" s="14"/>
      <c r="BC366" s="14"/>
    </row>
    <row r="367" spans="1:55" ht="27" hidden="1" customHeight="1">
      <c r="A367" s="5">
        <f>IF(COUNTA([2]品名マスター!$B$2:$B$501)&gt;=COUNTA(B$3:$B367),COUNTA(B$3:$B367),"")</f>
        <v>365</v>
      </c>
      <c r="B367" s="15" t="str">
        <f>IF(B366="","",IF(B366="以下余白","",IF([2]品名マスター!B366=0,"以下余白",[2]品名マスター!B366)))</f>
        <v>みりん</v>
      </c>
      <c r="C367" s="15" t="str">
        <f>IF(IF([2]品名マスター!C366=0,"以下余白",[2]品名マスター!C366)="以下余白","",[2]品名マスター!C366)</f>
        <v>規格表２－４０のとおり</v>
      </c>
      <c r="D367" s="16" t="str">
        <f>IF(IF([2]品名マスター!D366=0,"以下余白",[2]品名マスター!D366)="以下余白","",[2]品名マスター!D366)</f>
        <v>本</v>
      </c>
      <c r="E367" s="17">
        <f>IF(IF([2]品名マスター!E366=0,"以下余白",[2]品名マスター!E366)="以下余白","",[2]品名マスター!E366)</f>
        <v>60</v>
      </c>
      <c r="F367" s="18"/>
      <c r="G367" s="19"/>
      <c r="H367" s="20" t="str">
        <f>IF(A367&lt;=COUNTA([2]品名マスター!$B$2:$B$501),IF(F367="","予価未定",IF(F367&lt;=0,"予価未定","")),"")</f>
        <v>予価未定</v>
      </c>
      <c r="J367" s="21">
        <f>IF(A367&lt;=COUNTA([2]品名マスター!$B$2:$B$501),IFERROR(ROUND(ABS(E367*F367*-1),0),0),"")</f>
        <v>0</v>
      </c>
      <c r="K367" s="21">
        <f>ROUNDUP(COUNTA(B$3:$B367)/30,0)</f>
        <v>13</v>
      </c>
      <c r="L367" s="22" t="str">
        <f t="shared" si="22"/>
        <v/>
      </c>
      <c r="M367" s="22" t="str">
        <f t="shared" si="22"/>
        <v/>
      </c>
      <c r="N367" s="3">
        <f t="shared" si="23"/>
        <v>11</v>
      </c>
      <c r="O367" s="3" t="str">
        <f t="shared" si="20"/>
        <v>規格表</v>
      </c>
      <c r="P367" s="3" t="str">
        <f t="shared" si="21"/>
        <v/>
      </c>
      <c r="BA367" s="14"/>
      <c r="BB367" s="14"/>
      <c r="BC367" s="14"/>
    </row>
    <row r="368" spans="1:55" ht="27" hidden="1" customHeight="1">
      <c r="A368" s="5">
        <f>IF(COUNTA([2]品名マスター!$B$2:$B$501)&gt;=COUNTA(B$3:$B368),COUNTA(B$3:$B368),"")</f>
        <v>366</v>
      </c>
      <c r="B368" s="15" t="str">
        <f>IF(B367="","",IF(B367="以下余白","",IF([2]品名マスター!B367=0,"以下余白",[2]品名マスター!B367)))</f>
        <v>麦茶パック</v>
      </c>
      <c r="C368" s="15" t="str">
        <f>IF(IF([2]品名マスター!C367=0,"以下余白",[2]品名マスター!C367)="以下余白","",[2]品名マスター!C367)</f>
        <v>規格表１５－３のとおり</v>
      </c>
      <c r="D368" s="16" t="str">
        <f>IF(IF([2]品名マスター!D367=0,"以下余白",[2]品名マスター!D367)="以下余白","",[2]品名マスター!D367)</f>
        <v>kg</v>
      </c>
      <c r="E368" s="17">
        <f>IF(IF([2]品名マスター!E367=0,"以下余白",[2]品名マスター!E367)="以下余白","",[2]品名マスター!E367)</f>
        <v>20.25</v>
      </c>
      <c r="F368" s="18"/>
      <c r="G368" s="19"/>
      <c r="H368" s="20" t="str">
        <f>IF(A368&lt;=COUNTA([2]品名マスター!$B$2:$B$501),IF(F368="","予価未定",IF(F368&lt;=0,"予価未定","")),"")</f>
        <v>予価未定</v>
      </c>
      <c r="J368" s="21">
        <f>IF(A368&lt;=COUNTA([2]品名マスター!$B$2:$B$501),IFERROR(ROUND(ABS(E368*F368*-1),0),0),"")</f>
        <v>0</v>
      </c>
      <c r="K368" s="21">
        <f>ROUNDUP(COUNTA(B$3:$B368)/30,0)</f>
        <v>13</v>
      </c>
      <c r="L368" s="22">
        <f t="shared" si="22"/>
        <v>0.25</v>
      </c>
      <c r="M368" s="22" t="str">
        <f t="shared" si="22"/>
        <v/>
      </c>
      <c r="N368" s="3">
        <f t="shared" si="23"/>
        <v>11</v>
      </c>
      <c r="O368" s="3" t="str">
        <f t="shared" si="20"/>
        <v>規格表</v>
      </c>
      <c r="P368" s="3" t="str">
        <f t="shared" si="21"/>
        <v/>
      </c>
      <c r="BA368" s="14"/>
      <c r="BB368" s="14"/>
      <c r="BC368" s="14"/>
    </row>
    <row r="369" spans="1:55" ht="27" hidden="1" customHeight="1">
      <c r="A369" s="5">
        <f>IF(COUNTA([2]品名マスター!$B$2:$B$501)&gt;=COUNTA(B$3:$B369),COUNTA(B$3:$B369),"")</f>
        <v>367</v>
      </c>
      <c r="B369" s="26" t="str">
        <f>IF(B368="","",IF(B368="以下余白","",IF([2]品名マスター!B368=0,"以下余白",[2]品名マスター!B368)))</f>
        <v>ゼリータイプ飲料（りんご）</v>
      </c>
      <c r="C369" s="15" t="str">
        <f>IF(IF([2]品名マスター!C368=0,"以下余白",[2]品名マスター!C368)="以下余白","",[2]品名マスター!C368)</f>
        <v>規格表１５－５のとおり</v>
      </c>
      <c r="D369" s="16" t="str">
        <f>IF(IF([2]品名マスター!D368=0,"以下余白",[2]品名マスター!D368)="以下余白","",[2]品名マスター!D368)</f>
        <v>個</v>
      </c>
      <c r="E369" s="17">
        <f>IF(IF([2]品名マスター!E368=0,"以下余白",[2]品名マスター!E368)="以下余白","",[2]品名マスター!E368)</f>
        <v>672</v>
      </c>
      <c r="F369" s="18"/>
      <c r="G369" s="19"/>
      <c r="H369" s="20" t="str">
        <f>IF(A369&lt;=COUNTA([2]品名マスター!$B$2:$B$501),IF(F369="","予価未定",IF(F369&lt;=0,"予価未定","")),"")</f>
        <v>予価未定</v>
      </c>
      <c r="J369" s="21">
        <f>IF(A369&lt;=COUNTA([2]品名マスター!$B$2:$B$501),IFERROR(ROUND(ABS(E369*F369*-1),0),0),"")</f>
        <v>0</v>
      </c>
      <c r="K369" s="21">
        <f>ROUNDUP(COUNTA(B$3:$B369)/30,0)</f>
        <v>13</v>
      </c>
      <c r="L369" s="22" t="str">
        <f t="shared" si="22"/>
        <v/>
      </c>
      <c r="M369" s="22" t="str">
        <f t="shared" si="22"/>
        <v/>
      </c>
      <c r="N369" s="3">
        <f t="shared" si="23"/>
        <v>11</v>
      </c>
      <c r="O369" s="3" t="str">
        <f t="shared" si="20"/>
        <v>規格表</v>
      </c>
      <c r="P369" s="3" t="str">
        <f t="shared" si="21"/>
        <v/>
      </c>
      <c r="BA369" s="14"/>
      <c r="BB369" s="14"/>
      <c r="BC369" s="14"/>
    </row>
    <row r="370" spans="1:55" ht="27" hidden="1" customHeight="1">
      <c r="A370" s="5">
        <f>IF(COUNTA([2]品名マスター!$B$2:$B$501)&gt;=COUNTA(B$3:$B370),COUNTA(B$3:$B370),"")</f>
        <v>368</v>
      </c>
      <c r="B370" s="26" t="str">
        <f>IF(B369="","",IF(B369="以下余白","",IF([2]品名マスター!B369=0,"以下余白",[2]品名マスター!B369)))</f>
        <v>ゼリータイプ飲料（マンゴー）</v>
      </c>
      <c r="C370" s="15" t="str">
        <f>IF(IF([2]品名マスター!C369=0,"以下余白",[2]品名マスター!C369)="以下余白","",[2]品名マスター!C369)</f>
        <v>規格表１５－４のとおり</v>
      </c>
      <c r="D370" s="16" t="str">
        <f>IF(IF([2]品名マスター!D369=0,"以下余白",[2]品名マスター!D369)="以下余白","",[2]品名マスター!D369)</f>
        <v>個</v>
      </c>
      <c r="E370" s="17">
        <f>IF(IF([2]品名マスター!E369=0,"以下余白",[2]品名マスター!E369)="以下余白","",[2]品名マスター!E369)</f>
        <v>1008</v>
      </c>
      <c r="F370" s="18"/>
      <c r="G370" s="19"/>
      <c r="H370" s="20" t="str">
        <f>IF(A370&lt;=COUNTA([2]品名マスター!$B$2:$B$501),IF(F370="","予価未定",IF(F370&lt;=0,"予価未定","")),"")</f>
        <v>予価未定</v>
      </c>
      <c r="J370" s="21">
        <f>IF(A370&lt;=COUNTA([2]品名マスター!$B$2:$B$501),IFERROR(ROUND(ABS(E370*F370*-1),0),0),"")</f>
        <v>0</v>
      </c>
      <c r="K370" s="21">
        <f>ROUNDUP(COUNTA(B$3:$B370)/30,0)</f>
        <v>13</v>
      </c>
      <c r="L370" s="22" t="str">
        <f t="shared" si="22"/>
        <v/>
      </c>
      <c r="M370" s="22" t="str">
        <f t="shared" si="22"/>
        <v/>
      </c>
      <c r="N370" s="3">
        <f t="shared" si="23"/>
        <v>11</v>
      </c>
      <c r="O370" s="3" t="str">
        <f t="shared" si="20"/>
        <v>規格表</v>
      </c>
      <c r="P370" s="3" t="str">
        <f t="shared" si="21"/>
        <v/>
      </c>
      <c r="BA370" s="14"/>
      <c r="BB370" s="14"/>
      <c r="BC370" s="14"/>
    </row>
    <row r="371" spans="1:55" ht="27" hidden="1" customHeight="1">
      <c r="A371" s="5">
        <f>IF(COUNTA([2]品名マスター!$B$2:$B$501)&gt;=COUNTA(B$3:$B371),COUNTA(B$3:$B371),"")</f>
        <v>369</v>
      </c>
      <c r="B371" s="26" t="str">
        <f>IF(B370="","",IF(B370="以下余白","",IF([2]品名マスター!B370=0,"以下余白",[2]品名マスター!B370)))</f>
        <v>ゼリータイプ飲料（ヨーグルト）</v>
      </c>
      <c r="C371" s="26" t="str">
        <f>IF(IF([2]品名マスター!C370=0,"以下余白",[2]品名マスター!C370)="以下余白","",[2]品名マスター!C370)</f>
        <v>大塚製薬カロリーメイトゼリー２１５ｇ程度、又は同等品以上可</v>
      </c>
      <c r="D371" s="16" t="str">
        <f>IF(IF([2]品名マスター!D370=0,"以下余白",[2]品名マスター!D370)="以下余白","",[2]品名マスター!D370)</f>
        <v>個</v>
      </c>
      <c r="E371" s="17">
        <f>IF(IF([2]品名マスター!E370=0,"以下余白",[2]品名マスター!E370)="以下余白","",[2]品名マスター!E370)</f>
        <v>672</v>
      </c>
      <c r="F371" s="18"/>
      <c r="G371" s="19"/>
      <c r="H371" s="20" t="str">
        <f>IF(A371&lt;=COUNTA([2]品名マスター!$B$2:$B$501),IF(F371="","予価未定",IF(F371&lt;=0,"予価未定","")),"")</f>
        <v>予価未定</v>
      </c>
      <c r="J371" s="21">
        <f>IF(A371&lt;=COUNTA([2]品名マスター!$B$2:$B$501),IFERROR(ROUND(ABS(E371*F371*-1),0),0),"")</f>
        <v>0</v>
      </c>
      <c r="K371" s="21">
        <f>ROUNDUP(COUNTA(B$3:$B371)/30,0)</f>
        <v>13</v>
      </c>
      <c r="L371" s="22" t="str">
        <f t="shared" si="22"/>
        <v/>
      </c>
      <c r="M371" s="22" t="str">
        <f t="shared" si="22"/>
        <v/>
      </c>
      <c r="N371" s="3">
        <f t="shared" si="23"/>
        <v>29</v>
      </c>
      <c r="O371" s="3" t="str">
        <f t="shared" si="20"/>
        <v>大塚製</v>
      </c>
      <c r="P371" s="3" t="str">
        <f t="shared" si="21"/>
        <v>フォント縮小</v>
      </c>
      <c r="BA371" s="14"/>
      <c r="BB371" s="14"/>
      <c r="BC371" s="14"/>
    </row>
    <row r="372" spans="1:55" ht="27" hidden="1" customHeight="1">
      <c r="A372" s="5">
        <f>IF(COUNTA([2]品名マスター!$B$2:$B$501)&gt;=COUNTA(B$3:$B372),COUNTA(B$3:$B372),"")</f>
        <v>370</v>
      </c>
      <c r="B372" s="26" t="str">
        <f>IF(B371="","",IF(B371="以下余白","",IF([2]品名マスター!B371=0,"以下余白",[2]品名マスター!B371)))</f>
        <v>ゼリータイプ飲料（グレープフルーツ）</v>
      </c>
      <c r="C372" s="26" t="str">
        <f>IF(IF([2]品名マスター!C371=0,"以下余白",[2]品名マスター!C371)="以下余白","",[2]品名マスター!C371)</f>
        <v>大塚製薬カロリーメイトゼリー２１５ｇ程度、又は同等品以上可</v>
      </c>
      <c r="D372" s="16" t="str">
        <f>IF(IF([2]品名マスター!D371=0,"以下余白",[2]品名マスター!D371)="以下余白","",[2]品名マスター!D371)</f>
        <v>個</v>
      </c>
      <c r="E372" s="17">
        <f>IF(IF([2]品名マスター!E371=0,"以下余白",[2]品名マスター!E371)="以下余白","",[2]品名マスター!E371)</f>
        <v>996</v>
      </c>
      <c r="F372" s="18"/>
      <c r="G372" s="19"/>
      <c r="H372" s="20" t="str">
        <f>IF(A372&lt;=COUNTA([2]品名マスター!$B$2:$B$501),IF(F372="","予価未定",IF(F372&lt;=0,"予価未定","")),"")</f>
        <v>予価未定</v>
      </c>
      <c r="J372" s="21">
        <f>IF(A372&lt;=COUNTA([2]品名マスター!$B$2:$B$501),IFERROR(ROUND(ABS(E372*F372*-1),0),0),"")</f>
        <v>0</v>
      </c>
      <c r="K372" s="21">
        <f>ROUNDUP(COUNTA(B$3:$B372)/30,0)</f>
        <v>13</v>
      </c>
      <c r="L372" s="22" t="str">
        <f t="shared" si="22"/>
        <v/>
      </c>
      <c r="M372" s="22" t="str">
        <f t="shared" si="22"/>
        <v/>
      </c>
      <c r="N372" s="3">
        <f t="shared" si="23"/>
        <v>29</v>
      </c>
      <c r="O372" s="3" t="str">
        <f t="shared" si="20"/>
        <v>大塚製</v>
      </c>
      <c r="P372" s="3" t="str">
        <f t="shared" si="21"/>
        <v>フォント縮小</v>
      </c>
      <c r="BA372" s="14"/>
      <c r="BB372" s="14"/>
      <c r="BC372" s="14"/>
    </row>
    <row r="373" spans="1:55" ht="27" hidden="1" customHeight="1">
      <c r="A373" s="5">
        <f>IF(COUNTA([2]品名マスター!$B$2:$B$501)&gt;=COUNTA(B$3:$B373),COUNTA(B$3:$B373),"")</f>
        <v>371</v>
      </c>
      <c r="B373" s="15" t="str">
        <f>IF(B372="","",IF(B372="以下余白","",IF([2]品名マスター!B372=0,"以下余白",[2]品名マスター!B372)))</f>
        <v>緑茶Ａ</v>
      </c>
      <c r="C373" s="15" t="str">
        <f>IF(IF([2]品名マスター!C372=0,"以下余白",[2]品名マスター!C372)="以下余白","",[2]品名マスター!C372)</f>
        <v>規格表１５－１５のとおり</v>
      </c>
      <c r="D373" s="16" t="str">
        <f>IF(IF([2]品名マスター!D372=0,"以下余白",[2]品名マスター!D372)="以下余白","",[2]品名マスター!D372)</f>
        <v>缶</v>
      </c>
      <c r="E373" s="17">
        <f>IF(IF([2]品名マスター!E372=0,"以下余白",[2]品名マスター!E372)="以下余白","",[2]品名マスター!E372)</f>
        <v>600</v>
      </c>
      <c r="F373" s="18"/>
      <c r="G373" s="19"/>
      <c r="H373" s="20" t="str">
        <f>IF(A373&lt;=COUNTA([2]品名マスター!$B$2:$B$501),IF(F373="","予価未定",IF(F373&lt;=0,"予価未定","")),"")</f>
        <v>予価未定</v>
      </c>
      <c r="J373" s="21">
        <f>IF(A373&lt;=COUNTA([2]品名マスター!$B$2:$B$501),IFERROR(ROUND(ABS(E373*F373*-1),0),0),"")</f>
        <v>0</v>
      </c>
      <c r="K373" s="21">
        <f>ROUNDUP(COUNTA(B$3:$B373)/30,0)</f>
        <v>13</v>
      </c>
      <c r="L373" s="22" t="str">
        <f t="shared" si="22"/>
        <v/>
      </c>
      <c r="M373" s="22" t="str">
        <f t="shared" si="22"/>
        <v/>
      </c>
      <c r="N373" s="3">
        <f t="shared" si="23"/>
        <v>12</v>
      </c>
      <c r="O373" s="3" t="str">
        <f t="shared" si="20"/>
        <v>規格表</v>
      </c>
      <c r="P373" s="3" t="str">
        <f t="shared" si="21"/>
        <v/>
      </c>
      <c r="BA373" s="14"/>
      <c r="BB373" s="14"/>
      <c r="BC373" s="14"/>
    </row>
    <row r="374" spans="1:55" ht="27" hidden="1" customHeight="1">
      <c r="A374" s="5">
        <f>IF(COUNTA([2]品名マスター!$B$2:$B$501)&gt;=COUNTA(B$3:$B374),COUNTA(B$3:$B374),"")</f>
        <v>372</v>
      </c>
      <c r="B374" s="26" t="str">
        <f>IF(B373="","",IF(B373="以下余白","",IF([2]品名マスター!B373=0,"以下余白",[2]品名マスター!B373)))</f>
        <v>スティックコーヒー（カフェオレ）</v>
      </c>
      <c r="C374" s="15" t="str">
        <f>IF(IF([2]品名マスター!C373=0,"以下余白",[2]品名マスター!C373)="以下余白","",[2]品名マスター!C373)</f>
        <v>規格表１５－３８のとおり</v>
      </c>
      <c r="D374" s="16" t="str">
        <f>IF(IF([2]品名マスター!D373=0,"以下余白",[2]品名マスター!D373)="以下余白","",[2]品名マスター!D373)</f>
        <v>本</v>
      </c>
      <c r="E374" s="17">
        <f>IF(IF([2]品名マスター!E373=0,"以下余白",[2]品名マスター!E373)="以下余白","",[2]品名マスター!E373)</f>
        <v>432</v>
      </c>
      <c r="F374" s="18"/>
      <c r="G374" s="19"/>
      <c r="H374" s="20" t="str">
        <f>IF(A374&lt;=COUNTA([2]品名マスター!$B$2:$B$501),IF(F374="","予価未定",IF(F374&lt;=0,"予価未定","")),"")</f>
        <v>予価未定</v>
      </c>
      <c r="J374" s="21">
        <f>IF(A374&lt;=COUNTA([2]品名マスター!$B$2:$B$501),IFERROR(ROUND(ABS(E374*F374*-1),0),0),"")</f>
        <v>0</v>
      </c>
      <c r="K374" s="21">
        <f>ROUNDUP(COUNTA(B$3:$B374)/30,0)</f>
        <v>13</v>
      </c>
      <c r="L374" s="22" t="str">
        <f t="shared" si="22"/>
        <v/>
      </c>
      <c r="M374" s="22" t="str">
        <f t="shared" si="22"/>
        <v/>
      </c>
      <c r="N374" s="3">
        <f t="shared" si="23"/>
        <v>12</v>
      </c>
      <c r="O374" s="3" t="str">
        <f t="shared" si="20"/>
        <v>規格表</v>
      </c>
      <c r="P374" s="3" t="str">
        <f t="shared" si="21"/>
        <v/>
      </c>
      <c r="BA374" s="14"/>
      <c r="BB374" s="14"/>
      <c r="BC374" s="14"/>
    </row>
    <row r="375" spans="1:55" ht="28.2" hidden="1" customHeight="1">
      <c r="A375" s="5">
        <f>IF(COUNTA([2]品名マスター!$B$2:$B$501)&gt;=COUNTA(B$3:$B375),COUNTA(B$3:$B375),"")</f>
        <v>373</v>
      </c>
      <c r="B375" s="15" t="str">
        <f>IF(B374="","",IF(B374="以下余白","",IF([2]品名マスター!B374=0,"以下余白",[2]品名マスター!B374)))</f>
        <v>食塩</v>
      </c>
      <c r="C375" s="15" t="str">
        <f>IF(IF([2]品名マスター!C374=0,"以下余白",[2]品名マスター!C374)="以下余白","",[2]品名マスター!C374)</f>
        <v>規格表２－１３のとおり</v>
      </c>
      <c r="D375" s="16" t="str">
        <f>IF(IF([2]品名マスター!D374=0,"以下余白",[2]品名マスター!D374)="以下余白","",[2]品名マスター!D374)</f>
        <v>kg</v>
      </c>
      <c r="E375" s="17">
        <f>IF(IF([2]品名マスター!E374=0,"以下余白",[2]品名マスター!E374)="以下余白","",[2]品名マスター!E374)</f>
        <v>24</v>
      </c>
      <c r="F375" s="18"/>
      <c r="G375" s="19"/>
      <c r="H375" s="20" t="str">
        <f>IF(A375&lt;=COUNTA([2]品名マスター!$B$2:$B$501),IF(F375="","予価未定",IF(F375&lt;=0,"予価未定","")),"")</f>
        <v>予価未定</v>
      </c>
      <c r="J375" s="21">
        <f>IF(A375&lt;=COUNTA([2]品名マスター!$B$2:$B$501),IFERROR(ROUND(ABS(E375*F375*-1),0),0),"")</f>
        <v>0</v>
      </c>
      <c r="K375" s="21">
        <f>ROUNDUP(COUNTA(B$3:$B375)/30,0)</f>
        <v>13</v>
      </c>
      <c r="L375" s="22" t="str">
        <f t="shared" si="22"/>
        <v/>
      </c>
      <c r="M375" s="22" t="str">
        <f t="shared" si="22"/>
        <v/>
      </c>
      <c r="N375" s="3">
        <f t="shared" si="23"/>
        <v>11</v>
      </c>
      <c r="O375" s="3" t="str">
        <f t="shared" si="20"/>
        <v>規格表</v>
      </c>
      <c r="P375" s="3" t="str">
        <f t="shared" si="21"/>
        <v/>
      </c>
      <c r="BA375" s="14"/>
      <c r="BB375" s="14"/>
      <c r="BC375" s="14"/>
    </row>
    <row r="376" spans="1:55" ht="27" hidden="1" customHeight="1">
      <c r="A376" s="5">
        <f>IF(COUNTA([2]品名マスター!$B$2:$B$501)&gt;=COUNTA(B$3:$B376),COUNTA(B$3:$B376),"")</f>
        <v>374</v>
      </c>
      <c r="B376" s="15" t="str">
        <f>IF(B375="","",IF(B375="以下余白","",IF([2]品名マスター!B375=0,"以下余白",[2]品名マスター!B375)))</f>
        <v>めんつゆ</v>
      </c>
      <c r="C376" s="15" t="str">
        <f>IF(IF([2]品名マスター!C375=0,"以下余白",[2]品名マスター!C375)="以下余白","",[2]品名マスター!C375)</f>
        <v>規格表２－６７のとおり</v>
      </c>
      <c r="D376" s="16" t="str">
        <f>IF(IF([2]品名マスター!D375=0,"以下余白",[2]品名マスター!D375)="以下余白","",[2]品名マスター!D375)</f>
        <v>本</v>
      </c>
      <c r="E376" s="17">
        <f>IF(IF([2]品名マスター!E375=0,"以下余白",[2]品名マスター!E375)="以下余白","",[2]品名マスター!E375)</f>
        <v>24</v>
      </c>
      <c r="F376" s="18"/>
      <c r="G376" s="19"/>
      <c r="H376" s="20" t="str">
        <f>IF(A376&lt;=COUNTA([2]品名マスター!$B$2:$B$501),IF(F376="","予価未定",IF(F376&lt;=0,"予価未定","")),"")</f>
        <v>予価未定</v>
      </c>
      <c r="J376" s="21">
        <f>IF(A376&lt;=COUNTA([2]品名マスター!$B$2:$B$501),IFERROR(ROUND(ABS(E376*F376*-1),0),0),"")</f>
        <v>0</v>
      </c>
      <c r="K376" s="21">
        <f>ROUNDUP(COUNTA(B$3:$B376)/30,0)</f>
        <v>13</v>
      </c>
      <c r="L376" s="22" t="str">
        <f t="shared" si="22"/>
        <v/>
      </c>
      <c r="M376" s="22" t="str">
        <f t="shared" si="22"/>
        <v/>
      </c>
      <c r="N376" s="3">
        <f t="shared" si="23"/>
        <v>11</v>
      </c>
      <c r="O376" s="3" t="str">
        <f t="shared" si="20"/>
        <v>規格表</v>
      </c>
      <c r="P376" s="3" t="str">
        <f t="shared" si="21"/>
        <v/>
      </c>
      <c r="BA376" s="14"/>
      <c r="BB376" s="14"/>
      <c r="BC376" s="14"/>
    </row>
    <row r="377" spans="1:55" ht="27" hidden="1" customHeight="1">
      <c r="A377" s="5">
        <f>IF(COUNTA([2]品名マスター!$B$2:$B$501)&gt;=COUNTA(B$3:$B377),COUNTA(B$3:$B377),"")</f>
        <v>375</v>
      </c>
      <c r="B377" s="15" t="str">
        <f>IF(B376="","",IF(B376="以下余白","",IF([2]品名マスター!B376=0,"以下余白",[2]品名マスター!B376)))</f>
        <v>ミニドレッシング</v>
      </c>
      <c r="C377" s="15" t="str">
        <f>IF(IF([2]品名マスター!C376=0,"以下余白",[2]品名マスター!C376)="以下余白","",[2]品名マスター!C376)</f>
        <v>規格表２－１０９のとおり</v>
      </c>
      <c r="D377" s="16" t="str">
        <f>IF(IF([2]品名マスター!D376=0,"以下余白",[2]品名マスター!D376)="以下余白","",[2]品名マスター!D376)</f>
        <v>個</v>
      </c>
      <c r="E377" s="17">
        <f>IF(IF([2]品名マスター!E376=0,"以下余白",[2]品名マスター!E376)="以下余白","",[2]品名マスター!E376)</f>
        <v>480</v>
      </c>
      <c r="F377" s="18"/>
      <c r="G377" s="19"/>
      <c r="H377" s="20" t="str">
        <f>IF(A377&lt;=COUNTA([2]品名マスター!$B$2:$B$501),IF(F377="","予価未定",IF(F377&lt;=0,"予価未定","")),"")</f>
        <v>予価未定</v>
      </c>
      <c r="J377" s="21">
        <f>IF(A377&lt;=COUNTA([2]品名マスター!$B$2:$B$501),IFERROR(ROUND(ABS(E377*F377*-1),0),0),"")</f>
        <v>0</v>
      </c>
      <c r="K377" s="21">
        <f>ROUNDUP(COUNTA(B$3:$B377)/30,0)</f>
        <v>13</v>
      </c>
      <c r="L377" s="22" t="str">
        <f t="shared" si="22"/>
        <v/>
      </c>
      <c r="M377" s="22" t="str">
        <f t="shared" si="22"/>
        <v/>
      </c>
      <c r="N377" s="3">
        <f t="shared" si="23"/>
        <v>12</v>
      </c>
      <c r="O377" s="3" t="str">
        <f t="shared" si="20"/>
        <v>規格表</v>
      </c>
      <c r="P377" s="3" t="str">
        <f t="shared" si="21"/>
        <v/>
      </c>
      <c r="BA377" s="14"/>
      <c r="BB377" s="14"/>
      <c r="BC377" s="14"/>
    </row>
    <row r="378" spans="1:55" ht="27" hidden="1" customHeight="1">
      <c r="A378" s="5">
        <f>IF(COUNTA([2]品名マスター!$B$2:$B$501)&gt;=COUNTA(B$3:$B378),COUNTA(B$3:$B378),"")</f>
        <v>376</v>
      </c>
      <c r="B378" s="26" t="str">
        <f>IF(B377="","",IF(B377="以下余白","",IF([2]品名マスター!B377=0,"以下余白",[2]品名マスター!B377)))</f>
        <v>ミニシーザードレッシング</v>
      </c>
      <c r="C378" s="15" t="str">
        <f>IF(IF([2]品名マスター!C377=0,"以下余白",[2]品名マスター!C377)="以下余白","",[2]品名マスター!C377)</f>
        <v>規格表２－１１０のとおり</v>
      </c>
      <c r="D378" s="16" t="str">
        <f>IF(IF([2]品名マスター!D377=0,"以下余白",[2]品名マスター!D377)="以下余白","",[2]品名マスター!D377)</f>
        <v>個</v>
      </c>
      <c r="E378" s="17">
        <f>IF(IF([2]品名マスター!E377=0,"以下余白",[2]品名マスター!E377)="以下余白","",[2]品名マスター!E377)</f>
        <v>800</v>
      </c>
      <c r="F378" s="18"/>
      <c r="G378" s="19"/>
      <c r="H378" s="20" t="str">
        <f>IF(A378&lt;=COUNTA([2]品名マスター!$B$2:$B$501),IF(F378="","予価未定",IF(F378&lt;=0,"予価未定","")),"")</f>
        <v>予価未定</v>
      </c>
      <c r="J378" s="21">
        <f>IF(A378&lt;=COUNTA([2]品名マスター!$B$2:$B$501),IFERROR(ROUND(ABS(E378*F378*-1),0),0),"")</f>
        <v>0</v>
      </c>
      <c r="K378" s="21">
        <f>ROUNDUP(COUNTA(B$3:$B378)/30,0)</f>
        <v>13</v>
      </c>
      <c r="L378" s="22" t="str">
        <f t="shared" si="22"/>
        <v/>
      </c>
      <c r="M378" s="22" t="str">
        <f t="shared" si="22"/>
        <v/>
      </c>
      <c r="N378" s="3">
        <f t="shared" si="23"/>
        <v>12</v>
      </c>
      <c r="O378" s="3" t="str">
        <f t="shared" si="20"/>
        <v>規格表</v>
      </c>
      <c r="P378" s="3" t="str">
        <f t="shared" si="21"/>
        <v/>
      </c>
      <c r="BA378" s="14"/>
      <c r="BB378" s="14"/>
      <c r="BC378" s="14"/>
    </row>
    <row r="379" spans="1:55" ht="27" hidden="1" customHeight="1">
      <c r="A379" s="5">
        <f>IF(COUNTA([2]品名マスター!$B$2:$B$501)&gt;=COUNTA(B$3:$B379),COUNTA(B$3:$B379),"")</f>
        <v>377</v>
      </c>
      <c r="B379" s="26" t="str">
        <f>IF(B378="","",IF(B378="以下余白","",IF([2]品名マスター!B378=0,"以下余白",[2]品名マスター!B378)))</f>
        <v>ミニおろしオニオンドレッシング</v>
      </c>
      <c r="C379" s="63" t="str">
        <f>IF(IF([2]品名マスター!C378=0,"以下余白",[2]品名マスター!C378)="以下余白","",[2]品名マスター!C378)</f>
        <v>キューピー（株）１５ｇ程度又は同等品以上のもの。他社製品含む</v>
      </c>
      <c r="D379" s="16" t="str">
        <f>IF(IF([2]品名マスター!D378=0,"以下余白",[2]品名マスター!D378)="以下余白","",[2]品名マスター!D378)</f>
        <v>個</v>
      </c>
      <c r="E379" s="17">
        <f>IF(IF([2]品名マスター!E378=0,"以下余白",[2]品名マスター!E378)="以下余白","",[2]品名マスター!E378)</f>
        <v>1600</v>
      </c>
      <c r="F379" s="18"/>
      <c r="G379" s="19"/>
      <c r="H379" s="20" t="str">
        <f>IF(A379&lt;=COUNTA([2]品名マスター!$B$2:$B$501),IF(F379="","予価未定",IF(F379&lt;=0,"予価未定","")),"")</f>
        <v>予価未定</v>
      </c>
      <c r="J379" s="21">
        <f>IF(A379&lt;=COUNTA([2]品名マスター!$B$2:$B$501),IFERROR(ROUND(ABS(E379*F379*-1),0),0),"")</f>
        <v>0</v>
      </c>
      <c r="K379" s="21">
        <f>ROUNDUP(COUNTA(B$3:$B379)/30,0)</f>
        <v>13</v>
      </c>
      <c r="L379" s="22" t="str">
        <f t="shared" si="22"/>
        <v/>
      </c>
      <c r="M379" s="22" t="str">
        <f t="shared" si="22"/>
        <v/>
      </c>
      <c r="N379" s="3">
        <f t="shared" si="23"/>
        <v>30</v>
      </c>
      <c r="O379" s="3" t="str">
        <f t="shared" si="20"/>
        <v>キュー</v>
      </c>
      <c r="P379" s="3" t="str">
        <f t="shared" si="21"/>
        <v>フォント縮小</v>
      </c>
      <c r="BA379" s="14"/>
      <c r="BB379" s="14"/>
      <c r="BC379" s="14"/>
    </row>
    <row r="380" spans="1:55" ht="27" hidden="1" customHeight="1">
      <c r="A380" s="5">
        <f>IF(COUNTA([2]品名マスター!$B$2:$B$501)&gt;=COUNTA(B$3:$B380),COUNTA(B$3:$B380),"")</f>
        <v>378</v>
      </c>
      <c r="B380" s="15" t="str">
        <f>IF(B379="","",IF(B379="以下余白","",IF([2]品名マスター!B379=0,"以下余白",[2]品名マスター!B379)))</f>
        <v>ミニドレッシング２</v>
      </c>
      <c r="C380" s="63" t="str">
        <f>IF(IF([2]品名マスター!C379=0,"以下余白",[2]品名マスター!C379)="以下余白","",[2]品名マスター!C379)</f>
        <v>規格表２－１１２のとおり、ごまとする。</v>
      </c>
      <c r="D380" s="16" t="str">
        <f>IF(IF([2]品名マスター!D379=0,"以下余白",[2]品名マスター!D379)="以下余白","",[2]品名マスター!D379)</f>
        <v>個</v>
      </c>
      <c r="E380" s="17">
        <f>IF(IF([2]品名マスター!E379=0,"以下余白",[2]品名マスター!E379)="以下余白","",[2]品名マスター!E379)</f>
        <v>1600</v>
      </c>
      <c r="F380" s="18"/>
      <c r="G380" s="19"/>
      <c r="H380" s="20" t="str">
        <f>IF(A380&lt;=COUNTA([2]品名マスター!$B$2:$B$501),IF(F380="","予価未定",IF(F380&lt;=0,"予価未定","")),"")</f>
        <v>予価未定</v>
      </c>
      <c r="J380" s="21">
        <f>IF(A380&lt;=COUNTA([2]品名マスター!$B$2:$B$501),IFERROR(ROUND(ABS(E380*F380*-1),0),0),"")</f>
        <v>0</v>
      </c>
      <c r="K380" s="21">
        <f>ROUNDUP(COUNTA(B$3:$B380)/30,0)</f>
        <v>13</v>
      </c>
      <c r="L380" s="22" t="str">
        <f t="shared" si="22"/>
        <v/>
      </c>
      <c r="M380" s="22" t="str">
        <f t="shared" si="22"/>
        <v/>
      </c>
      <c r="N380" s="3">
        <f t="shared" si="23"/>
        <v>19</v>
      </c>
      <c r="O380" s="3" t="str">
        <f t="shared" si="20"/>
        <v>規格表</v>
      </c>
      <c r="P380" s="3" t="str">
        <f t="shared" si="21"/>
        <v/>
      </c>
      <c r="BA380" s="14"/>
      <c r="BB380" s="14"/>
      <c r="BC380" s="14"/>
    </row>
    <row r="381" spans="1:55" ht="27" hidden="1" customHeight="1">
      <c r="A381" s="5">
        <f>IF(COUNTA([2]品名マスター!$B$2:$B$501)&gt;=COUNTA(B$3:$B381),COUNTA(B$3:$B381),"")</f>
        <v>379</v>
      </c>
      <c r="B381" s="15" t="str">
        <f>IF(B380="","",IF(B380="以下余白","",IF([2]品名マスター!B380=0,"以下余白",[2]品名マスター!B380)))</f>
        <v>袋しょう油</v>
      </c>
      <c r="C381" s="15" t="str">
        <f>IF(IF([2]品名マスター!C380=0,"以下余白",[2]品名マスター!C380)="以下余白","",[2]品名マスター!C380)</f>
        <v>規格表２－１２８のとおり</v>
      </c>
      <c r="D381" s="16" t="str">
        <f>IF(IF([2]品名マスター!D380=0,"以下余白",[2]品名マスター!D380)="以下余白","",[2]品名マスター!D380)</f>
        <v>個</v>
      </c>
      <c r="E381" s="17">
        <f>IF(IF([2]品名マスター!E380=0,"以下余白",[2]品名マスター!E380)="以下余白","",[2]品名マスター!E380)</f>
        <v>2000</v>
      </c>
      <c r="F381" s="18"/>
      <c r="G381" s="19"/>
      <c r="H381" s="20" t="str">
        <f>IF(A381&lt;=COUNTA([2]品名マスター!$B$2:$B$501),IF(F381="","予価未定",IF(F381&lt;=0,"予価未定","")),"")</f>
        <v>予価未定</v>
      </c>
      <c r="J381" s="21">
        <f>IF(A381&lt;=COUNTA([2]品名マスター!$B$2:$B$501),IFERROR(ROUND(ABS(E381*F381*-1),0),0),"")</f>
        <v>0</v>
      </c>
      <c r="K381" s="21">
        <f>ROUNDUP(COUNTA(B$3:$B381)/30,0)</f>
        <v>13</v>
      </c>
      <c r="L381" s="22" t="str">
        <f t="shared" si="22"/>
        <v/>
      </c>
      <c r="M381" s="22" t="str">
        <f t="shared" si="22"/>
        <v/>
      </c>
      <c r="N381" s="3">
        <f t="shared" si="23"/>
        <v>12</v>
      </c>
      <c r="O381" s="3" t="str">
        <f t="shared" si="20"/>
        <v>規格表</v>
      </c>
      <c r="P381" s="3" t="str">
        <f t="shared" si="21"/>
        <v/>
      </c>
      <c r="BA381" s="14"/>
      <c r="BB381" s="14"/>
      <c r="BC381" s="14"/>
    </row>
    <row r="382" spans="1:55" ht="27" hidden="1" customHeight="1">
      <c r="A382" s="5">
        <f>IF(COUNTA([2]品名マスター!$B$2:$B$501)&gt;=COUNTA(B$3:$B382),COUNTA(B$3:$B382),"")</f>
        <v>380</v>
      </c>
      <c r="B382" s="15" t="str">
        <f>IF(B381="","",IF(B381="以下余白","",IF([2]品名マスター!B381=0,"以下余白",[2]品名マスター!B381)))</f>
        <v>袋トンカツソース</v>
      </c>
      <c r="C382" s="15" t="str">
        <f>IF(IF([2]品名マスター!C381=0,"以下余白",[2]品名マスター!C381)="以下余白","",[2]品名マスター!C381)</f>
        <v>規格表２－１２９のとおり</v>
      </c>
      <c r="D382" s="16" t="str">
        <f>IF(IF([2]品名マスター!D381=0,"以下余白",[2]品名マスター!D381)="以下余白","",[2]品名マスター!D381)</f>
        <v>個</v>
      </c>
      <c r="E382" s="17">
        <f>IF(IF([2]品名マスター!E381=0,"以下余白",[2]品名マスター!E381)="以下余白","",[2]品名マスター!E381)</f>
        <v>1000</v>
      </c>
      <c r="F382" s="18"/>
      <c r="G382" s="19"/>
      <c r="H382" s="20" t="str">
        <f>IF(A382&lt;=COUNTA([2]品名マスター!$B$2:$B$501),IF(F382="","予価未定",IF(F382&lt;=0,"予価未定","")),"")</f>
        <v>予価未定</v>
      </c>
      <c r="J382" s="21">
        <f>IF(A382&lt;=COUNTA([2]品名マスター!$B$2:$B$501),IFERROR(ROUND(ABS(E382*F382*-1),0),0),"")</f>
        <v>0</v>
      </c>
      <c r="K382" s="21">
        <f>ROUNDUP(COUNTA(B$3:$B382)/30,0)</f>
        <v>13</v>
      </c>
      <c r="L382" s="22" t="str">
        <f t="shared" si="22"/>
        <v/>
      </c>
      <c r="M382" s="22" t="str">
        <f t="shared" si="22"/>
        <v/>
      </c>
      <c r="N382" s="3">
        <f t="shared" si="23"/>
        <v>12</v>
      </c>
      <c r="O382" s="3" t="str">
        <f t="shared" si="20"/>
        <v>規格表</v>
      </c>
      <c r="P382" s="3" t="str">
        <f t="shared" si="21"/>
        <v/>
      </c>
      <c r="BA382" s="14"/>
      <c r="BB382" s="14"/>
      <c r="BC382" s="14"/>
    </row>
    <row r="383" spans="1:55" ht="27" hidden="1" customHeight="1">
      <c r="A383" s="5">
        <f>IF(COUNTA([2]品名マスター!$B$2:$B$501)&gt;=COUNTA(B$3:$B383),COUNTA(B$3:$B383),"")</f>
        <v>381</v>
      </c>
      <c r="B383" s="25" t="str">
        <f>IF(B382="","",IF(B382="以下余白","",IF([2]品名マスター!B382=0,"以下余白",[2]品名マスター!B382)))</f>
        <v>ミニ青しそドレッシング</v>
      </c>
      <c r="C383" s="15" t="str">
        <f>IF(IF([2]品名マスター!C382=0,"以下余白",[2]品名マスター!C382)="以下余白","",[2]品名マスター!C382)</f>
        <v>規格表２－１４３のとおり</v>
      </c>
      <c r="D383" s="16" t="str">
        <f>IF(IF([2]品名マスター!D382=0,"以下余白",[2]品名マスター!D382)="以下余白","",[2]品名マスター!D382)</f>
        <v>個</v>
      </c>
      <c r="E383" s="17">
        <f>IF(IF([2]品名マスター!E382=0,"以下余白",[2]品名マスター!E382)="以下余白","",[2]品名マスター!E382)</f>
        <v>800</v>
      </c>
      <c r="F383" s="18"/>
      <c r="G383" s="19"/>
      <c r="H383" s="20" t="str">
        <f>IF(A383&lt;=COUNTA([2]品名マスター!$B$2:$B$501),IF(F383="","予価未定",IF(F383&lt;=0,"予価未定","")),"")</f>
        <v>予価未定</v>
      </c>
      <c r="J383" s="21">
        <f>IF(A383&lt;=COUNTA([2]品名マスター!$B$2:$B$501),IFERROR(ROUND(ABS(E383*F383*-1),0),0),"")</f>
        <v>0</v>
      </c>
      <c r="K383" s="21">
        <f>ROUNDUP(COUNTA(B$3:$B383)/30,0)</f>
        <v>13</v>
      </c>
      <c r="L383" s="22" t="str">
        <f t="shared" si="22"/>
        <v/>
      </c>
      <c r="M383" s="22" t="str">
        <f t="shared" si="22"/>
        <v/>
      </c>
      <c r="N383" s="3">
        <f t="shared" si="23"/>
        <v>12</v>
      </c>
      <c r="O383" s="3" t="str">
        <f t="shared" si="20"/>
        <v>規格表</v>
      </c>
      <c r="P383" s="3" t="str">
        <f t="shared" si="21"/>
        <v/>
      </c>
      <c r="BA383" s="14"/>
      <c r="BB383" s="14"/>
      <c r="BC383" s="14"/>
    </row>
    <row r="384" spans="1:55" ht="27" hidden="1" customHeight="1">
      <c r="A384" s="5">
        <f>IF(COUNTA([2]品名マスター!$B$2:$B$501)&gt;=COUNTA(B$3:$B384),COUNTA(B$3:$B384),"")</f>
        <v>382</v>
      </c>
      <c r="B384" s="15" t="str">
        <f>IF(B383="","",IF(B383="以下余白","",IF([2]品名マスター!B383=0,"以下余白",[2]品名マスター!B383)))</f>
        <v>袋ケチャップ</v>
      </c>
      <c r="C384" s="15" t="str">
        <f>IF(IF([2]品名マスター!C383=0,"以下余白",[2]品名マスター!C383)="以下余白","",[2]品名マスター!C383)</f>
        <v>規格表２－１３３のとおり</v>
      </c>
      <c r="D384" s="16" t="str">
        <f>IF(IF([2]品名マスター!D383=0,"以下余白",[2]品名マスター!D383)="以下余白","",[2]品名マスター!D383)</f>
        <v>個</v>
      </c>
      <c r="E384" s="17">
        <f>IF(IF([2]品名マスター!E383=0,"以下余白",[2]品名マスター!E383)="以下余白","",[2]品名マスター!E383)</f>
        <v>2000</v>
      </c>
      <c r="F384" s="18"/>
      <c r="G384" s="19"/>
      <c r="H384" s="20" t="str">
        <f>IF(A384&lt;=COUNTA([2]品名マスター!$B$2:$B$501),IF(F384="","予価未定",IF(F384&lt;=0,"予価未定","")),"")</f>
        <v>予価未定</v>
      </c>
      <c r="J384" s="21">
        <f>IF(A384&lt;=COUNTA([2]品名マスター!$B$2:$B$501),IFERROR(ROUND(ABS(E384*F384*-1),0),0),"")</f>
        <v>0</v>
      </c>
      <c r="K384" s="21">
        <f>ROUNDUP(COUNTA(B$3:$B384)/30,0)</f>
        <v>13</v>
      </c>
      <c r="L384" s="22" t="str">
        <f t="shared" si="22"/>
        <v/>
      </c>
      <c r="M384" s="22" t="str">
        <f t="shared" si="22"/>
        <v/>
      </c>
      <c r="N384" s="3">
        <f t="shared" si="23"/>
        <v>12</v>
      </c>
      <c r="O384" s="3" t="str">
        <f t="shared" si="20"/>
        <v>規格表</v>
      </c>
      <c r="P384" s="3" t="str">
        <f t="shared" si="21"/>
        <v/>
      </c>
      <c r="BA384" s="14"/>
      <c r="BB384" s="14"/>
      <c r="BC384" s="14"/>
    </row>
    <row r="385" spans="1:55" ht="27" hidden="1" customHeight="1">
      <c r="A385" s="5">
        <f>IF(COUNTA([2]品名マスター!$B$2:$B$501)&gt;=COUNTA(B$3:$B385),COUNTA(B$3:$B385),"")</f>
        <v>383</v>
      </c>
      <c r="B385" s="15" t="str">
        <f>IF(B384="","",IF(B384="以下余白","",IF([2]品名マスター!B384=0,"以下余白",[2]品名マスター!B384)))</f>
        <v>淡口しょう油</v>
      </c>
      <c r="C385" s="15" t="str">
        <f>IF(IF([2]品名マスター!C384=0,"以下余白",[2]品名マスター!C384)="以下余白","",[2]品名マスター!C384)</f>
        <v>規格表２－２のとおり</v>
      </c>
      <c r="D385" s="16" t="str">
        <f>IF(IF([2]品名マスター!D384=0,"以下余白",[2]品名マスター!D384)="以下余白","",[2]品名マスター!D384)</f>
        <v>本</v>
      </c>
      <c r="E385" s="17">
        <f>IF(IF([2]品名マスター!E384=0,"以下余白",[2]品名マスター!E384)="以下余白","",[2]品名マスター!E384)</f>
        <v>36</v>
      </c>
      <c r="F385" s="18"/>
      <c r="G385" s="19"/>
      <c r="H385" s="20" t="str">
        <f>IF(A385&lt;=COUNTA([2]品名マスター!$B$2:$B$501),IF(F385="","予価未定",IF(F385&lt;=0,"予価未定","")),"")</f>
        <v>予価未定</v>
      </c>
      <c r="J385" s="21">
        <f>IF(A385&lt;=COUNTA([2]品名マスター!$B$2:$B$501),IFERROR(ROUND(ABS(E385*F385*-1),0),0),"")</f>
        <v>0</v>
      </c>
      <c r="K385" s="21">
        <f>ROUNDUP(COUNTA(B$3:$B385)/30,0)</f>
        <v>13</v>
      </c>
      <c r="L385" s="22" t="str">
        <f t="shared" si="22"/>
        <v/>
      </c>
      <c r="M385" s="22" t="str">
        <f t="shared" si="22"/>
        <v/>
      </c>
      <c r="N385" s="3">
        <f t="shared" si="23"/>
        <v>10</v>
      </c>
      <c r="O385" s="3" t="str">
        <f t="shared" si="20"/>
        <v>規格表</v>
      </c>
      <c r="P385" s="3" t="str">
        <f t="shared" si="21"/>
        <v/>
      </c>
      <c r="BA385" s="14"/>
      <c r="BB385" s="14"/>
      <c r="BC385" s="14"/>
    </row>
    <row r="386" spans="1:55" ht="27" hidden="1" customHeight="1">
      <c r="A386" s="5">
        <f>IF(COUNTA([2]品名マスター!$B$2:$B$501)&gt;=COUNTA(B$3:$B386),COUNTA(B$3:$B386),"")</f>
        <v>384</v>
      </c>
      <c r="B386" s="15" t="str">
        <f>IF(B385="","",IF(B385="以下余白","",IF([2]品名マスター!B385=0,"以下余白",[2]品名マスター!B385)))</f>
        <v>しょう油Ａ</v>
      </c>
      <c r="C386" s="15" t="str">
        <f>IF(IF([2]品名マスター!C385=0,"以下余白",[2]品名マスター!C385)="以下余白","",[2]品名マスター!C385)</f>
        <v>規格表２－１のとおり</v>
      </c>
      <c r="D386" s="16" t="str">
        <f>IF(IF([2]品名マスター!D385=0,"以下余白",[2]品名マスター!D385)="以下余白","",[2]品名マスター!D385)</f>
        <v>L</v>
      </c>
      <c r="E386" s="17">
        <f>IF(IF([2]品名マスター!E385=0,"以下余白",[2]品名マスター!E385)="以下余白","",[2]品名マスター!E385)</f>
        <v>140</v>
      </c>
      <c r="F386" s="18"/>
      <c r="G386" s="19"/>
      <c r="H386" s="20" t="str">
        <f>IF(A386&lt;=COUNTA([2]品名マスター!$B$2:$B$501),IF(F386="","予価未定",IF(F386&lt;=0,"予価未定","")),"")</f>
        <v>予価未定</v>
      </c>
      <c r="J386" s="21">
        <f>IF(A386&lt;=COUNTA([2]品名マスター!$B$2:$B$501),IFERROR(ROUND(ABS(E386*F386*-1),0),0),"")</f>
        <v>0</v>
      </c>
      <c r="K386" s="21">
        <f>ROUNDUP(COUNTA(B$3:$B386)/30,0)</f>
        <v>13</v>
      </c>
      <c r="L386" s="22" t="str">
        <f t="shared" si="22"/>
        <v/>
      </c>
      <c r="M386" s="22" t="str">
        <f t="shared" si="22"/>
        <v/>
      </c>
      <c r="N386" s="3">
        <f t="shared" si="23"/>
        <v>10</v>
      </c>
      <c r="O386" s="3" t="str">
        <f t="shared" si="20"/>
        <v>規格表</v>
      </c>
      <c r="P386" s="3" t="str">
        <f t="shared" si="21"/>
        <v/>
      </c>
      <c r="BA386" s="14"/>
      <c r="BB386" s="14"/>
      <c r="BC386" s="14"/>
    </row>
    <row r="387" spans="1:55" ht="27" hidden="1" customHeight="1">
      <c r="A387" s="5">
        <f>IF(COUNTA([2]品名マスター!$B$2:$B$501)&gt;=COUNTA(B$3:$B387),COUNTA(B$3:$B387),"")</f>
        <v>385</v>
      </c>
      <c r="B387" s="15" t="str">
        <f>IF(B386="","",IF(B386="以下余白","",IF([2]品名マスター!B386=0,"以下余白",[2]品名マスター!B386)))</f>
        <v>ポン酢</v>
      </c>
      <c r="C387" s="15" t="str">
        <f>IF(IF([2]品名マスター!C386=0,"以下余白",[2]品名マスター!C386)="以下余白","",[2]品名マスター!C386)</f>
        <v>規格表２－５２のとおり</v>
      </c>
      <c r="D387" s="16" t="str">
        <f>IF(IF([2]品名マスター!D386=0,"以下余白",[2]品名マスター!D386)="以下余白","",[2]品名マスター!D386)</f>
        <v>本</v>
      </c>
      <c r="E387" s="17">
        <f>IF(IF([2]品名マスター!E386=0,"以下余白",[2]品名マスター!E386)="以下余白","",[2]品名マスター!E386)</f>
        <v>35</v>
      </c>
      <c r="F387" s="18"/>
      <c r="G387" s="19"/>
      <c r="H387" s="20" t="str">
        <f>IF(A387&lt;=COUNTA([2]品名マスター!$B$2:$B$501),IF(F387="","予価未定",IF(F387&lt;=0,"予価未定","")),"")</f>
        <v>予価未定</v>
      </c>
      <c r="J387" s="21">
        <f>IF(A387&lt;=COUNTA([2]品名マスター!$B$2:$B$501),IFERROR(ROUND(ABS(E387*F387*-1),0),0),"")</f>
        <v>0</v>
      </c>
      <c r="K387" s="21">
        <f>ROUNDUP(COUNTA(B$3:$B387)/30,0)</f>
        <v>13</v>
      </c>
      <c r="L387" s="22" t="str">
        <f t="shared" si="22"/>
        <v/>
      </c>
      <c r="M387" s="22" t="str">
        <f t="shared" si="22"/>
        <v/>
      </c>
      <c r="N387" s="3">
        <f t="shared" si="23"/>
        <v>11</v>
      </c>
      <c r="O387" s="3" t="str">
        <f t="shared" ref="O387:O450" si="24">LEFT(C387,3)</f>
        <v>規格表</v>
      </c>
      <c r="P387" s="3" t="str">
        <f t="shared" ref="P387:P436" si="25">IF(N387="","",IF(N387&gt;=20,"フォント縮小",""))</f>
        <v/>
      </c>
      <c r="BA387" s="14"/>
      <c r="BB387" s="14"/>
      <c r="BC387" s="14"/>
    </row>
    <row r="388" spans="1:55" ht="27" hidden="1" customHeight="1">
      <c r="A388" s="5">
        <f>IF(COUNTA([2]品名マスター!$B$2:$B$501)&gt;=COUNTA(B$3:$B388),COUNTA(B$3:$B388),"")</f>
        <v>386</v>
      </c>
      <c r="B388" s="15" t="str">
        <f>IF(B387="","",IF(B387="以下余白","",IF([2]品名マスター!B387=0,"以下余白",[2]品名マスター!B387)))</f>
        <v>食酢Ａ</v>
      </c>
      <c r="C388" s="15" t="str">
        <f>IF(IF([2]品名マスター!C387=0,"以下余白",[2]品名マスター!C387)="以下余白","",[2]品名マスター!C387)</f>
        <v>規格表２－１２のとおり</v>
      </c>
      <c r="D388" s="16" t="str">
        <f>IF(IF([2]品名マスター!D387=0,"以下余白",[2]品名マスター!D387)="以下余白","",[2]品名マスター!D387)</f>
        <v>本</v>
      </c>
      <c r="E388" s="17">
        <f>IF(IF([2]品名マスター!E387=0,"以下余白",[2]品名マスター!E387)="以下余白","",[2]品名マスター!E387)</f>
        <v>18</v>
      </c>
      <c r="F388" s="18"/>
      <c r="G388" s="19"/>
      <c r="H388" s="20" t="str">
        <f>IF(A388&lt;=COUNTA([2]品名マスター!$B$2:$B$501),IF(F388="","予価未定",IF(F388&lt;=0,"予価未定","")),"")</f>
        <v>予価未定</v>
      </c>
      <c r="J388" s="21">
        <f>IF(A388&lt;=COUNTA([2]品名マスター!$B$2:$B$501),IFERROR(ROUND(ABS(E388*F388*-1),0),0),"")</f>
        <v>0</v>
      </c>
      <c r="K388" s="21">
        <f>ROUNDUP(COUNTA(B$3:$B388)/30,0)</f>
        <v>13</v>
      </c>
      <c r="L388" s="22" t="str">
        <f t="shared" ref="L388:M451" si="26">IFERROR(IF(E388-INT(E388)=0,"",E388-INT(E388)),"")</f>
        <v/>
      </c>
      <c r="M388" s="22" t="str">
        <f t="shared" si="26"/>
        <v/>
      </c>
      <c r="N388" s="3">
        <f t="shared" ref="N388:N433" si="27">IF(LEN(C388)=0,"",LEN(C388))</f>
        <v>11</v>
      </c>
      <c r="O388" s="3" t="str">
        <f t="shared" si="24"/>
        <v>規格表</v>
      </c>
      <c r="P388" s="3" t="str">
        <f t="shared" si="25"/>
        <v/>
      </c>
      <c r="BA388" s="14"/>
      <c r="BB388" s="14"/>
      <c r="BC388" s="14"/>
    </row>
    <row r="389" spans="1:55" ht="27" hidden="1" customHeight="1">
      <c r="A389" s="5">
        <f>IF(COUNTA([2]品名マスター!$B$2:$B$501)&gt;=COUNTA(B$3:$B389),COUNTA(B$3:$B389),"")</f>
        <v>387</v>
      </c>
      <c r="B389" s="15" t="str">
        <f>IF(B388="","",IF(B388="以下余白","",IF([2]品名マスター!B388=0,"以下余白",[2]品名マスター!B388)))</f>
        <v>トマトケチャップＡ</v>
      </c>
      <c r="C389" s="15" t="str">
        <f>IF(IF([2]品名マスター!C388=0,"以下余白",[2]品名マスター!C388)="以下余白","",[2]品名マスター!C388)</f>
        <v>規格表２－２３のとおり</v>
      </c>
      <c r="D389" s="16" t="str">
        <f>IF(IF([2]品名マスター!D388=0,"以下余白",[2]品名マスター!D388)="以下余白","",[2]品名マスター!D388)</f>
        <v>缶</v>
      </c>
      <c r="E389" s="17">
        <f>IF(IF([2]品名マスター!E388=0,"以下余白",[2]品名マスター!E388)="以下余白","",[2]品名マスター!E388)</f>
        <v>24</v>
      </c>
      <c r="F389" s="18"/>
      <c r="G389" s="19"/>
      <c r="H389" s="20" t="str">
        <f>IF(A389&lt;=COUNTA([2]品名マスター!$B$2:$B$501),IF(F389="","予価未定",IF(F389&lt;=0,"予価未定","")),"")</f>
        <v>予価未定</v>
      </c>
      <c r="J389" s="21">
        <f>IF(A389&lt;=COUNTA([2]品名マスター!$B$2:$B$501),IFERROR(ROUND(ABS(E389*F389*-1),0),0),"")</f>
        <v>0</v>
      </c>
      <c r="K389" s="21">
        <f>ROUNDUP(COUNTA(B$3:$B389)/30,0)</f>
        <v>13</v>
      </c>
      <c r="L389" s="22" t="str">
        <f t="shared" si="26"/>
        <v/>
      </c>
      <c r="M389" s="22" t="str">
        <f t="shared" si="26"/>
        <v/>
      </c>
      <c r="N389" s="3">
        <f t="shared" si="27"/>
        <v>11</v>
      </c>
      <c r="O389" s="3" t="str">
        <f t="shared" si="24"/>
        <v>規格表</v>
      </c>
      <c r="P389" s="3" t="str">
        <f t="shared" si="25"/>
        <v/>
      </c>
      <c r="BA389" s="14"/>
      <c r="BB389" s="14"/>
      <c r="BC389" s="14"/>
    </row>
    <row r="390" spans="1:55" ht="27" hidden="1" customHeight="1">
      <c r="A390" s="5">
        <f>IF(COUNTA([2]品名マスター!$B$2:$B$501)&gt;=COUNTA(B$3:$B390),COUNTA(B$3:$B390),"")</f>
        <v>388</v>
      </c>
      <c r="B390" s="26" t="str">
        <f>IF(B389="","",IF(B389="以下余白","",IF([2]品名マスター!B389=0,"以下余白",[2]品名マスター!B389)))</f>
        <v>デミグラスソース（パウチ）</v>
      </c>
      <c r="C390" s="15" t="str">
        <f>IF(IF([2]品名マスター!C389=0,"以下余白",[2]品名マスター!C389)="以下余白","",[2]品名マスター!C389)</f>
        <v>規格表２－６６のとおり</v>
      </c>
      <c r="D390" s="16" t="str">
        <f>IF(IF([2]品名マスター!D389=0,"以下余白",[2]品名マスター!D389)="以下余白","",[2]品名マスター!D389)</f>
        <v>袋</v>
      </c>
      <c r="E390" s="17">
        <f>IF(IF([2]品名マスター!E389=0,"以下余白",[2]品名マスター!E389)="以下余白","",[2]品名マスター!E389)</f>
        <v>12</v>
      </c>
      <c r="F390" s="18"/>
      <c r="G390" s="19"/>
      <c r="H390" s="20" t="str">
        <f>IF(A390&lt;=COUNTA([2]品名マスター!$B$2:$B$501),IF(F390="","予価未定",IF(F390&lt;=0,"予価未定","")),"")</f>
        <v>予価未定</v>
      </c>
      <c r="J390" s="21">
        <f>IF(A390&lt;=COUNTA([2]品名マスター!$B$2:$B$501),IFERROR(ROUND(ABS(E390*F390*-1),0),0),"")</f>
        <v>0</v>
      </c>
      <c r="K390" s="21">
        <f>ROUNDUP(COUNTA(B$3:$B390)/30,0)</f>
        <v>13</v>
      </c>
      <c r="L390" s="22" t="str">
        <f t="shared" si="26"/>
        <v/>
      </c>
      <c r="M390" s="22" t="str">
        <f t="shared" si="26"/>
        <v/>
      </c>
      <c r="N390" s="3">
        <f t="shared" si="27"/>
        <v>11</v>
      </c>
      <c r="O390" s="3" t="str">
        <f t="shared" si="24"/>
        <v>規格表</v>
      </c>
      <c r="P390" s="3" t="str">
        <f t="shared" si="25"/>
        <v/>
      </c>
      <c r="BA390" s="14"/>
      <c r="BB390" s="14"/>
      <c r="BC390" s="14"/>
    </row>
    <row r="391" spans="1:55" ht="27" hidden="1" customHeight="1">
      <c r="A391" s="5">
        <f>IF(COUNTA([2]品名マスター!$B$2:$B$501)&gt;=COUNTA(B$3:$B391),COUNTA(B$3:$B391),"")</f>
        <v>389</v>
      </c>
      <c r="B391" s="15" t="str">
        <f>IF(B390="","",IF(B390="以下余白","",IF([2]品名マスター!B390=0,"以下余白",[2]品名マスター!B390)))</f>
        <v>甘口カレールウ</v>
      </c>
      <c r="C391" s="15" t="str">
        <f>IF(IF([2]品名マスター!C390=0,"以下余白",[2]品名マスター!C390)="以下余白","",[2]品名マスター!C390)</f>
        <v>規格表２－２０のとおり</v>
      </c>
      <c r="D391" s="16" t="str">
        <f>IF(IF([2]品名マスター!D390=0,"以下余白",[2]品名マスター!D390)="以下余白","",[2]品名マスター!D390)</f>
        <v>kg</v>
      </c>
      <c r="E391" s="17">
        <f>IF(IF([2]品名マスター!E390=0,"以下余白",[2]品名マスター!E390)="以下余白","",[2]品名マスター!E390)</f>
        <v>80</v>
      </c>
      <c r="F391" s="18"/>
      <c r="G391" s="19"/>
      <c r="H391" s="20" t="str">
        <f>IF(A391&lt;=COUNTA([2]品名マスター!$B$2:$B$501),IF(F391="","予価未定",IF(F391&lt;=0,"予価未定","")),"")</f>
        <v>予価未定</v>
      </c>
      <c r="J391" s="21">
        <f>IF(A391&lt;=COUNTA([2]品名マスター!$B$2:$B$501),IFERROR(ROUND(ABS(E391*F391*-1),0),0),"")</f>
        <v>0</v>
      </c>
      <c r="K391" s="21">
        <f>ROUNDUP(COUNTA(B$3:$B391)/30,0)</f>
        <v>13</v>
      </c>
      <c r="L391" s="22" t="str">
        <f t="shared" si="26"/>
        <v/>
      </c>
      <c r="M391" s="22" t="str">
        <f t="shared" si="26"/>
        <v/>
      </c>
      <c r="N391" s="3">
        <f t="shared" si="27"/>
        <v>11</v>
      </c>
      <c r="O391" s="3" t="str">
        <f t="shared" si="24"/>
        <v>規格表</v>
      </c>
      <c r="P391" s="3" t="str">
        <f t="shared" si="25"/>
        <v/>
      </c>
      <c r="BA391" s="14"/>
      <c r="BB391" s="14"/>
      <c r="BC391" s="14"/>
    </row>
    <row r="392" spans="1:55" ht="27" hidden="1" customHeight="1">
      <c r="A392" s="5">
        <f>IF(COUNTA([2]品名マスター!$B$2:$B$501)&gt;=COUNTA(B$3:$B392),COUNTA(B$3:$B392),"")</f>
        <v>390</v>
      </c>
      <c r="B392" s="15" t="str">
        <f>IF(B391="","",IF(B391="以下余白","",IF([2]品名マスター!B391=0,"以下余白",[2]品名マスター!B391)))</f>
        <v>カレールウＡ</v>
      </c>
      <c r="C392" s="15" t="str">
        <f>IF(IF([2]品名マスター!C391=0,"以下余白",[2]品名マスター!C391)="以下余白","",[2]品名マスター!C391)</f>
        <v>規格表２－１９のとおり</v>
      </c>
      <c r="D392" s="16" t="str">
        <f>IF(IF([2]品名マスター!D391=0,"以下余白",[2]品名マスター!D391)="以下余白","",[2]品名マスター!D391)</f>
        <v>kg</v>
      </c>
      <c r="E392" s="17">
        <f>IF(IF([2]品名マスター!E391=0,"以下余白",[2]品名マスター!E391)="以下余白","",[2]品名マスター!E391)</f>
        <v>50</v>
      </c>
      <c r="F392" s="18"/>
      <c r="G392" s="19"/>
      <c r="H392" s="20" t="str">
        <f>IF(A392&lt;=COUNTA([2]品名マスター!$B$2:$B$501),IF(F392="","予価未定",IF(F392&lt;=0,"予価未定","")),"")</f>
        <v>予価未定</v>
      </c>
      <c r="J392" s="21">
        <f>IF(A392&lt;=COUNTA([2]品名マスター!$B$2:$B$501),IFERROR(ROUND(ABS(E392*F392*-1),0),0),"")</f>
        <v>0</v>
      </c>
      <c r="K392" s="21">
        <f>ROUNDUP(COUNTA(B$3:$B392)/30,0)</f>
        <v>13</v>
      </c>
      <c r="L392" s="22" t="str">
        <f t="shared" si="26"/>
        <v/>
      </c>
      <c r="M392" s="22" t="str">
        <f t="shared" si="26"/>
        <v/>
      </c>
      <c r="N392" s="3">
        <f t="shared" si="27"/>
        <v>11</v>
      </c>
      <c r="O392" s="3" t="str">
        <f t="shared" si="24"/>
        <v>規格表</v>
      </c>
      <c r="P392" s="3" t="str">
        <f t="shared" si="25"/>
        <v/>
      </c>
      <c r="BA392" s="14"/>
      <c r="BB392" s="14"/>
      <c r="BC392" s="14"/>
    </row>
    <row r="393" spans="1:55" ht="27" hidden="1" customHeight="1">
      <c r="A393" s="5">
        <f>IF(COUNTA([2]品名マスター!$B$2:$B$501)&gt;=COUNTA(B$3:$B393),COUNTA(B$3:$B393),"")</f>
        <v>391</v>
      </c>
      <c r="B393" s="15" t="str">
        <f>IF(B392="","",IF(B392="以下余白","",IF([2]品名マスター!B392=0,"以下余白",[2]品名マスター!B392)))</f>
        <v>袋マヨネーズ</v>
      </c>
      <c r="C393" s="15" t="str">
        <f>IF(IF([2]品名マスター!C392=0,"以下余白",[2]品名マスター!C392)="以下余白","",[2]品名マスター!C392)</f>
        <v>規格表２－５０のとおり</v>
      </c>
      <c r="D393" s="16" t="str">
        <f>IF(IF([2]品名マスター!D392=0,"以下余白",[2]品名マスター!D392)="以下余白","",[2]品名マスター!D392)</f>
        <v>個</v>
      </c>
      <c r="E393" s="17">
        <f>IF(IF([2]品名マスター!E392=0,"以下余白",[2]品名マスター!E392)="以下余白","",[2]品名マスター!E392)</f>
        <v>1600</v>
      </c>
      <c r="F393" s="18"/>
      <c r="G393" s="19"/>
      <c r="H393" s="20" t="str">
        <f>IF(A393&lt;=COUNTA([2]品名マスター!$B$2:$B$501),IF(F393="","予価未定",IF(F393&lt;=0,"予価未定","")),"")</f>
        <v>予価未定</v>
      </c>
      <c r="J393" s="21">
        <f>IF(A393&lt;=COUNTA([2]品名マスター!$B$2:$B$501),IFERROR(ROUND(ABS(E393*F393*-1),0),0),"")</f>
        <v>0</v>
      </c>
      <c r="K393" s="21">
        <f>ROUNDUP(COUNTA(B$3:$B393)/30,0)</f>
        <v>14</v>
      </c>
      <c r="L393" s="22" t="str">
        <f t="shared" si="26"/>
        <v/>
      </c>
      <c r="M393" s="22" t="str">
        <f t="shared" si="26"/>
        <v/>
      </c>
      <c r="N393" s="3">
        <f t="shared" si="27"/>
        <v>11</v>
      </c>
      <c r="O393" s="3" t="str">
        <f t="shared" si="24"/>
        <v>規格表</v>
      </c>
      <c r="P393" s="3" t="str">
        <f t="shared" si="25"/>
        <v/>
      </c>
      <c r="BA393" s="14"/>
      <c r="BB393" s="14"/>
      <c r="BC393" s="14"/>
    </row>
    <row r="394" spans="1:55" ht="27" hidden="1" customHeight="1">
      <c r="A394" s="5">
        <f>IF(COUNTA([2]品名マスター!$B$2:$B$501)&gt;=COUNTA(B$3:$B394),COUNTA(B$3:$B394),"")</f>
        <v>392</v>
      </c>
      <c r="B394" s="15" t="str">
        <f>IF(B393="","",IF(B393="以下余白","",IF([2]品名マスター!B393=0,"以下余白",[2]品名マスター!B393)))</f>
        <v>マヨネーズ</v>
      </c>
      <c r="C394" s="15" t="str">
        <f>IF(IF([2]品名マスター!C393=0,"以下余白",[2]品名マスター!C393)="以下余白","",[2]品名マスター!C393)</f>
        <v>規格表２－４９のとおり</v>
      </c>
      <c r="D394" s="16" t="str">
        <f>IF(IF([2]品名マスター!D393=0,"以下余白",[2]品名マスター!D393)="以下余白","",[2]品名マスター!D393)</f>
        <v>本</v>
      </c>
      <c r="E394" s="17">
        <f>IF(IF([2]品名マスター!E393=0,"以下余白",[2]品名マスター!E393)="以下余白","",[2]品名マスター!E393)</f>
        <v>60</v>
      </c>
      <c r="F394" s="18"/>
      <c r="G394" s="19"/>
      <c r="H394" s="20" t="str">
        <f>IF(A394&lt;=COUNTA([2]品名マスター!$B$2:$B$501),IF(F394="","予価未定",IF(F394&lt;=0,"予価未定","")),"")</f>
        <v>予価未定</v>
      </c>
      <c r="J394" s="21">
        <f>IF(A394&lt;=COUNTA([2]品名マスター!$B$2:$B$501),IFERROR(ROUND(ABS(E394*F394*-1),0),0),"")</f>
        <v>0</v>
      </c>
      <c r="K394" s="21">
        <f>ROUNDUP(COUNTA(B$3:$B394)/30,0)</f>
        <v>14</v>
      </c>
      <c r="L394" s="22" t="str">
        <f t="shared" si="26"/>
        <v/>
      </c>
      <c r="M394" s="22" t="str">
        <f t="shared" si="26"/>
        <v/>
      </c>
      <c r="N394" s="3">
        <f t="shared" si="27"/>
        <v>11</v>
      </c>
      <c r="O394" s="3" t="str">
        <f t="shared" si="24"/>
        <v>規格表</v>
      </c>
      <c r="P394" s="3" t="str">
        <f t="shared" si="25"/>
        <v/>
      </c>
      <c r="BA394" s="14"/>
      <c r="BB394" s="14"/>
      <c r="BC394" s="14"/>
    </row>
    <row r="395" spans="1:55" ht="27" hidden="1" customHeight="1">
      <c r="A395" s="5">
        <f>IF(COUNTA([2]品名マスター!$B$2:$B$501)&gt;=COUNTA(B$3:$B395),COUNTA(B$3:$B395),"")</f>
        <v>393</v>
      </c>
      <c r="B395" s="15" t="str">
        <f>IF(B394="","",IF(B394="以下余白","",IF([2]品名マスター!B394=0,"以下余白",[2]品名マスター!B394)))</f>
        <v>万能調味料</v>
      </c>
      <c r="C395" s="15" t="str">
        <f>IF(IF([2]品名マスター!C394=0,"以下余白",[2]品名マスター!C394)="以下余白","",[2]品名マスター!C394)</f>
        <v>規格表２－１０８のとおり</v>
      </c>
      <c r="D395" s="16" t="str">
        <f>IF(IF([2]品名マスター!D394=0,"以下余白",[2]品名マスター!D394)="以下余白","",[2]品名マスター!D394)</f>
        <v>缶</v>
      </c>
      <c r="E395" s="17">
        <f>IF(IF([2]品名マスター!E394=0,"以下余白",[2]品名マスター!E394)="以下余白","",[2]品名マスター!E394)</f>
        <v>12</v>
      </c>
      <c r="F395" s="18"/>
      <c r="G395" s="19"/>
      <c r="H395" s="20" t="str">
        <f>IF(A395&lt;=COUNTA([2]品名マスター!$B$2:$B$501),IF(F395="","予価未定",IF(F395&lt;=0,"予価未定","")),"")</f>
        <v>予価未定</v>
      </c>
      <c r="J395" s="21">
        <f>IF(A395&lt;=COUNTA([2]品名マスター!$B$2:$B$501),IFERROR(ROUND(ABS(E395*F395*-1),0),0),"")</f>
        <v>0</v>
      </c>
      <c r="K395" s="21">
        <f>ROUNDUP(COUNTA(B$3:$B395)/30,0)</f>
        <v>14</v>
      </c>
      <c r="L395" s="22" t="str">
        <f t="shared" si="26"/>
        <v/>
      </c>
      <c r="M395" s="22" t="str">
        <f t="shared" si="26"/>
        <v/>
      </c>
      <c r="N395" s="3">
        <f t="shared" si="27"/>
        <v>12</v>
      </c>
      <c r="O395" s="3" t="str">
        <f t="shared" si="24"/>
        <v>規格表</v>
      </c>
      <c r="P395" s="3" t="str">
        <f t="shared" si="25"/>
        <v/>
      </c>
      <c r="BA395" s="14"/>
      <c r="BB395" s="14"/>
      <c r="BC395" s="14"/>
    </row>
    <row r="396" spans="1:55" ht="27" hidden="1" customHeight="1">
      <c r="A396" s="5">
        <f>IF(COUNTA([2]品名マスター!$B$2:$B$501)&gt;=COUNTA(B$3:$B396),COUNTA(B$3:$B396),"")</f>
        <v>394</v>
      </c>
      <c r="B396" s="15" t="str">
        <f>IF(B395="","",IF(B395="以下余白","",IF([2]品名マスター!B395=0,"以下余白",[2]品名マスター!B395)))</f>
        <v>ねり辛子</v>
      </c>
      <c r="C396" s="15" t="str">
        <f>IF(IF([2]品名マスター!C395=0,"以下余白",[2]品名マスター!C395)="以下余白","",[2]品名マスター!C395)</f>
        <v>規格表２－１００のとおり</v>
      </c>
      <c r="D396" s="16" t="str">
        <f>IF(IF([2]品名マスター!D395=0,"以下余白",[2]品名マスター!D395)="以下余白","",[2]品名マスター!D395)</f>
        <v>個</v>
      </c>
      <c r="E396" s="17">
        <f>IF(IF([2]品名マスター!E395=0,"以下余白",[2]品名マスター!E395)="以下余白","",[2]品名マスター!E395)</f>
        <v>30</v>
      </c>
      <c r="F396" s="18"/>
      <c r="G396" s="19"/>
      <c r="H396" s="20" t="str">
        <f>IF(A396&lt;=COUNTA([2]品名マスター!$B$2:$B$501),IF(F396="","予価未定",IF(F396&lt;=0,"予価未定","")),"")</f>
        <v>予価未定</v>
      </c>
      <c r="J396" s="21">
        <f>IF(A396&lt;=COUNTA([2]品名マスター!$B$2:$B$501),IFERROR(ROUND(ABS(E396*F396*-1),0),0),"")</f>
        <v>0</v>
      </c>
      <c r="K396" s="21">
        <f>ROUNDUP(COUNTA(B$3:$B396)/30,0)</f>
        <v>14</v>
      </c>
      <c r="L396" s="22" t="str">
        <f t="shared" si="26"/>
        <v/>
      </c>
      <c r="M396" s="22" t="str">
        <f t="shared" si="26"/>
        <v/>
      </c>
      <c r="N396" s="3">
        <f t="shared" si="27"/>
        <v>12</v>
      </c>
      <c r="O396" s="3" t="str">
        <f t="shared" si="24"/>
        <v>規格表</v>
      </c>
      <c r="P396" s="3" t="str">
        <f t="shared" si="25"/>
        <v/>
      </c>
      <c r="BA396" s="14"/>
      <c r="BB396" s="14"/>
      <c r="BC396" s="14"/>
    </row>
    <row r="397" spans="1:55" ht="27" hidden="1" customHeight="1">
      <c r="A397" s="5">
        <f>IF(COUNTA([2]品名マスター!$B$2:$B$501)&gt;=COUNTA(B$3:$B397),COUNTA(B$3:$B397),"")</f>
        <v>395</v>
      </c>
      <c r="B397" s="15" t="str">
        <f>IF(B396="","",IF(B396="以下余白","",IF([2]品名マスター!B396=0,"以下余白",[2]品名マスター!B396)))</f>
        <v>おろし生姜</v>
      </c>
      <c r="C397" s="15" t="str">
        <f>IF(IF([2]品名マスター!C396=0,"以下余白",[2]品名マスター!C396)="以下余白","",[2]品名マスター!C396)</f>
        <v>規格表２－９４のとおり</v>
      </c>
      <c r="D397" s="16" t="str">
        <f>IF(IF([2]品名マスター!D396=0,"以下余白",[2]品名マスター!D396)="以下余白","",[2]品名マスター!D396)</f>
        <v>kg</v>
      </c>
      <c r="E397" s="17">
        <f>IF(IF([2]品名マスター!E396=0,"以下余白",[2]品名マスター!E396)="以下余白","",[2]品名マスター!E396)</f>
        <v>12</v>
      </c>
      <c r="F397" s="18"/>
      <c r="G397" s="19"/>
      <c r="H397" s="20" t="str">
        <f>IF(A397&lt;=COUNTA([2]品名マスター!$B$2:$B$501),IF(F397="","予価未定",IF(F397&lt;=0,"予価未定","")),"")</f>
        <v>予価未定</v>
      </c>
      <c r="J397" s="21">
        <f>IF(A397&lt;=COUNTA([2]品名マスター!$B$2:$B$501),IFERROR(ROUND(ABS(E397*F397*-1),0),0),"")</f>
        <v>0</v>
      </c>
      <c r="K397" s="21">
        <f>ROUNDUP(COUNTA(B$3:$B397)/30,0)</f>
        <v>14</v>
      </c>
      <c r="L397" s="22" t="str">
        <f t="shared" si="26"/>
        <v/>
      </c>
      <c r="M397" s="22" t="str">
        <f t="shared" si="26"/>
        <v/>
      </c>
      <c r="N397" s="3">
        <f t="shared" si="27"/>
        <v>11</v>
      </c>
      <c r="O397" s="3" t="str">
        <f t="shared" si="24"/>
        <v>規格表</v>
      </c>
      <c r="P397" s="3" t="str">
        <f t="shared" si="25"/>
        <v/>
      </c>
      <c r="BA397" s="14"/>
      <c r="BB397" s="14"/>
      <c r="BC397" s="14"/>
    </row>
    <row r="398" spans="1:55" ht="27" hidden="1" customHeight="1">
      <c r="A398" s="5">
        <f>IF(COUNTA([2]品名マスター!$B$2:$B$501)&gt;=COUNTA(B$3:$B398),COUNTA(B$3:$B398),"")</f>
        <v>396</v>
      </c>
      <c r="B398" s="15" t="str">
        <f>IF(B397="","",IF(B397="以下余白","",IF([2]品名マスター!B397=0,"以下余白",[2]品名マスター!B397)))</f>
        <v>おろしにんにく</v>
      </c>
      <c r="C398" s="15" t="str">
        <f>IF(IF([2]品名マスター!C397=0,"以下余白",[2]品名マスター!C397)="以下余白","",[2]品名マスター!C397)</f>
        <v>規格表２－３６のとおり</v>
      </c>
      <c r="D398" s="16" t="str">
        <f>IF(IF([2]品名マスター!D397=0,"以下余白",[2]品名マスター!D397)="以下余白","",[2]品名マスター!D397)</f>
        <v>kg</v>
      </c>
      <c r="E398" s="17">
        <f>IF(IF([2]品名マスター!E397=0,"以下余白",[2]品名マスター!E397)="以下余白","",[2]品名マスター!E397)</f>
        <v>30</v>
      </c>
      <c r="F398" s="18"/>
      <c r="G398" s="19"/>
      <c r="H398" s="20" t="str">
        <f>IF(A398&lt;=COUNTA([2]品名マスター!$B$2:$B$501),IF(F398="","予価未定",IF(F398&lt;=0,"予価未定","")),"")</f>
        <v>予価未定</v>
      </c>
      <c r="J398" s="21">
        <f>IF(A398&lt;=COUNTA([2]品名マスター!$B$2:$B$501),IFERROR(ROUND(ABS(E398*F398*-1),0),0),"")</f>
        <v>0</v>
      </c>
      <c r="K398" s="21">
        <f>ROUNDUP(COUNTA(B$3:$B398)/30,0)</f>
        <v>14</v>
      </c>
      <c r="L398" s="22" t="str">
        <f t="shared" si="26"/>
        <v/>
      </c>
      <c r="M398" s="22" t="str">
        <f t="shared" si="26"/>
        <v/>
      </c>
      <c r="N398" s="3">
        <f t="shared" si="27"/>
        <v>11</v>
      </c>
      <c r="O398" s="3" t="str">
        <f t="shared" si="24"/>
        <v>規格表</v>
      </c>
      <c r="P398" s="3" t="str">
        <f t="shared" si="25"/>
        <v/>
      </c>
      <c r="BA398" s="14"/>
      <c r="BB398" s="14"/>
      <c r="BC398" s="14"/>
    </row>
    <row r="399" spans="1:55" ht="27" hidden="1" customHeight="1">
      <c r="A399" s="5">
        <f>IF(COUNTA([2]品名マスター!$B$2:$B$501)&gt;=COUNTA(B$3:$B399),COUNTA(B$3:$B399),"")</f>
        <v>397</v>
      </c>
      <c r="B399" s="62" t="str">
        <f>IF(B398="","",IF(B398="以下余白","",IF([2]品名マスター!B398=0,"以下余白",[2]品名マスター!B398)))</f>
        <v>ポタージュスープの素</v>
      </c>
      <c r="C399" s="15" t="str">
        <f>IF(IF([2]品名マスター!C398=0,"以下余白",[2]品名マスター!C398)="以下余白","",[2]品名マスター!C398)</f>
        <v>規格表２－４８のとおり</v>
      </c>
      <c r="D399" s="16" t="str">
        <f>IF(IF([2]品名マスター!D398=0,"以下余白",[2]品名マスター!D398)="以下余白","",[2]品名マスター!D398)</f>
        <v>kg</v>
      </c>
      <c r="E399" s="17">
        <f>IF(IF([2]品名マスター!E398=0,"以下余白",[2]品名マスター!E398)="以下余白","",[2]品名マスター!E398)</f>
        <v>20</v>
      </c>
      <c r="F399" s="18"/>
      <c r="G399" s="19"/>
      <c r="H399" s="20" t="str">
        <f>IF(A399&lt;=COUNTA([2]品名マスター!$B$2:$B$501),IF(F399="","予価未定",IF(F399&lt;=0,"予価未定","")),"")</f>
        <v>予価未定</v>
      </c>
      <c r="J399" s="21">
        <f>IF(A399&lt;=COUNTA([2]品名マスター!$B$2:$B$501),IFERROR(ROUND(ABS(E399*F399*-1),0),0),"")</f>
        <v>0</v>
      </c>
      <c r="K399" s="21">
        <f>ROUNDUP(COUNTA(B$3:$B399)/30,0)</f>
        <v>14</v>
      </c>
      <c r="L399" s="22" t="str">
        <f t="shared" si="26"/>
        <v/>
      </c>
      <c r="M399" s="22" t="str">
        <f t="shared" si="26"/>
        <v/>
      </c>
      <c r="N399" s="3">
        <f t="shared" si="27"/>
        <v>11</v>
      </c>
      <c r="O399" s="3" t="str">
        <f t="shared" si="24"/>
        <v>規格表</v>
      </c>
      <c r="P399" s="3" t="str">
        <f t="shared" si="25"/>
        <v/>
      </c>
      <c r="BA399" s="14"/>
      <c r="BB399" s="14"/>
      <c r="BC399" s="14"/>
    </row>
    <row r="400" spans="1:55" ht="27" hidden="1" customHeight="1">
      <c r="A400" s="5">
        <f>IF(COUNTA([2]品名マスター!$B$2:$B$501)&gt;=COUNTA(B$3:$B400),COUNTA(B$3:$B400),"")</f>
        <v>398</v>
      </c>
      <c r="B400" s="15" t="str">
        <f>IF(B399="","",IF(B399="以下余白","",IF([2]品名マスター!B399=0,"以下余白",[2]品名マスター!B399)))</f>
        <v>中華スープの素</v>
      </c>
      <c r="C400" s="15" t="str">
        <f>IF(IF([2]品名マスター!C399=0,"以下余白",[2]品名マスター!C399)="以下余白","",[2]品名マスター!C399)</f>
        <v>規格表２－４７のとおり</v>
      </c>
      <c r="D400" s="16" t="str">
        <f>IF(IF([2]品名マスター!D399=0,"以下余白",[2]品名マスター!D399)="以下余白","",[2]品名マスター!D399)</f>
        <v>kg</v>
      </c>
      <c r="E400" s="17">
        <f>IF(IF([2]品名マスター!E399=0,"以下余白",[2]品名マスター!E399)="以下余白","",[2]品名マスター!E399)</f>
        <v>10</v>
      </c>
      <c r="F400" s="18"/>
      <c r="G400" s="19"/>
      <c r="H400" s="20" t="str">
        <f>IF(A400&lt;=COUNTA([2]品名マスター!$B$2:$B$501),IF(F400="","予価未定",IF(F400&lt;=0,"予価未定","")),"")</f>
        <v>予価未定</v>
      </c>
      <c r="J400" s="21">
        <f>IF(A400&lt;=COUNTA([2]品名マスター!$B$2:$B$501),IFERROR(ROUND(ABS(E400*F400*-1),0),0),"")</f>
        <v>0</v>
      </c>
      <c r="K400" s="21">
        <f>ROUNDUP(COUNTA(B$3:$B400)/30,0)</f>
        <v>14</v>
      </c>
      <c r="L400" s="22" t="str">
        <f t="shared" si="26"/>
        <v/>
      </c>
      <c r="M400" s="22" t="str">
        <f t="shared" si="26"/>
        <v/>
      </c>
      <c r="N400" s="3">
        <f t="shared" si="27"/>
        <v>11</v>
      </c>
      <c r="O400" s="3" t="str">
        <f t="shared" si="24"/>
        <v>規格表</v>
      </c>
      <c r="P400" s="3" t="str">
        <f t="shared" si="25"/>
        <v/>
      </c>
      <c r="BA400" s="14"/>
      <c r="BB400" s="14"/>
      <c r="BC400" s="14"/>
    </row>
    <row r="401" spans="1:55" ht="27" hidden="1" customHeight="1">
      <c r="A401" s="5">
        <f>IF(COUNTA([2]品名マスター!$B$2:$B$501)&gt;=COUNTA(B$3:$B401),COUNTA(B$3:$B401),"")</f>
        <v>399</v>
      </c>
      <c r="B401" s="15" t="str">
        <f>IF(B400="","",IF(B400="以下余白","",IF([2]品名マスター!B400=0,"以下余白",[2]品名マスター!B400)))</f>
        <v>ガラスープ</v>
      </c>
      <c r="C401" s="15" t="str">
        <f>IF(IF([2]品名マスター!C400=0,"以下余白",[2]品名マスター!C400)="以下余白","",[2]品名マスター!C400)</f>
        <v>規格表２－１４０のとおり</v>
      </c>
      <c r="D401" s="16" t="str">
        <f>IF(IF([2]品名マスター!D400=0,"以下余白",[2]品名マスター!D400)="以下余白","",[2]品名マスター!D400)</f>
        <v>kg</v>
      </c>
      <c r="E401" s="17">
        <f>IF(IF([2]品名マスター!E400=0,"以下余白",[2]品名マスター!E400)="以下余白","",[2]品名マスター!E400)</f>
        <v>20</v>
      </c>
      <c r="F401" s="18"/>
      <c r="G401" s="19"/>
      <c r="H401" s="20" t="str">
        <f>IF(A401&lt;=COUNTA([2]品名マスター!$B$2:$B$501),IF(F401="","予価未定",IF(F401&lt;=0,"予価未定","")),"")</f>
        <v>予価未定</v>
      </c>
      <c r="J401" s="21">
        <f>IF(A401&lt;=COUNTA([2]品名マスター!$B$2:$B$501),IFERROR(ROUND(ABS(E401*F401*-1),0),0),"")</f>
        <v>0</v>
      </c>
      <c r="K401" s="21">
        <f>ROUNDUP(COUNTA(B$3:$B401)/30,0)</f>
        <v>14</v>
      </c>
      <c r="L401" s="22" t="str">
        <f t="shared" si="26"/>
        <v/>
      </c>
      <c r="M401" s="22" t="str">
        <f t="shared" si="26"/>
        <v/>
      </c>
      <c r="N401" s="3">
        <f t="shared" si="27"/>
        <v>12</v>
      </c>
      <c r="O401" s="3" t="str">
        <f t="shared" si="24"/>
        <v>規格表</v>
      </c>
      <c r="P401" s="3" t="str">
        <f t="shared" si="25"/>
        <v/>
      </c>
      <c r="BA401" s="14"/>
      <c r="BB401" s="14"/>
      <c r="BC401" s="14"/>
    </row>
    <row r="402" spans="1:55" ht="27" hidden="1" customHeight="1">
      <c r="A402" s="5">
        <f>IF(COUNTA([2]品名マスター!$B$2:$B$501)&gt;=COUNTA(B$3:$B402),COUNTA(B$3:$B402),"")</f>
        <v>400</v>
      </c>
      <c r="B402" s="15" t="str">
        <f>IF(B401="","",IF(B401="以下余白","",IF([2]品名マスター!B401=0,"以下余白",[2]品名マスター!B401)))</f>
        <v>コンソメスープの素</v>
      </c>
      <c r="C402" s="15" t="str">
        <f>IF(IF([2]品名マスター!C401=0,"以下余白",[2]品名マスター!C401)="以下余白","",[2]品名マスター!C401)</f>
        <v>規格表２－４６のとおり</v>
      </c>
      <c r="D402" s="16" t="str">
        <f>IF(IF([2]品名マスター!D401=0,"以下余白",[2]品名マスター!D401)="以下余白","",[2]品名マスター!D401)</f>
        <v>kg</v>
      </c>
      <c r="E402" s="17">
        <f>IF(IF([2]品名マスター!E401=0,"以下余白",[2]品名マスター!E401)="以下余白","",[2]品名マスター!E401)</f>
        <v>20</v>
      </c>
      <c r="F402" s="18"/>
      <c r="G402" s="19"/>
      <c r="H402" s="20" t="str">
        <f>IF(A402&lt;=COUNTA([2]品名マスター!$B$2:$B$501),IF(F402="","予価未定",IF(F402&lt;=0,"予価未定","")),"")</f>
        <v>予価未定</v>
      </c>
      <c r="J402" s="21">
        <f>IF(A402&lt;=COUNTA([2]品名マスター!$B$2:$B$501),IFERROR(ROUND(ABS(E402*F402*-1),0),0),"")</f>
        <v>0</v>
      </c>
      <c r="K402" s="21">
        <f>ROUNDUP(COUNTA(B$3:$B402)/30,0)</f>
        <v>14</v>
      </c>
      <c r="L402" s="22" t="str">
        <f t="shared" si="26"/>
        <v/>
      </c>
      <c r="M402" s="22" t="str">
        <f t="shared" si="26"/>
        <v/>
      </c>
      <c r="N402" s="3">
        <f t="shared" si="27"/>
        <v>11</v>
      </c>
      <c r="O402" s="3" t="str">
        <f t="shared" si="24"/>
        <v>規格表</v>
      </c>
      <c r="P402" s="3" t="str">
        <f t="shared" si="25"/>
        <v/>
      </c>
    </row>
    <row r="403" spans="1:55" ht="27" hidden="1" customHeight="1">
      <c r="A403" s="5">
        <f>IF(COUNTA([2]品名マスター!$B$2:$B$501)&gt;=COUNTA(B$3:$B403),COUNTA(B$3:$B403),"")</f>
        <v>401</v>
      </c>
      <c r="B403" s="15" t="str">
        <f>IF(B402="","",IF(B402="以下余白","",IF([2]品名マスター!B402=0,"以下余白",[2]品名マスター!B402)))</f>
        <v>だしの素</v>
      </c>
      <c r="C403" s="15" t="str">
        <f>IF(IF([2]品名マスター!C402=0,"以下余白",[2]品名マスター!C402)="以下余白","",[2]品名マスター!C402)</f>
        <v>規格表２－４４のとおり</v>
      </c>
      <c r="D403" s="16" t="str">
        <f>IF(IF([2]品名マスター!D402=0,"以下余白",[2]品名マスター!D402)="以下余白","",[2]品名マスター!D402)</f>
        <v>kg</v>
      </c>
      <c r="E403" s="17">
        <f>IF(IF([2]品名マスター!E402=0,"以下余白",[2]品名マスター!E402)="以下余白","",[2]品名マスター!E402)</f>
        <v>70</v>
      </c>
      <c r="F403" s="18"/>
      <c r="G403" s="19"/>
      <c r="H403" s="20" t="str">
        <f>IF(A403&lt;=COUNTA([2]品名マスター!$B$2:$B$501),IF(F403="","予価未定",IF(F403&lt;=0,"予価未定","")),"")</f>
        <v>予価未定</v>
      </c>
      <c r="J403" s="21">
        <f>IF(A403&lt;=COUNTA([2]品名マスター!$B$2:$B$501),IFERROR(ROUND(ABS(E403*F403*-1),0),0),"")</f>
        <v>0</v>
      </c>
      <c r="K403" s="21">
        <f>ROUNDUP(COUNTA(B$3:$B403)/30,0)</f>
        <v>14</v>
      </c>
      <c r="L403" s="22" t="str">
        <f t="shared" si="26"/>
        <v/>
      </c>
      <c r="M403" s="22" t="str">
        <f t="shared" si="26"/>
        <v/>
      </c>
      <c r="N403" s="3">
        <f t="shared" si="27"/>
        <v>11</v>
      </c>
      <c r="O403" s="3" t="str">
        <f t="shared" si="24"/>
        <v>規格表</v>
      </c>
      <c r="P403" s="3" t="str">
        <f t="shared" si="25"/>
        <v/>
      </c>
    </row>
    <row r="404" spans="1:55" ht="27" hidden="1" customHeight="1">
      <c r="A404" s="5">
        <f>IF(COUNTA([2]品名マスター!$B$2:$B$501)&gt;=COUNTA(B$3:$B404),COUNTA(B$3:$B404),"")</f>
        <v>402</v>
      </c>
      <c r="B404" s="15" t="str">
        <f>IF(B403="","",IF(B403="以下余白","",IF([2]品名マスター!B403=0,"以下余白",[2]品名マスター!B403)))</f>
        <v>業務用ポン酢</v>
      </c>
      <c r="C404" s="15" t="str">
        <f>IF(IF([2]品名マスター!C403=0,"以下余白",[2]品名マスター!C403)="以下余白","",[2]品名マスター!C403)</f>
        <v>規格表２－１３４のとおり</v>
      </c>
      <c r="D404" s="16" t="str">
        <f>IF(IF([2]品名マスター!D403=0,"以下余白",[2]品名マスター!D403)="以下余白","",[2]品名マスター!D403)</f>
        <v>本</v>
      </c>
      <c r="E404" s="17">
        <f>IF(IF([2]品名マスター!E403=0,"以下余白",[2]品名マスター!E403)="以下余白","",[2]品名マスター!E403)</f>
        <v>24</v>
      </c>
      <c r="F404" s="18"/>
      <c r="G404" s="19"/>
      <c r="H404" s="20" t="str">
        <f>IF(A404&lt;=COUNTA([2]品名マスター!$B$2:$B$501),IF(F404="","予価未定",IF(F404&lt;=0,"予価未定","")),"")</f>
        <v>予価未定</v>
      </c>
      <c r="J404" s="21">
        <f>IF(A404&lt;=COUNTA([2]品名マスター!$B$2:$B$501),IFERROR(ROUND(ABS(E404*F404*-1),0),0),"")</f>
        <v>0</v>
      </c>
      <c r="K404" s="21">
        <f>ROUNDUP(COUNTA(B$3:$B404)/30,0)</f>
        <v>14</v>
      </c>
      <c r="L404" s="22" t="str">
        <f t="shared" si="26"/>
        <v/>
      </c>
      <c r="M404" s="22" t="str">
        <f t="shared" si="26"/>
        <v/>
      </c>
      <c r="N404" s="3">
        <f t="shared" si="27"/>
        <v>12</v>
      </c>
      <c r="O404" s="3" t="str">
        <f t="shared" si="24"/>
        <v>規格表</v>
      </c>
      <c r="P404" s="3" t="str">
        <f t="shared" si="25"/>
        <v/>
      </c>
    </row>
    <row r="405" spans="1:55" ht="27" hidden="1" customHeight="1">
      <c r="A405" s="5">
        <f>IF(COUNTA([2]品名マスター!$B$2:$B$501)&gt;=COUNTA(B$3:$B405),COUNTA(B$3:$B405),"")</f>
        <v>403</v>
      </c>
      <c r="B405" s="15" t="str">
        <f>IF(B404="","",IF(B404="以下余白","",IF([2]品名マスター!B404=0,"以下余白",[2]品名マスター!B404)))</f>
        <v>チャツネ</v>
      </c>
      <c r="C405" s="15" t="str">
        <f>IF(IF([2]品名マスター!C404=0,"以下余白",[2]品名マスター!C404)="以下余白","",[2]品名マスター!C404)</f>
        <v>規格表２－７５のとおり</v>
      </c>
      <c r="D405" s="16" t="str">
        <f>IF(IF([2]品名マスター!D404=0,"以下余白",[2]品名マスター!D404)="以下余白","",[2]品名マスター!D404)</f>
        <v>本</v>
      </c>
      <c r="E405" s="17">
        <f>IF(IF([2]品名マスター!E404=0,"以下余白",[2]品名マスター!E404)="以下余白","",[2]品名マスター!E404)</f>
        <v>30</v>
      </c>
      <c r="F405" s="18"/>
      <c r="G405" s="19"/>
      <c r="H405" s="20" t="str">
        <f>IF(A405&lt;=COUNTA([2]品名マスター!$B$2:$B$501),IF(F405="","予価未定",IF(F405&lt;=0,"予価未定","")),"")</f>
        <v>予価未定</v>
      </c>
      <c r="J405" s="21">
        <f>IF(A405&lt;=COUNTA([2]品名マスター!$B$2:$B$501),IFERROR(ROUND(ABS(E405*F405*-1),0),0),"")</f>
        <v>0</v>
      </c>
      <c r="K405" s="21">
        <f>ROUNDUP(COUNTA(B$3:$B405)/30,0)</f>
        <v>14</v>
      </c>
      <c r="L405" s="22" t="str">
        <f t="shared" si="26"/>
        <v/>
      </c>
      <c r="M405" s="22" t="str">
        <f t="shared" si="26"/>
        <v/>
      </c>
      <c r="N405" s="3">
        <f t="shared" si="27"/>
        <v>11</v>
      </c>
      <c r="O405" s="3" t="str">
        <f t="shared" si="24"/>
        <v>規格表</v>
      </c>
      <c r="P405" s="3" t="str">
        <f t="shared" si="25"/>
        <v/>
      </c>
    </row>
    <row r="406" spans="1:55" ht="27" hidden="1" customHeight="1">
      <c r="A406" s="5">
        <f>IF(COUNTA([2]品名マスター!$B$2:$B$501)&gt;=COUNTA(B$3:$B406),COUNTA(B$3:$B406),"")</f>
        <v>404</v>
      </c>
      <c r="B406" s="15" t="str">
        <f>IF(B405="","",IF(B405="以下余白","",IF([2]品名マスター!B405=0,"以下余白",[2]品名マスター!B405)))</f>
        <v>甜麺醤</v>
      </c>
      <c r="C406" s="15" t="str">
        <f>IF(IF([2]品名マスター!C405=0,"以下余白",[2]品名マスター!C405)="以下余白","",[2]品名マスター!C405)</f>
        <v>規格表２－１６８のとおり</v>
      </c>
      <c r="D406" s="16" t="str">
        <f>IF(IF([2]品名マスター!D405=0,"以下余白",[2]品名マスター!D405)="以下余白","",[2]品名マスター!D405)</f>
        <v>個</v>
      </c>
      <c r="E406" s="17">
        <f>IF(IF([2]品名マスター!E405=0,"以下余白",[2]品名マスター!E405)="以下余白","",[2]品名マスター!E405)</f>
        <v>15</v>
      </c>
      <c r="F406" s="18"/>
      <c r="G406" s="19"/>
      <c r="H406" s="20" t="str">
        <f>IF(A406&lt;=COUNTA([2]品名マスター!$B$2:$B$501),IF(F406="","予価未定",IF(F406&lt;=0,"予価未定","")),"")</f>
        <v>予価未定</v>
      </c>
      <c r="J406" s="21">
        <f>IF(A406&lt;=COUNTA([2]品名マスター!$B$2:$B$501),IFERROR(ROUND(ABS(E406*F406*-1),0),0),"")</f>
        <v>0</v>
      </c>
      <c r="K406" s="21">
        <f>ROUNDUP(COUNTA(B$3:$B406)/30,0)</f>
        <v>14</v>
      </c>
      <c r="L406" s="22" t="str">
        <f t="shared" si="26"/>
        <v/>
      </c>
      <c r="M406" s="22" t="str">
        <f t="shared" si="26"/>
        <v/>
      </c>
      <c r="N406" s="3">
        <f t="shared" si="27"/>
        <v>12</v>
      </c>
      <c r="O406" s="3" t="str">
        <f t="shared" si="24"/>
        <v>規格表</v>
      </c>
      <c r="P406" s="3" t="str">
        <f t="shared" si="25"/>
        <v/>
      </c>
    </row>
    <row r="407" spans="1:55" ht="27" hidden="1" customHeight="1">
      <c r="A407" s="5">
        <f>IF(COUNTA([2]品名マスター!$B$2:$B$501)&gt;=COUNTA(B$3:$B407),COUNTA(B$3:$B407),"")</f>
        <v>405</v>
      </c>
      <c r="B407" s="15" t="str">
        <f>IF(B406="","",IF(B406="以下余白","",IF([2]品名マスター!B406=0,"以下余白",[2]品名マスター!B406)))</f>
        <v>豆板醤</v>
      </c>
      <c r="C407" s="15" t="str">
        <f>IF(IF([2]品名マスター!C406=0,"以下余白",[2]品名マスター!C406)="以下余白","",[2]品名マスター!C406)</f>
        <v>規格表２－８５のとおり</v>
      </c>
      <c r="D407" s="16" t="str">
        <f>IF(IF([2]品名マスター!D406=0,"以下余白",[2]品名マスター!D406)="以下余白","",[2]品名マスター!D406)</f>
        <v>kg</v>
      </c>
      <c r="E407" s="17">
        <f>IF(IF([2]品名マスター!E406=0,"以下余白",[2]品名マスター!E406)="以下余白","",[2]品名マスター!E406)</f>
        <v>6</v>
      </c>
      <c r="F407" s="18"/>
      <c r="G407" s="19"/>
      <c r="H407" s="20" t="str">
        <f>IF(A407&lt;=COUNTA([2]品名マスター!$B$2:$B$501),IF(F407="","予価未定",IF(F407&lt;=0,"予価未定","")),"")</f>
        <v>予価未定</v>
      </c>
      <c r="J407" s="21">
        <f>IF(A407&lt;=COUNTA([2]品名マスター!$B$2:$B$501),IFERROR(ROUND(ABS(E407*F407*-1),0),0),"")</f>
        <v>0</v>
      </c>
      <c r="K407" s="21">
        <f>ROUNDUP(COUNTA(B$3:$B407)/30,0)</f>
        <v>14</v>
      </c>
      <c r="L407" s="22" t="str">
        <f t="shared" si="26"/>
        <v/>
      </c>
      <c r="M407" s="22" t="str">
        <f t="shared" si="26"/>
        <v/>
      </c>
      <c r="N407" s="3">
        <f t="shared" si="27"/>
        <v>11</v>
      </c>
      <c r="O407" s="3" t="str">
        <f t="shared" si="24"/>
        <v>規格表</v>
      </c>
      <c r="P407" s="3" t="str">
        <f t="shared" si="25"/>
        <v/>
      </c>
    </row>
    <row r="408" spans="1:55" ht="27" hidden="1" customHeight="1">
      <c r="A408" s="5">
        <f>IF(COUNTA([2]品名マスター!$B$2:$B$501)&gt;=COUNTA(B$3:$B408),COUNTA(B$3:$B408),"")</f>
        <v>406</v>
      </c>
      <c r="B408" s="25" t="str">
        <f>IF(B407="","",IF(B407="以下余白","",IF([2]品名マスター!B407=0,"以下余白",[2]品名マスター!B407)))</f>
        <v>ポークランチョンミート</v>
      </c>
      <c r="C408" s="15" t="str">
        <f>IF(IF([2]品名マスター!C407=0,"以下余白",[2]品名マスター!C407)="以下余白","",[2]品名マスター!C407)</f>
        <v>規格表１３－３４のとおり</v>
      </c>
      <c r="D408" s="16" t="str">
        <f>IF(IF([2]品名マスター!D407=0,"以下余白",[2]品名マスター!D407)="以下余白","",[2]品名マスター!D407)</f>
        <v>缶</v>
      </c>
      <c r="E408" s="17">
        <f>IF(IF([2]品名マスター!E407=0,"以下余白",[2]品名マスター!E407)="以下余白","",[2]品名マスター!E407)</f>
        <v>12</v>
      </c>
      <c r="F408" s="18"/>
      <c r="G408" s="19"/>
      <c r="H408" s="20" t="str">
        <f>IF(A408&lt;=COUNTA([2]品名マスター!$B$2:$B$501),IF(F408="","予価未定",IF(F408&lt;=0,"予価未定","")),"")</f>
        <v>予価未定</v>
      </c>
      <c r="J408" s="21">
        <f>IF(A408&lt;=COUNTA([2]品名マスター!$B$2:$B$501),IFERROR(ROUND(ABS(E408*F408*-1),0),0),"")</f>
        <v>0</v>
      </c>
      <c r="K408" s="21">
        <f>ROUNDUP(COUNTA(B$3:$B408)/30,0)</f>
        <v>14</v>
      </c>
      <c r="L408" s="22" t="str">
        <f t="shared" si="26"/>
        <v/>
      </c>
      <c r="M408" s="22" t="str">
        <f t="shared" si="26"/>
        <v/>
      </c>
      <c r="N408" s="3">
        <f t="shared" si="27"/>
        <v>12</v>
      </c>
      <c r="O408" s="3" t="str">
        <f t="shared" si="24"/>
        <v>規格表</v>
      </c>
      <c r="P408" s="3" t="str">
        <f t="shared" si="25"/>
        <v/>
      </c>
    </row>
    <row r="409" spans="1:55" ht="27" hidden="1" customHeight="1">
      <c r="A409" s="5">
        <f>IF(COUNTA([2]品名マスター!$B$2:$B$501)&gt;=COUNTA(B$3:$B409),COUNTA(B$3:$B409),"")</f>
        <v>407</v>
      </c>
      <c r="B409" s="15" t="str">
        <f>IF(B408="","",IF(B408="以下余白","",IF([2]品名マスター!B408=0,"以下余白",[2]品名マスター!B408)))</f>
        <v>パックふりかけ</v>
      </c>
      <c r="C409" s="15" t="str">
        <f>IF(IF([2]品名マスター!C408=0,"以下余白",[2]品名マスター!C408)="以下余白","",[2]品名マスター!C408)</f>
        <v>規格表１７－１９のとおり</v>
      </c>
      <c r="D409" s="16" t="str">
        <f>IF(IF([2]品名マスター!D408=0,"以下余白",[2]品名マスター!D408)="以下余白","",[2]品名マスター!D408)</f>
        <v>個</v>
      </c>
      <c r="E409" s="17">
        <f>IF(IF([2]品名マスター!E408=0,"以下余白",[2]品名マスター!E408)="以下余白","",[2]品名マスター!E408)</f>
        <v>2000</v>
      </c>
      <c r="F409" s="18"/>
      <c r="G409" s="19"/>
      <c r="H409" s="20" t="str">
        <f>IF(A409&lt;=COUNTA([2]品名マスター!$B$2:$B$501),IF(F409="","予価未定",IF(F409&lt;=0,"予価未定","")),"")</f>
        <v>予価未定</v>
      </c>
      <c r="J409" s="21">
        <f>IF(A409&lt;=COUNTA([2]品名マスター!$B$2:$B$501),IFERROR(ROUND(ABS(E409*F409*-1),0),0),"")</f>
        <v>0</v>
      </c>
      <c r="K409" s="21">
        <f>ROUNDUP(COUNTA(B$3:$B409)/30,0)</f>
        <v>14</v>
      </c>
      <c r="L409" s="22" t="str">
        <f t="shared" si="26"/>
        <v/>
      </c>
      <c r="M409" s="22" t="str">
        <f t="shared" si="26"/>
        <v/>
      </c>
      <c r="N409" s="3">
        <f t="shared" si="27"/>
        <v>12</v>
      </c>
      <c r="O409" s="3" t="str">
        <f t="shared" si="24"/>
        <v>規格表</v>
      </c>
      <c r="P409" s="3" t="str">
        <f t="shared" si="25"/>
        <v/>
      </c>
    </row>
    <row r="410" spans="1:55" ht="27" hidden="1" customHeight="1">
      <c r="A410" s="5">
        <f>IF(COUNTA([2]品名マスター!$B$2:$B$501)&gt;=COUNTA(B$3:$B410),COUNTA(B$3:$B410),"")</f>
        <v>408</v>
      </c>
      <c r="B410" s="15" t="str">
        <f>IF(B409="","",IF(B409="以下余白","",IF([2]品名マスター!B409=0,"以下余白",[2]品名マスター!B409)))</f>
        <v>ごまふりかけ</v>
      </c>
      <c r="C410" s="15" t="str">
        <f>IF(IF([2]品名マスター!C409=0,"以下余白",[2]品名マスター!C409)="以下余白","",[2]品名マスター!C409)</f>
        <v>規格表１７－２０のとおり</v>
      </c>
      <c r="D410" s="16" t="str">
        <f>IF(IF([2]品名マスター!D409=0,"以下余白",[2]品名マスター!D409)="以下余白","",[2]品名マスター!D409)</f>
        <v>個</v>
      </c>
      <c r="E410" s="17">
        <f>IF(IF([2]品名マスター!E409=0,"以下余白",[2]品名マスター!E409)="以下余白","",[2]品名マスター!E409)</f>
        <v>90</v>
      </c>
      <c r="F410" s="18"/>
      <c r="G410" s="19"/>
      <c r="H410" s="20" t="str">
        <f>IF(A410&lt;=COUNTA([2]品名マスター!$B$2:$B$501),IF(F410="","予価未定",IF(F410&lt;=0,"予価未定","")),"")</f>
        <v>予価未定</v>
      </c>
      <c r="J410" s="21">
        <f>IF(A410&lt;=COUNTA([2]品名マスター!$B$2:$B$501),IFERROR(ROUND(ABS(E410*F410*-1),0),0),"")</f>
        <v>0</v>
      </c>
      <c r="K410" s="21">
        <f>ROUNDUP(COUNTA(B$3:$B410)/30,0)</f>
        <v>14</v>
      </c>
      <c r="L410" s="22" t="str">
        <f t="shared" si="26"/>
        <v/>
      </c>
      <c r="M410" s="22" t="str">
        <f t="shared" si="26"/>
        <v/>
      </c>
      <c r="N410" s="3">
        <f t="shared" si="27"/>
        <v>12</v>
      </c>
      <c r="O410" s="3" t="str">
        <f t="shared" si="24"/>
        <v>規格表</v>
      </c>
      <c r="P410" s="3" t="str">
        <f t="shared" si="25"/>
        <v/>
      </c>
    </row>
    <row r="411" spans="1:55" ht="27" hidden="1" customHeight="1">
      <c r="A411" s="5">
        <f>IF(COUNTA([2]品名マスター!$B$2:$B$501)&gt;=COUNTA(B$3:$B411),COUNTA(B$3:$B411),"")</f>
        <v>409</v>
      </c>
      <c r="B411" s="15" t="str">
        <f>IF(B410="","",IF(B410="以下余白","",IF([2]品名マスター!B410=0,"以下余白",[2]品名マスター!B410)))</f>
        <v>ツナ缶Ａ</v>
      </c>
      <c r="C411" s="15" t="str">
        <f>IF(IF([2]品名マスター!C410=0,"以下余白",[2]品名マスター!C410)="以下余白","",[2]品名マスター!C410)</f>
        <v>規格表１３－１８のとおり</v>
      </c>
      <c r="D411" s="16" t="str">
        <f>IF(IF([2]品名マスター!D410=0,"以下余白",[2]品名マスター!D410)="以下余白","",[2]品名マスター!D410)</f>
        <v>缶</v>
      </c>
      <c r="E411" s="17">
        <f>IF(IF([2]品名マスター!E410=0,"以下余白",[2]品名マスター!E410)="以下余白","",[2]品名マスター!E410)</f>
        <v>36</v>
      </c>
      <c r="F411" s="18"/>
      <c r="G411" s="19"/>
      <c r="H411" s="20" t="str">
        <f>IF(A411&lt;=COUNTA([2]品名マスター!$B$2:$B$501),IF(F411="","予価未定",IF(F411&lt;=0,"予価未定","")),"")</f>
        <v>予価未定</v>
      </c>
      <c r="J411" s="21">
        <f>IF(A411&lt;=COUNTA([2]品名マスター!$B$2:$B$501),IFERROR(ROUND(ABS(E411*F411*-1),0),0),"")</f>
        <v>0</v>
      </c>
      <c r="K411" s="21">
        <f>ROUNDUP(COUNTA(B$3:$B411)/30,0)</f>
        <v>14</v>
      </c>
      <c r="L411" s="22" t="str">
        <f t="shared" si="26"/>
        <v/>
      </c>
      <c r="M411" s="22" t="str">
        <f t="shared" si="26"/>
        <v/>
      </c>
      <c r="N411" s="3">
        <f t="shared" si="27"/>
        <v>12</v>
      </c>
      <c r="O411" s="3" t="str">
        <f t="shared" si="24"/>
        <v>規格表</v>
      </c>
      <c r="P411" s="3" t="str">
        <f t="shared" si="25"/>
        <v/>
      </c>
    </row>
    <row r="412" spans="1:55" ht="27" hidden="1" customHeight="1">
      <c r="A412" s="5">
        <f>IF(COUNTA([2]品名マスター!$B$2:$B$501)&gt;=COUNTA(B$3:$B412),COUNTA(B$3:$B412),"")</f>
        <v>410</v>
      </c>
      <c r="B412" s="15" t="str">
        <f>IF(B411="","",IF(B411="以下余白","",IF([2]品名マスター!B411=0,"以下余白",[2]品名マスター!B411)))</f>
        <v>焼鶏缶</v>
      </c>
      <c r="C412" s="15" t="str">
        <f>IF(IF([2]品名マスター!C411=0,"以下余白",[2]品名マスター!C411)="以下余白","",[2]品名マスター!C411)</f>
        <v>規格表１３－２８のとおり</v>
      </c>
      <c r="D412" s="16" t="str">
        <f>IF(IF([2]品名マスター!D411=0,"以下余白",[2]品名マスター!D411)="以下余白","",[2]品名マスター!D411)</f>
        <v>缶</v>
      </c>
      <c r="E412" s="17">
        <f>IF(IF([2]品名マスター!E411=0,"以下余白",[2]品名マスター!E411)="以下余白","",[2]品名マスター!E411)</f>
        <v>30</v>
      </c>
      <c r="F412" s="18"/>
      <c r="G412" s="19"/>
      <c r="H412" s="20" t="str">
        <f>IF(A412&lt;=COUNTA([2]品名マスター!$B$2:$B$501),IF(F412="","予価未定",IF(F412&lt;=0,"予価未定","")),"")</f>
        <v>予価未定</v>
      </c>
      <c r="J412" s="21">
        <f>IF(A412&lt;=COUNTA([2]品名マスター!$B$2:$B$501),IFERROR(ROUND(ABS(E412*F412*-1),0),0),"")</f>
        <v>0</v>
      </c>
      <c r="K412" s="21">
        <f>ROUNDUP(COUNTA(B$3:$B412)/30,0)</f>
        <v>14</v>
      </c>
      <c r="L412" s="22" t="str">
        <f t="shared" si="26"/>
        <v/>
      </c>
      <c r="M412" s="22" t="str">
        <f t="shared" si="26"/>
        <v/>
      </c>
      <c r="N412" s="3">
        <f t="shared" si="27"/>
        <v>12</v>
      </c>
      <c r="O412" s="3" t="str">
        <f t="shared" si="24"/>
        <v>規格表</v>
      </c>
      <c r="P412" s="3" t="str">
        <f t="shared" si="25"/>
        <v/>
      </c>
    </row>
    <row r="413" spans="1:55" ht="27" hidden="1" customHeight="1">
      <c r="A413" s="5">
        <f>IF(COUNTA([2]品名マスター!$B$2:$B$501)&gt;=COUNTA(B$3:$B413),COUNTA(B$3:$B413),"")</f>
        <v>411</v>
      </c>
      <c r="B413" s="25" t="str">
        <f>IF(B412="","",IF(B412="以下余白","",IF([2]品名マスター!B412=0,"以下余白",[2]品名マスター!B412)))</f>
        <v>カップラーメンコク醤油</v>
      </c>
      <c r="C413" s="15" t="str">
        <f>IF(IF([2]品名マスター!C412=0,"以下余白",[2]品名マスター!C412)="以下余白","",[2]品名マスター!C412)</f>
        <v>規格表１４－８のとおり</v>
      </c>
      <c r="D413" s="16" t="str">
        <f>IF(IF([2]品名マスター!D412=0,"以下余白",[2]品名マスター!D412)="以下余白","",[2]品名マスター!D412)</f>
        <v>個</v>
      </c>
      <c r="E413" s="17">
        <f>IF(IF([2]品名マスター!E412=0,"以下余白",[2]品名マスター!E412)="以下余白","",[2]品名マスター!E412)</f>
        <v>648</v>
      </c>
      <c r="F413" s="18"/>
      <c r="G413" s="19"/>
      <c r="H413" s="20" t="str">
        <f>IF(A413&lt;=COUNTA([2]品名マスター!$B$2:$B$501),IF(F413="","予価未定",IF(F413&lt;=0,"予価未定","")),"")</f>
        <v>予価未定</v>
      </c>
      <c r="J413" s="21">
        <f>IF(A413&lt;=COUNTA([2]品名マスター!$B$2:$B$501),IFERROR(ROUND(ABS(E413*F413*-1),0),0),"")</f>
        <v>0</v>
      </c>
      <c r="K413" s="21">
        <f>ROUNDUP(COUNTA(B$3:$B413)/30,0)</f>
        <v>14</v>
      </c>
      <c r="L413" s="22" t="str">
        <f t="shared" si="26"/>
        <v/>
      </c>
      <c r="M413" s="22" t="str">
        <f t="shared" si="26"/>
        <v/>
      </c>
      <c r="N413" s="3">
        <f t="shared" si="27"/>
        <v>11</v>
      </c>
      <c r="O413" s="3" t="str">
        <f t="shared" si="24"/>
        <v>規格表</v>
      </c>
      <c r="P413" s="3" t="str">
        <f t="shared" si="25"/>
        <v/>
      </c>
    </row>
    <row r="414" spans="1:55" ht="27" hidden="1" customHeight="1">
      <c r="A414" s="5">
        <f>IF(COUNTA([2]品名マスター!$B$2:$B$501)&gt;=COUNTA(B$3:$B414),COUNTA(B$3:$B414),"")</f>
        <v>412</v>
      </c>
      <c r="B414" s="15" t="str">
        <f>IF(B413="","",IF(B413="以下余白","",IF([2]品名マスター!B413=0,"以下余白",[2]品名マスター!B413)))</f>
        <v>カップラーメン味噌</v>
      </c>
      <c r="C414" s="15" t="str">
        <f>IF(IF([2]品名マスター!C413=0,"以下余白",[2]品名マスター!C413)="以下余白","",[2]品名マスター!C413)</f>
        <v>規格表１４－９のとおり</v>
      </c>
      <c r="D414" s="16" t="str">
        <f>IF(IF([2]品名マスター!D413=0,"以下余白",[2]品名マスター!D413)="以下余白","",[2]品名マスター!D413)</f>
        <v>個</v>
      </c>
      <c r="E414" s="17">
        <f>IF(IF([2]品名マスター!E413=0,"以下余白",[2]品名マスター!E413)="以下余白","",[2]品名マスター!E413)</f>
        <v>648</v>
      </c>
      <c r="F414" s="18"/>
      <c r="G414" s="19"/>
      <c r="H414" s="20" t="str">
        <f>IF(A414&lt;=COUNTA([2]品名マスター!$B$2:$B$501),IF(F414="","予価未定",IF(F414&lt;=0,"予価未定","")),"")</f>
        <v>予価未定</v>
      </c>
      <c r="J414" s="21">
        <f>IF(A414&lt;=COUNTA([2]品名マスター!$B$2:$B$501),IFERROR(ROUND(ABS(E414*F414*-1),0),0),"")</f>
        <v>0</v>
      </c>
      <c r="K414" s="21">
        <f>ROUNDUP(COUNTA(B$3:$B414)/30,0)</f>
        <v>14</v>
      </c>
      <c r="L414" s="22" t="str">
        <f t="shared" si="26"/>
        <v/>
      </c>
      <c r="M414" s="22" t="str">
        <f t="shared" si="26"/>
        <v/>
      </c>
      <c r="N414" s="3">
        <f t="shared" si="27"/>
        <v>11</v>
      </c>
      <c r="O414" s="3" t="str">
        <f t="shared" si="24"/>
        <v>規格表</v>
      </c>
      <c r="P414" s="3" t="str">
        <f t="shared" si="25"/>
        <v/>
      </c>
    </row>
    <row r="415" spans="1:55" ht="27" hidden="1" customHeight="1">
      <c r="A415" s="5">
        <f>IF(COUNTA([2]品名マスター!$B$2:$B$501)&gt;=COUNTA(B$3:$B415),COUNTA(B$3:$B415),"")</f>
        <v>413</v>
      </c>
      <c r="B415" s="26" t="str">
        <f>IF(B414="","",IF(B414="以下余白","",IF([2]品名マスター!B414=0,"以下余白",[2]品名マスター!B414)))</f>
        <v>カップラーメンとんこつ醤油</v>
      </c>
      <c r="C415" s="15" t="str">
        <f>IF(IF([2]品名マスター!C414=0,"以下余白",[2]品名マスター!C414)="以下余白","",[2]品名マスター!C414)</f>
        <v>規格表１４－１０のとおり</v>
      </c>
      <c r="D415" s="16" t="str">
        <f>IF(IF([2]品名マスター!D414=0,"以下余白",[2]品名マスター!D414)="以下余白","",[2]品名マスター!D414)</f>
        <v>個</v>
      </c>
      <c r="E415" s="17">
        <f>IF(IF([2]品名マスター!E414=0,"以下余白",[2]品名マスター!E414)="以下余白","",[2]品名マスター!E414)</f>
        <v>648</v>
      </c>
      <c r="F415" s="18"/>
      <c r="G415" s="19"/>
      <c r="H415" s="20" t="str">
        <f>IF(A415&lt;=COUNTA([2]品名マスター!$B$2:$B$501),IF(F415="","予価未定",IF(F415&lt;=0,"予価未定","")),"")</f>
        <v>予価未定</v>
      </c>
      <c r="J415" s="21">
        <f>IF(A415&lt;=COUNTA([2]品名マスター!$B$2:$B$501),IFERROR(ROUND(ABS(E415*F415*-1),0),0),"")</f>
        <v>0</v>
      </c>
      <c r="K415" s="21">
        <f>ROUNDUP(COUNTA(B$3:$B415)/30,0)</f>
        <v>14</v>
      </c>
      <c r="L415" s="22" t="str">
        <f t="shared" si="26"/>
        <v/>
      </c>
      <c r="M415" s="22" t="str">
        <f t="shared" si="26"/>
        <v/>
      </c>
      <c r="N415" s="3">
        <f t="shared" si="27"/>
        <v>12</v>
      </c>
      <c r="O415" s="3" t="str">
        <f t="shared" si="24"/>
        <v>規格表</v>
      </c>
      <c r="P415" s="3" t="str">
        <f t="shared" si="25"/>
        <v/>
      </c>
    </row>
    <row r="416" spans="1:55" ht="27" hidden="1" customHeight="1">
      <c r="A416" s="5">
        <f>IF(COUNTA([2]品名マスター!$B$2:$B$501)&gt;=COUNTA(B$3:$B416),COUNTA(B$3:$B416),"")</f>
        <v>414</v>
      </c>
      <c r="B416" s="26" t="str">
        <f>IF(B415="","",IF(B415="以下余白","",IF([2]品名マスター!B415=0,"以下余白",[2]品名マスター!B415)))</f>
        <v>ボーディングアウト１</v>
      </c>
      <c r="C416" s="15" t="str">
        <f>IF(IF([2]品名マスター!C415=0,"以下余白",[2]品名マスター!C415)="以下余白","",[2]品名マスター!C415)</f>
        <v>規格表１４－１７のとおり</v>
      </c>
      <c r="D416" s="16" t="str">
        <f>IF(IF([2]品名マスター!D415=0,"以下余白",[2]品名マスター!D415)="以下余白","",[2]品名マスター!D415)</f>
        <v>個</v>
      </c>
      <c r="E416" s="17">
        <f>IF(IF([2]品名マスター!E415=0,"以下余白",[2]品名マスター!E415)="以下余白","",[2]品名マスター!E415)</f>
        <v>500</v>
      </c>
      <c r="F416" s="18"/>
      <c r="G416" s="19"/>
      <c r="H416" s="20" t="str">
        <f>IF(A416&lt;=COUNTA([2]品名マスター!$B$2:$B$501),IF(F416="","予価未定",IF(F416&lt;=0,"予価未定","")),"")</f>
        <v>予価未定</v>
      </c>
      <c r="J416" s="21">
        <f>IF(A416&lt;=COUNTA([2]品名マスター!$B$2:$B$501),IFERROR(ROUND(ABS(E416*F416*-1),0),0),"")</f>
        <v>0</v>
      </c>
      <c r="K416" s="21">
        <f>ROUNDUP(COUNTA(B$3:$B416)/30,0)</f>
        <v>14</v>
      </c>
      <c r="L416" s="22" t="str">
        <f t="shared" si="26"/>
        <v/>
      </c>
      <c r="M416" s="22" t="str">
        <f t="shared" si="26"/>
        <v/>
      </c>
      <c r="N416" s="3">
        <f t="shared" si="27"/>
        <v>12</v>
      </c>
      <c r="O416" s="3" t="str">
        <f t="shared" si="24"/>
        <v>規格表</v>
      </c>
      <c r="P416" s="3" t="str">
        <f t="shared" si="25"/>
        <v/>
      </c>
    </row>
    <row r="417" spans="1:16" ht="27" hidden="1" customHeight="1">
      <c r="A417" s="5">
        <f>IF(COUNTA([2]品名マスター!$B$2:$B$501)&gt;=COUNTA(B$3:$B417),COUNTA(B$3:$B417),"")</f>
        <v>415</v>
      </c>
      <c r="B417" s="26" t="str">
        <f>IF(B416="","",IF(B416="以下余白","",IF([2]品名マスター!B416=0,"以下余白",[2]品名マスター!B416)))</f>
        <v>ボーディングアウト３</v>
      </c>
      <c r="C417" s="15" t="str">
        <f>IF(IF([2]品名マスター!C416=0,"以下余白",[2]品名マスター!C416)="以下余白","",[2]品名マスター!C416)</f>
        <v>規格表１４－１９のとおり</v>
      </c>
      <c r="D417" s="16" t="str">
        <f>IF(IF([2]品名マスター!D416=0,"以下余白",[2]品名マスター!D416)="以下余白","",[2]品名マスター!D416)</f>
        <v>個</v>
      </c>
      <c r="E417" s="17">
        <f>IF(IF([2]品名マスター!E416=0,"以下余白",[2]品名マスター!E416)="以下余白","",[2]品名マスター!E416)</f>
        <v>1141</v>
      </c>
      <c r="F417" s="18"/>
      <c r="G417" s="19"/>
      <c r="H417" s="20" t="str">
        <f>IF(A417&lt;=COUNTA([2]品名マスター!$B$2:$B$501),IF(F417="","予価未定",IF(F417&lt;=0,"予価未定","")),"")</f>
        <v>予価未定</v>
      </c>
      <c r="J417" s="21">
        <f>IF(A417&lt;=COUNTA([2]品名マスター!$B$2:$B$501),IFERROR(ROUND(ABS(E417*F417*-1),0),0),"")</f>
        <v>0</v>
      </c>
      <c r="K417" s="21">
        <f>ROUNDUP(COUNTA(B$3:$B417)/30,0)</f>
        <v>14</v>
      </c>
      <c r="L417" s="22" t="str">
        <f t="shared" si="26"/>
        <v/>
      </c>
      <c r="M417" s="22" t="str">
        <f t="shared" si="26"/>
        <v/>
      </c>
      <c r="N417" s="3">
        <f t="shared" si="27"/>
        <v>12</v>
      </c>
      <c r="O417" s="3" t="str">
        <f t="shared" si="24"/>
        <v>規格表</v>
      </c>
      <c r="P417" s="3" t="str">
        <f t="shared" si="25"/>
        <v/>
      </c>
    </row>
    <row r="418" spans="1:16" ht="27" hidden="1" customHeight="1">
      <c r="A418" s="5">
        <f>IF(COUNTA([2]品名マスター!$B$2:$B$501)&gt;=COUNTA(B$3:$B418),COUNTA(B$3:$B418),"")</f>
        <v>416</v>
      </c>
      <c r="B418" s="15" t="str">
        <f>IF(B417="","",IF(B417="以下余白","",IF([2]品名マスター!B417=0,"以下余白",[2]品名マスター!B417)))</f>
        <v>厚切り牛丼セット</v>
      </c>
      <c r="C418" s="15" t="str">
        <f>IF(IF([2]品名マスター!C417=0,"以下余白",[2]品名マスター!C417)="以下余白","",[2]品名マスター!C417)</f>
        <v>規格表１４－２１のとおり</v>
      </c>
      <c r="D418" s="16" t="str">
        <f>IF(IF([2]品名マスター!D417=0,"以下余白",[2]品名マスター!D417)="以下余白","",[2]品名マスター!D417)</f>
        <v>個</v>
      </c>
      <c r="E418" s="17">
        <f>IF(IF([2]品名マスター!E417=0,"以下余白",[2]品名マスター!E417)="以下余白","",[2]品名マスター!E417)</f>
        <v>1000</v>
      </c>
      <c r="F418" s="18"/>
      <c r="G418" s="19"/>
      <c r="H418" s="20" t="str">
        <f>IF(A418&lt;=COUNTA([2]品名マスター!$B$2:$B$501),IF(F418="","予価未定",IF(F418&lt;=0,"予価未定","")),"")</f>
        <v>予価未定</v>
      </c>
      <c r="J418" s="21">
        <f>IF(A418&lt;=COUNTA([2]品名マスター!$B$2:$B$501),IFERROR(ROUND(ABS(E418*F418*-1),0),0),"")</f>
        <v>0</v>
      </c>
      <c r="K418" s="21">
        <f>ROUNDUP(COUNTA(B$3:$B418)/30,0)</f>
        <v>14</v>
      </c>
      <c r="L418" s="22" t="str">
        <f t="shared" si="26"/>
        <v/>
      </c>
      <c r="M418" s="22" t="str">
        <f t="shared" si="26"/>
        <v/>
      </c>
      <c r="N418" s="3">
        <f t="shared" si="27"/>
        <v>12</v>
      </c>
      <c r="O418" s="3" t="str">
        <f t="shared" si="24"/>
        <v>規格表</v>
      </c>
      <c r="P418" s="3" t="str">
        <f t="shared" si="25"/>
        <v/>
      </c>
    </row>
    <row r="419" spans="1:16" ht="27" hidden="1" customHeight="1">
      <c r="A419" s="5">
        <f>IF(COUNTA([2]品名マスター!$B$2:$B$501)&gt;=COUNTA(B$3:$B419),COUNTA(B$3:$B419),"")</f>
        <v>417</v>
      </c>
      <c r="B419" s="25" t="str">
        <f>IF(B418="","",IF(B418="以下余白","",IF([2]品名マスター!B418=0,"以下余白",[2]品名マスター!B418)))</f>
        <v>ボーディングアウト２</v>
      </c>
      <c r="C419" s="15" t="str">
        <f>IF(IF([2]品名マスター!C418=0,"以下余白",[2]品名マスター!C418)="以下余白","",[2]品名マスター!C418)</f>
        <v>規格表１４－１８のとおり</v>
      </c>
      <c r="D419" s="16" t="str">
        <f>IF(IF([2]品名マスター!D418=0,"以下余白",[2]品名マスター!D418)="以下余白","",[2]品名マスター!D418)</f>
        <v>個</v>
      </c>
      <c r="E419" s="17">
        <f>IF(IF([2]品名マスター!E418=0,"以下余白",[2]品名マスター!E418)="以下余白","",[2]品名マスター!E418)</f>
        <v>500</v>
      </c>
      <c r="F419" s="18"/>
      <c r="G419" s="19"/>
      <c r="H419" s="20" t="str">
        <f>IF(A419&lt;=COUNTA([2]品名マスター!$B$2:$B$501),IF(F419="","予価未定",IF(F419&lt;=0,"予価未定","")),"")</f>
        <v>予価未定</v>
      </c>
      <c r="J419" s="21">
        <f>IF(A419&lt;=COUNTA([2]品名マスター!$B$2:$B$501),IFERROR(ROUND(ABS(E419*F419*-1),0),0),"")</f>
        <v>0</v>
      </c>
      <c r="K419" s="21">
        <f>ROUNDUP(COUNTA(B$3:$B419)/30,0)</f>
        <v>14</v>
      </c>
      <c r="L419" s="22" t="str">
        <f t="shared" si="26"/>
        <v/>
      </c>
      <c r="M419" s="22" t="str">
        <f t="shared" si="26"/>
        <v/>
      </c>
      <c r="N419" s="3">
        <f t="shared" si="27"/>
        <v>12</v>
      </c>
      <c r="O419" s="3" t="str">
        <f t="shared" si="24"/>
        <v>規格表</v>
      </c>
      <c r="P419" s="3" t="str">
        <f t="shared" si="25"/>
        <v/>
      </c>
    </row>
    <row r="420" spans="1:16" ht="27" hidden="1" customHeight="1">
      <c r="A420" s="5">
        <f>IF(COUNTA([2]品名マスター!$B$2:$B$501)&gt;=COUNTA(B$3:$B420),COUNTA(B$3:$B420),"")</f>
        <v>418</v>
      </c>
      <c r="B420" s="25" t="str">
        <f>IF(B419="","",IF(B419="以下余白","",IF([2]品名マスター!B419=0,"以下余白",[2]品名マスター!B419)))</f>
        <v>ハッシュドビーフセット</v>
      </c>
      <c r="C420" s="15" t="str">
        <f>IF(IF([2]品名マスター!C419=0,"以下余白",[2]品名マスター!C419)="以下余白","",[2]品名マスター!C419)</f>
        <v>規格表１４－２３のとおり</v>
      </c>
      <c r="D420" s="16" t="str">
        <f>IF(IF([2]品名マスター!D419=0,"以下余白",[2]品名マスター!D419)="以下余白","",[2]品名マスター!D419)</f>
        <v>個</v>
      </c>
      <c r="E420" s="17">
        <f>IF(IF([2]品名マスター!E419=0,"以下余白",[2]品名マスター!E419)="以下余白","",[2]品名マスター!E419)</f>
        <v>500</v>
      </c>
      <c r="F420" s="18"/>
      <c r="G420" s="19"/>
      <c r="H420" s="20" t="str">
        <f>IF(A420&lt;=COUNTA([2]品名マスター!$B$2:$B$501),IF(F420="","予価未定",IF(F420&lt;=0,"予価未定","")),"")</f>
        <v>予価未定</v>
      </c>
      <c r="J420" s="21">
        <f>IF(A420&lt;=COUNTA([2]品名マスター!$B$2:$B$501),IFERROR(ROUND(ABS(E420*F420*-1),0),0),"")</f>
        <v>0</v>
      </c>
      <c r="K420" s="21">
        <f>ROUNDUP(COUNTA(B$3:$B420)/30,0)</f>
        <v>14</v>
      </c>
      <c r="L420" s="22" t="str">
        <f t="shared" si="26"/>
        <v/>
      </c>
      <c r="M420" s="22" t="str">
        <f t="shared" si="26"/>
        <v/>
      </c>
      <c r="N420" s="3">
        <f t="shared" si="27"/>
        <v>12</v>
      </c>
      <c r="O420" s="3" t="str">
        <f t="shared" si="24"/>
        <v>規格表</v>
      </c>
      <c r="P420" s="3" t="str">
        <f t="shared" si="25"/>
        <v/>
      </c>
    </row>
    <row r="421" spans="1:16" ht="27" hidden="1" customHeight="1">
      <c r="A421" s="5">
        <f>IF(COUNTA([2]品名マスター!$B$2:$B$501)&gt;=COUNTA(B$3:$B421),COUNTA(B$3:$B421),"")</f>
        <v>419</v>
      </c>
      <c r="B421" s="26" t="str">
        <f>IF(B420="","",IF(B420="以下余白","",IF([2]品名マスター!B420=0,"以下余白",[2]品名マスター!B420)))</f>
        <v>レンジ調理ごはん（牛ガーリックライス）</v>
      </c>
      <c r="C421" s="15" t="str">
        <f>IF(IF([2]品名マスター!C420=0,"以下余白",[2]品名マスター!C420)="以下余白","",[2]品名マスター!C420)</f>
        <v>規格表１４－１１のとおり</v>
      </c>
      <c r="D421" s="16" t="str">
        <f>IF(IF([2]品名マスター!D420=0,"以下余白",[2]品名マスター!D420)="以下余白","",[2]品名マスター!D420)</f>
        <v>個</v>
      </c>
      <c r="E421" s="17">
        <f>IF(IF([2]品名マスター!E420=0,"以下余白",[2]品名マスター!E420)="以下余白","",[2]品名マスター!E420)</f>
        <v>500</v>
      </c>
      <c r="F421" s="18"/>
      <c r="G421" s="19"/>
      <c r="H421" s="20" t="str">
        <f>IF(A421&lt;=COUNTA([2]品名マスター!$B$2:$B$501),IF(F421="","予価未定",IF(F421&lt;=0,"予価未定","")),"")</f>
        <v>予価未定</v>
      </c>
      <c r="J421" s="21">
        <f>IF(A421&lt;=COUNTA([2]品名マスター!$B$2:$B$501),IFERROR(ROUND(ABS(E421*F421*-1),0),0),"")</f>
        <v>0</v>
      </c>
      <c r="K421" s="21">
        <f>ROUNDUP(COUNTA(B$3:$B421)/30,0)</f>
        <v>14</v>
      </c>
      <c r="L421" s="22" t="str">
        <f t="shared" si="26"/>
        <v/>
      </c>
      <c r="M421" s="22" t="str">
        <f t="shared" si="26"/>
        <v/>
      </c>
      <c r="N421" s="3">
        <f t="shared" si="27"/>
        <v>12</v>
      </c>
      <c r="O421" s="3" t="str">
        <f t="shared" si="24"/>
        <v>規格表</v>
      </c>
      <c r="P421" s="3" t="str">
        <f t="shared" si="25"/>
        <v/>
      </c>
    </row>
    <row r="422" spans="1:16" ht="27" hidden="1" customHeight="1">
      <c r="A422" s="5">
        <f>IF(COUNTA([2]品名マスター!$B$2:$B$501)&gt;=COUNTA(B$3:$B422),COUNTA(B$3:$B422),"")</f>
        <v>420</v>
      </c>
      <c r="B422" s="26" t="str">
        <f>IF(B421="","",IF(B421="以下余白","",IF([2]品名マスター!B421=0,"以下余白",[2]品名マスター!B421)))</f>
        <v>レンジ調理ごはん（海鮮あんかけ）</v>
      </c>
      <c r="C422" s="15" t="str">
        <f>IF(IF([2]品名マスター!C421=0,"以下余白",[2]品名マスター!C421)="以下余白","",[2]品名マスター!C421)</f>
        <v>規格表１４－２４のとおり</v>
      </c>
      <c r="D422" s="16" t="str">
        <f>IF(IF([2]品名マスター!D421=0,"以下余白",[2]品名マスター!D421)="以下余白","",[2]品名マスター!D421)</f>
        <v>個</v>
      </c>
      <c r="E422" s="17">
        <f>IF(IF([2]品名マスター!E421=0,"以下余白",[2]品名マスター!E421)="以下余白","",[2]品名マスター!E421)</f>
        <v>648</v>
      </c>
      <c r="F422" s="18"/>
      <c r="G422" s="19"/>
      <c r="H422" s="20" t="str">
        <f>IF(A422&lt;=COUNTA([2]品名マスター!$B$2:$B$501),IF(F422="","予価未定",IF(F422&lt;=0,"予価未定","")),"")</f>
        <v>予価未定</v>
      </c>
      <c r="J422" s="21">
        <f>IF(A422&lt;=COUNTA([2]品名マスター!$B$2:$B$501),IFERROR(ROUND(ABS(E422*F422*-1),0),0),"")</f>
        <v>0</v>
      </c>
      <c r="K422" s="21">
        <f>ROUNDUP(COUNTA(B$3:$B422)/30,0)</f>
        <v>14</v>
      </c>
      <c r="L422" s="22" t="str">
        <f t="shared" si="26"/>
        <v/>
      </c>
      <c r="M422" s="22" t="str">
        <f t="shared" si="26"/>
        <v/>
      </c>
      <c r="N422" s="3">
        <f t="shared" si="27"/>
        <v>12</v>
      </c>
      <c r="O422" s="3" t="str">
        <f t="shared" si="24"/>
        <v>規格表</v>
      </c>
      <c r="P422" s="3" t="str">
        <f t="shared" si="25"/>
        <v/>
      </c>
    </row>
    <row r="423" spans="1:16" ht="27" hidden="1" customHeight="1">
      <c r="A423" s="5">
        <f>IF(COUNTA([2]品名マスター!$B$2:$B$501)&gt;=COUNTA(B$3:$B423),COUNTA(B$3:$B423),"")</f>
        <v>421</v>
      </c>
      <c r="B423" s="15" t="str">
        <f>IF(B422="","",IF(B422="以下余白","",IF([2]品名マスター!B422=0,"以下余白",[2]品名マスター!B422)))</f>
        <v>スポーツようかん</v>
      </c>
      <c r="C423" s="63" t="str">
        <f>IF(IF([2]品名マスター!C422=0,"以下余白",[2]品名マスター!C422)="以下余白","",[2]品名マスター!C422)</f>
        <v>井村屋４０ｇ程度、同等品以上（他社製品含む）、賞味４か月以上</v>
      </c>
      <c r="D423" s="16" t="str">
        <f>IF(IF([2]品名マスター!D422=0,"以下余白",[2]品名マスター!D422)="以下余白","",[2]品名マスター!D422)</f>
        <v>個</v>
      </c>
      <c r="E423" s="17">
        <f>IF(IF([2]品名マスター!E422=0,"以下余白",[2]品名マスター!E422)="以下余白","",[2]品名マスター!E422)</f>
        <v>200</v>
      </c>
      <c r="F423" s="18"/>
      <c r="G423" s="19"/>
      <c r="H423" s="20" t="str">
        <f>IF(A423&lt;=COUNTA([2]品名マスター!$B$2:$B$501),IF(F423="","予価未定",IF(F423&lt;=0,"予価未定","")),"")</f>
        <v>予価未定</v>
      </c>
      <c r="J423" s="21">
        <f>IF(A423&lt;=COUNTA([2]品名マスター!$B$2:$B$501),IFERROR(ROUND(ABS(E423*F423*-1),0),0),"")</f>
        <v>0</v>
      </c>
      <c r="K423" s="21">
        <f>ROUNDUP(COUNTA(B$3:$B423)/30,0)</f>
        <v>15</v>
      </c>
      <c r="L423" s="22" t="str">
        <f t="shared" si="26"/>
        <v/>
      </c>
      <c r="M423" s="22" t="str">
        <f t="shared" si="26"/>
        <v/>
      </c>
      <c r="N423" s="3">
        <f t="shared" si="27"/>
        <v>30</v>
      </c>
      <c r="O423" s="3" t="str">
        <f t="shared" si="24"/>
        <v>井村屋</v>
      </c>
      <c r="P423" s="3" t="str">
        <f t="shared" si="25"/>
        <v>フォント縮小</v>
      </c>
    </row>
    <row r="424" spans="1:16" ht="27" hidden="1" customHeight="1">
      <c r="A424" s="5">
        <f>IF(COUNTA([2]品名マスター!$B$2:$B$501)&gt;=COUNTA(B$3:$B424),COUNTA(B$3:$B424),"")</f>
        <v>422</v>
      </c>
      <c r="B424" s="15" t="str">
        <f>IF(B423="","",IF(B423="以下余白","",IF([2]品名マスター!B423=0,"以下余白",[2]品名マスター!B423)))</f>
        <v>カロリーバー（小）</v>
      </c>
      <c r="C424" s="63" t="str">
        <f>IF(IF([2]品名マスター!C423=0,"以下余白",[2]品名マスター!C423)="以下余白","",[2]品名マスター!C423)</f>
        <v>「カロリーメイト」１箱（２本入り）同等品以上可。社製品含む。</v>
      </c>
      <c r="D424" s="16" t="str">
        <f>IF(IF([2]品名マスター!D423=0,"以下余白",[2]品名マスター!D423)="以下余白","",[2]品名マスター!D423)</f>
        <v>個</v>
      </c>
      <c r="E424" s="17">
        <f>IF(IF([2]品名マスター!E423=0,"以下余白",[2]品名マスター!E423)="以下余白","",[2]品名マスター!E423)</f>
        <v>120</v>
      </c>
      <c r="F424" s="18"/>
      <c r="G424" s="19"/>
      <c r="H424" s="20" t="str">
        <f>IF(A424&lt;=COUNTA([2]品名マスター!$B$2:$B$501),IF(F424="","予価未定",IF(F424&lt;=0,"予価未定","")),"")</f>
        <v>予価未定</v>
      </c>
      <c r="J424" s="21">
        <f>IF(A424&lt;=COUNTA([2]品名マスター!$B$2:$B$501),IFERROR(ROUND(ABS(E424*F424*-1),0),0),"")</f>
        <v>0</v>
      </c>
      <c r="K424" s="21">
        <f>ROUNDUP(COUNTA(B$3:$B424)/30,0)</f>
        <v>15</v>
      </c>
      <c r="L424" s="22" t="str">
        <f t="shared" si="26"/>
        <v/>
      </c>
      <c r="M424" s="22" t="str">
        <f t="shared" si="26"/>
        <v/>
      </c>
      <c r="N424" s="3">
        <f t="shared" si="27"/>
        <v>30</v>
      </c>
      <c r="O424" s="3" t="str">
        <f t="shared" si="24"/>
        <v>「カロ</v>
      </c>
      <c r="P424" s="3" t="str">
        <f t="shared" si="25"/>
        <v>フォント縮小</v>
      </c>
    </row>
    <row r="425" spans="1:16" ht="27" hidden="1" customHeight="1">
      <c r="A425" s="5">
        <f>IF(COUNTA([2]品名マスター!$B$2:$B$501)&gt;=COUNTA(B$3:$B425),COUNTA(B$3:$B425),"")</f>
        <v>423</v>
      </c>
      <c r="B425" s="15" t="str">
        <f>IF(B424="","",IF(B424="以下余白","",IF([2]品名マスター!B424=0,"以下余白",[2]品名マスター!B424)))</f>
        <v>ソイバー</v>
      </c>
      <c r="C425" s="63" t="str">
        <f>IF(IF([2]品名マスター!C424=0,"以下余白",[2]品名マスター!C424)="以下余白","",[2]品名マスター!C424)</f>
        <v>「ＳＯＹＪＯＹ」１本３０ｇ程度。同等品以上可。他社製品含む。</v>
      </c>
      <c r="D425" s="16" t="str">
        <f>IF(IF([2]品名マスター!D424=0,"以下余白",[2]品名マスター!D424)="以下余白","",[2]品名マスター!D424)</f>
        <v>個</v>
      </c>
      <c r="E425" s="17">
        <f>IF(IF([2]品名マスター!E424=0,"以下余白",[2]品名マスター!E424)="以下余白","",[2]品名マスター!E424)</f>
        <v>192</v>
      </c>
      <c r="F425" s="18"/>
      <c r="G425" s="19"/>
      <c r="H425" s="20" t="str">
        <f>IF(A425&lt;=COUNTA([2]品名マスター!$B$2:$B$501),IF(F425="","予価未定",IF(F425&lt;=0,"予価未定","")),"")</f>
        <v>予価未定</v>
      </c>
      <c r="J425" s="21">
        <f>IF(A425&lt;=COUNTA([2]品名マスター!$B$2:$B$501),IFERROR(ROUND(ABS(E425*F425*-1),0),0),"")</f>
        <v>0</v>
      </c>
      <c r="K425" s="21">
        <f>ROUNDUP(COUNTA(B$3:$B425)/30,0)</f>
        <v>15</v>
      </c>
      <c r="L425" s="22" t="str">
        <f t="shared" si="26"/>
        <v/>
      </c>
      <c r="M425" s="22" t="str">
        <f t="shared" si="26"/>
        <v/>
      </c>
      <c r="N425" s="3">
        <f t="shared" si="27"/>
        <v>30</v>
      </c>
      <c r="O425" s="3" t="str">
        <f t="shared" si="24"/>
        <v>「ＳＯ</v>
      </c>
      <c r="P425" s="3" t="str">
        <f t="shared" si="25"/>
        <v>フォント縮小</v>
      </c>
    </row>
    <row r="426" spans="1:16" ht="27" hidden="1" customHeight="1">
      <c r="A426" s="5">
        <f>IF(COUNTA([2]品名マスター!$B$2:$B$501)&gt;=COUNTA(B$3:$B426),COUNTA(B$3:$B426),"")</f>
        <v>424</v>
      </c>
      <c r="B426" s="62" t="str">
        <f>IF(B425="","",IF(B425="以下余白","",IF([2]品名マスター!B425=0,"以下余白",[2]品名マスター!B425)))</f>
        <v>缶入アップルジュース</v>
      </c>
      <c r="C426" s="15" t="str">
        <f>IF(IF([2]品名マスター!C425=0,"以下余白",[2]品名マスター!C425)="以下余白","",[2]品名マスター!C425)</f>
        <v>規格表１５－２５のとおり</v>
      </c>
      <c r="D426" s="16" t="str">
        <f>IF(IF([2]品名マスター!D425=0,"以下余白",[2]品名マスター!D425)="以下余白","",[2]品名マスター!D425)</f>
        <v>缶</v>
      </c>
      <c r="E426" s="17">
        <f>IF(IF([2]品名マスター!E425=0,"以下余白",[2]品名マスター!E425)="以下余白","",[2]品名マスター!E425)</f>
        <v>180</v>
      </c>
      <c r="F426" s="18"/>
      <c r="G426" s="19"/>
      <c r="H426" s="20" t="str">
        <f>IF(A426&lt;=COUNTA([2]品名マスター!$B$2:$B$501),IF(F426="","予価未定",IF(F426&lt;=0,"予価未定","")),"")</f>
        <v>予価未定</v>
      </c>
      <c r="J426" s="21">
        <f>IF(A426&lt;=COUNTA([2]品名マスター!$B$2:$B$501),IFERROR(ROUND(ABS(E426*F426*-1),0),0),"")</f>
        <v>0</v>
      </c>
      <c r="K426" s="21">
        <f>ROUNDUP(COUNTA(B$3:$B426)/30,0)</f>
        <v>15</v>
      </c>
      <c r="L426" s="22" t="str">
        <f t="shared" si="26"/>
        <v/>
      </c>
      <c r="M426" s="22" t="str">
        <f t="shared" si="26"/>
        <v/>
      </c>
      <c r="N426" s="3">
        <f t="shared" si="27"/>
        <v>12</v>
      </c>
      <c r="O426" s="3" t="str">
        <f t="shared" si="24"/>
        <v>規格表</v>
      </c>
      <c r="P426" s="3" t="str">
        <f t="shared" si="25"/>
        <v/>
      </c>
    </row>
    <row r="427" spans="1:16" ht="27" hidden="1" customHeight="1">
      <c r="A427" s="5">
        <f>IF(COUNTA([2]品名マスター!$B$2:$B$501)&gt;=COUNTA(B$3:$B427),COUNTA(B$3:$B427),"")</f>
        <v>425</v>
      </c>
      <c r="B427" s="62" t="str">
        <f>IF(B426="","",IF(B426="以下余白","",IF([2]品名マスター!B426=0,"以下余白",[2]品名マスター!B426)))</f>
        <v>缶入オレンジジュース</v>
      </c>
      <c r="C427" s="15" t="str">
        <f>IF(IF([2]品名マスター!C426=0,"以下余白",[2]品名マスター!C426)="以下余白","",[2]品名マスター!C426)</f>
        <v>規格表１５－２６のとおり</v>
      </c>
      <c r="D427" s="16" t="str">
        <f>IF(IF([2]品名マスター!D426=0,"以下余白",[2]品名マスター!D426)="以下余白","",[2]品名マスター!D426)</f>
        <v>缶</v>
      </c>
      <c r="E427" s="17">
        <f>IF(IF([2]品名マスター!E426=0,"以下余白",[2]品名マスター!E426)="以下余白","",[2]品名マスター!E426)</f>
        <v>120</v>
      </c>
      <c r="F427" s="18"/>
      <c r="G427" s="19"/>
      <c r="H427" s="20" t="str">
        <f>IF(A427&lt;=COUNTA([2]品名マスター!$B$2:$B$501),IF(F427="","予価未定",IF(F427&lt;=0,"予価未定","")),"")</f>
        <v>予価未定</v>
      </c>
      <c r="J427" s="21">
        <f>IF(A427&lt;=COUNTA([2]品名マスター!$B$2:$B$501),IFERROR(ROUND(ABS(E427*F427*-1),0),0),"")</f>
        <v>0</v>
      </c>
      <c r="K427" s="21">
        <f>ROUNDUP(COUNTA(B$3:$B427)/30,0)</f>
        <v>15</v>
      </c>
      <c r="L427" s="22" t="str">
        <f t="shared" si="26"/>
        <v/>
      </c>
      <c r="M427" s="22" t="str">
        <f t="shared" si="26"/>
        <v/>
      </c>
      <c r="N427" s="3">
        <f t="shared" si="27"/>
        <v>12</v>
      </c>
      <c r="O427" s="3" t="str">
        <f t="shared" si="24"/>
        <v>規格表</v>
      </c>
      <c r="P427" s="3" t="str">
        <f t="shared" si="25"/>
        <v/>
      </c>
    </row>
    <row r="428" spans="1:16" ht="27" hidden="1" customHeight="1">
      <c r="A428" s="5">
        <f>IF(COUNTA([2]品名マスター!$B$2:$B$501)&gt;=COUNTA(B$3:$B428),COUNTA(B$3:$B428),"")</f>
        <v>426</v>
      </c>
      <c r="B428" s="15" t="str">
        <f>IF(B427="","",IF(B427="以下余白","",IF([2]品名マスター!B427=0,"以下余白",[2]品名マスター!B427)))</f>
        <v>アセロラドリンク</v>
      </c>
      <c r="C428" s="15" t="str">
        <f>IF(IF([2]品名マスター!C427=0,"以下余白",[2]品名マスター!C427)="以下余白","",[2]品名マスター!C427)</f>
        <v>規格表１５－１０のとおり</v>
      </c>
      <c r="D428" s="16" t="str">
        <f>IF(IF([2]品名マスター!D427=0,"以下余白",[2]品名マスター!D427)="以下余白","",[2]品名マスター!D427)</f>
        <v>缶</v>
      </c>
      <c r="E428" s="17">
        <f>IF(IF([2]品名マスター!E427=0,"以下余白",[2]品名マスター!E427)="以下余白","",[2]品名マスター!E427)</f>
        <v>180</v>
      </c>
      <c r="F428" s="18"/>
      <c r="G428" s="19"/>
      <c r="H428" s="20" t="str">
        <f>IF(A428&lt;=COUNTA([2]品名マスター!$B$2:$B$501),IF(F428="","予価未定",IF(F428&lt;=0,"予価未定","")),"")</f>
        <v>予価未定</v>
      </c>
      <c r="J428" s="21">
        <f>IF(A428&lt;=COUNTA([2]品名マスター!$B$2:$B$501),IFERROR(ROUND(ABS(E428*F428*-1),0),0),"")</f>
        <v>0</v>
      </c>
      <c r="K428" s="21">
        <f>ROUNDUP(COUNTA(B$3:$B428)/30,0)</f>
        <v>15</v>
      </c>
      <c r="L428" s="22" t="str">
        <f t="shared" si="26"/>
        <v/>
      </c>
      <c r="M428" s="22" t="str">
        <f t="shared" si="26"/>
        <v/>
      </c>
      <c r="N428" s="3">
        <f t="shared" si="27"/>
        <v>12</v>
      </c>
      <c r="O428" s="3" t="str">
        <f t="shared" si="24"/>
        <v>規格表</v>
      </c>
      <c r="P428" s="3" t="str">
        <f t="shared" si="25"/>
        <v/>
      </c>
    </row>
    <row r="429" spans="1:16" ht="27" hidden="1" customHeight="1">
      <c r="A429" s="5">
        <f>IF(COUNTA([2]品名マスター!$B$2:$B$501)&gt;=COUNTA(B$3:$B429),COUNTA(B$3:$B429),"")</f>
        <v>427</v>
      </c>
      <c r="B429" s="15" t="str">
        <f>IF(B428="","",IF(B428="以下余白","",IF([2]品名マスター!B428=0,"以下余白",[2]品名マスター!B428)))</f>
        <v>スポーツドリンクＡ</v>
      </c>
      <c r="C429" s="15" t="str">
        <f>IF(IF([2]品名マスター!C428=0,"以下余白",[2]品名マスター!C428)="以下余白","",[2]品名マスター!C428)</f>
        <v>規格表１５－２２のとおり</v>
      </c>
      <c r="D429" s="16" t="str">
        <f>IF(IF([2]品名マスター!D428=0,"以下余白",[2]品名マスター!D428)="以下余白","",[2]品名マスター!D428)</f>
        <v>個</v>
      </c>
      <c r="E429" s="17">
        <f>IF(IF([2]品名マスター!E428=0,"以下余白",[2]品名マスター!E428)="以下余白","",[2]品名マスター!E428)</f>
        <v>500</v>
      </c>
      <c r="F429" s="18"/>
      <c r="G429" s="19"/>
      <c r="H429" s="20" t="str">
        <f>IF(A429&lt;=COUNTA([2]品名マスター!$B$2:$B$501),IF(F429="","予価未定",IF(F429&lt;=0,"予価未定","")),"")</f>
        <v>予価未定</v>
      </c>
      <c r="J429" s="21">
        <f>IF(A429&lt;=COUNTA([2]品名マスター!$B$2:$B$501),IFERROR(ROUND(ABS(E429*F429*-1),0),0),"")</f>
        <v>0</v>
      </c>
      <c r="K429" s="21">
        <f>ROUNDUP(COUNTA(B$3:$B429)/30,0)</f>
        <v>15</v>
      </c>
      <c r="L429" s="22" t="str">
        <f t="shared" si="26"/>
        <v/>
      </c>
      <c r="M429" s="22" t="str">
        <f t="shared" si="26"/>
        <v/>
      </c>
      <c r="N429" s="3">
        <f t="shared" si="27"/>
        <v>12</v>
      </c>
      <c r="O429" s="3" t="str">
        <f t="shared" si="24"/>
        <v>規格表</v>
      </c>
      <c r="P429" s="3" t="str">
        <f t="shared" si="25"/>
        <v/>
      </c>
    </row>
    <row r="430" spans="1:16" ht="27" hidden="1" customHeight="1">
      <c r="A430" s="5">
        <f>IF(COUNTA([2]品名マスター!$B$2:$B$501)&gt;=COUNTA(B$3:$B430),COUNTA(B$3:$B430),"")</f>
        <v>428</v>
      </c>
      <c r="B430" s="15" t="str">
        <f>IF(B429="","",IF(B429="以下余白","",IF([2]品名マスター!B429=0,"以下余白",[2]品名マスター!B429)))</f>
        <v>粉末清涼飲料</v>
      </c>
      <c r="C430" s="27" t="str">
        <f>IF(IF([2]品名マスター!C429=0,"以下余白",[2]品名マスター!C429)="以下余白","",[2]品名マスター!C429)</f>
        <v>規格表１５－２９のとおり</v>
      </c>
      <c r="D430" s="16" t="str">
        <f>IF(IF([2]品名マスター!D429=0,"以下余白",[2]品名マスター!D429)="以下余白","",[2]品名マスター!D429)</f>
        <v>個</v>
      </c>
      <c r="E430" s="17">
        <f>IF(IF([2]品名マスター!E429=0,"以下余白",[2]品名マスター!E429)="以下余白","",[2]品名マスター!E429)</f>
        <v>500</v>
      </c>
      <c r="F430" s="18"/>
      <c r="G430" s="19"/>
      <c r="H430" s="20" t="str">
        <f>IF(A430&lt;=COUNTA([2]品名マスター!$B$2:$B$501),IF(F430="","予価未定",IF(F430&lt;=0,"予価未定","")),"")</f>
        <v>予価未定</v>
      </c>
      <c r="J430" s="21">
        <f>IF(A430&lt;=COUNTA([2]品名マスター!$B$2:$B$501),IFERROR(ROUND(ABS(E430*F430*-1),0),0),"")</f>
        <v>0</v>
      </c>
      <c r="K430" s="21">
        <f>ROUNDUP(COUNTA(B$3:$B430)/30,0)</f>
        <v>15</v>
      </c>
      <c r="L430" s="22" t="str">
        <f t="shared" si="26"/>
        <v/>
      </c>
      <c r="M430" s="22" t="str">
        <f t="shared" si="26"/>
        <v/>
      </c>
      <c r="N430" s="3">
        <f t="shared" si="27"/>
        <v>12</v>
      </c>
      <c r="O430" s="3" t="str">
        <f t="shared" si="24"/>
        <v>規格表</v>
      </c>
      <c r="P430" s="3" t="str">
        <f t="shared" si="25"/>
        <v/>
      </c>
    </row>
    <row r="431" spans="1:16" ht="27" hidden="1" customHeight="1">
      <c r="A431" s="5">
        <f>IF(COUNTA([2]品名マスター!$B$2:$B$501)&gt;=COUNTA(B$3:$B431),COUNTA(B$3:$B431),"")</f>
        <v>429</v>
      </c>
      <c r="B431" s="15" t="str">
        <f>IF(B430="","",IF(B430="以下余白","",IF([2]品名マスター!B430=0,"以下余白",[2]品名マスター!B430)))</f>
        <v>ファイブミニ</v>
      </c>
      <c r="C431" s="26" t="str">
        <f>IF(IF([2]品名マスター!C430=0,"以下余白",[2]品名マスター!C430)="以下余白","",[2]品名マスター!C430)</f>
        <v>大塚製薬（株）ファイブミニ１００ｍｌ</v>
      </c>
      <c r="D431" s="16" t="str">
        <f>IF(IF([2]品名マスター!D430=0,"以下余白",[2]品名マスター!D430)="以下余白","",[2]品名マスター!D430)</f>
        <v>本</v>
      </c>
      <c r="E431" s="17">
        <f>IF(IF([2]品名マスター!E430=0,"以下余白",[2]品名マスター!E430)="以下余白","",[2]品名マスター!E430)</f>
        <v>150</v>
      </c>
      <c r="F431" s="18"/>
      <c r="G431" s="19"/>
      <c r="H431" s="20" t="str">
        <f>IF(A431&lt;=COUNTA([2]品名マスター!$B$2:$B$501),IF(F431="","予価未定",IF(F431&lt;=0,"予価未定","")),"")</f>
        <v>予価未定</v>
      </c>
      <c r="J431" s="21">
        <f>IF(A431&lt;=COUNTA([2]品名マスター!$B$2:$B$501),IFERROR(ROUND(ABS(E431*F431*-1),0),0),"")</f>
        <v>0</v>
      </c>
      <c r="K431" s="21">
        <f>ROUNDUP(COUNTA(B$3:$B431)/30,0)</f>
        <v>15</v>
      </c>
      <c r="L431" s="22" t="str">
        <f t="shared" si="26"/>
        <v/>
      </c>
      <c r="M431" s="22" t="str">
        <f t="shared" si="26"/>
        <v/>
      </c>
      <c r="N431" s="3">
        <f t="shared" si="27"/>
        <v>18</v>
      </c>
      <c r="O431" s="3" t="str">
        <f t="shared" si="24"/>
        <v>大塚製</v>
      </c>
      <c r="P431" s="3" t="str">
        <f t="shared" si="25"/>
        <v/>
      </c>
    </row>
    <row r="432" spans="1:16" ht="27" hidden="1" customHeight="1">
      <c r="A432" s="5">
        <f>IF(COUNTA([2]品名マスター!$B$2:$B$501)&gt;=COUNTA(B$3:$B432),COUNTA(B$3:$B432),"")</f>
        <v>430</v>
      </c>
      <c r="B432" s="15" t="str">
        <f>IF(B431="","",IF(B431="以下余白","",IF([2]品名マスター!B431=0,"以下余白",[2]品名マスター!B431)))</f>
        <v>パインジュース</v>
      </c>
      <c r="C432" s="15" t="str">
        <f>IF(IF([2]品名マスター!C431=0,"以下余白",[2]品名マスター!C431)="以下余白","",[2]品名マスター!C431)</f>
        <v>規格表１５－１１のとおり</v>
      </c>
      <c r="D432" s="16" t="str">
        <f>IF(IF([2]品名マスター!D431=0,"以下余白",[2]品名マスター!D431)="以下余白","",[2]品名マスター!D431)</f>
        <v>缶</v>
      </c>
      <c r="E432" s="17">
        <f>IF(IF([2]品名マスター!E431=0,"以下余白",[2]品名マスター!E431)="以下余白","",[2]品名マスター!E431)</f>
        <v>120</v>
      </c>
      <c r="F432" s="18"/>
      <c r="G432" s="19"/>
      <c r="H432" s="20" t="str">
        <f>IF(A432&lt;=COUNTA([2]品名マスター!$B$2:$B$501),IF(F432="","予価未定",IF(F432&lt;=0,"予価未定","")),"")</f>
        <v>予価未定</v>
      </c>
      <c r="J432" s="21">
        <f>IF(A432&lt;=COUNTA([2]品名マスター!$B$2:$B$501),IFERROR(ROUND(ABS(E432*F432*-1),0),0),"")</f>
        <v>0</v>
      </c>
      <c r="K432" s="21">
        <f>ROUNDUP(COUNTA(B$3:$B432)/30,0)</f>
        <v>15</v>
      </c>
      <c r="L432" s="22" t="str">
        <f t="shared" si="26"/>
        <v/>
      </c>
      <c r="M432" s="22" t="str">
        <f t="shared" si="26"/>
        <v/>
      </c>
      <c r="N432" s="3">
        <f t="shared" si="27"/>
        <v>12</v>
      </c>
      <c r="O432" s="3" t="str">
        <f t="shared" si="24"/>
        <v>規格表</v>
      </c>
      <c r="P432" s="3" t="str">
        <f t="shared" si="25"/>
        <v/>
      </c>
    </row>
    <row r="433" spans="1:16" ht="27" hidden="1" customHeight="1">
      <c r="A433" s="5">
        <f>IF(COUNTA([2]品名マスター!$B$2:$B$501)&gt;=COUNTA(B$3:$B433),COUNTA(B$3:$B433),"")</f>
        <v>431</v>
      </c>
      <c r="B433" s="15" t="str">
        <f>IF(B432="","",IF(B432="以下余白","",IF([2]品名マスター!B432=0,"以下余白",[2]品名マスター!B432)))</f>
        <v>炭酸栄養飲料</v>
      </c>
      <c r="C433" s="63" t="str">
        <f>IF(IF([2]品名マスター!C432=0,"以下余白",[2]品名マスター!C432)="以下余白","",[2]品名マスター!C432)</f>
        <v>「オロナミンＣ」又は同等品以上可。他社製品含む。</v>
      </c>
      <c r="D433" s="16" t="str">
        <f>IF(IF([2]品名マスター!D432=0,"以下余白",[2]品名マスター!D432)="以下余白","",[2]品名マスター!D432)</f>
        <v>本</v>
      </c>
      <c r="E433" s="17">
        <f>IF(IF([2]品名マスター!E432=0,"以下余白",[2]品名マスター!E432)="以下余白","",[2]品名マスター!E432)</f>
        <v>100</v>
      </c>
      <c r="F433" s="18"/>
      <c r="G433" s="19"/>
      <c r="H433" s="20" t="str">
        <f>IF(A433&lt;=COUNTA([2]品名マスター!$B$2:$B$501),IF(F433="","予価未定",IF(F433&lt;=0,"予価未定","")),"")</f>
        <v>予価未定</v>
      </c>
      <c r="J433" s="21">
        <f>IF(A433&lt;=COUNTA([2]品名マスター!$B$2:$B$501),IFERROR(ROUND(ABS(E433*F433*-1),0),0),"")</f>
        <v>0</v>
      </c>
      <c r="K433" s="21">
        <f>ROUNDUP(COUNTA(B$3:$B433)/30,0)</f>
        <v>15</v>
      </c>
      <c r="L433" s="22" t="str">
        <f t="shared" si="26"/>
        <v/>
      </c>
      <c r="M433" s="22" t="str">
        <f t="shared" si="26"/>
        <v/>
      </c>
      <c r="N433" s="3">
        <f t="shared" si="27"/>
        <v>24</v>
      </c>
      <c r="O433" s="3" t="str">
        <f t="shared" si="24"/>
        <v>「オロ</v>
      </c>
      <c r="P433" s="3" t="str">
        <f t="shared" si="25"/>
        <v>フォント縮小</v>
      </c>
    </row>
    <row r="434" spans="1:16" ht="27" hidden="1" customHeight="1">
      <c r="A434" s="5">
        <f>IF(COUNTA([2]品名マスター!$B$2:$B$501)&gt;=COUNTA(B$3:$B434),COUNTA(B$3:$B434),"")</f>
        <v>432</v>
      </c>
      <c r="B434" s="26" t="str">
        <f>IF(B433="","",IF(B433="以下余白","",IF([2]品名マスター!B433=0,"以下余白",[2]品名マスター!B433)))</f>
        <v>炭酸栄養飲料（ロイヤル）</v>
      </c>
      <c r="C434" s="63" t="str">
        <f>IF(IF([2]品名マスター!C433=0,"以下余白",[2]品名マスター!C433)="以下余白","",[2]品名マスター!C433)</f>
        <v>「オロナミンＣロイヤルポリス」又は同等品以上可。他社製品含む</v>
      </c>
      <c r="D434" s="16" t="str">
        <f>IF(IF([2]品名マスター!D433=0,"以下余白",[2]品名マスター!D433)="以下余白","",[2]品名マスター!D433)</f>
        <v>本</v>
      </c>
      <c r="E434" s="17">
        <f>IF(IF([2]品名マスター!E433=0,"以下余白",[2]品名マスター!E433)="以下余白","",[2]品名マスター!E433)</f>
        <v>150</v>
      </c>
      <c r="F434" s="18"/>
      <c r="G434" s="19"/>
      <c r="H434" s="20" t="str">
        <f>IF(A434&lt;=COUNTA([2]品名マスター!$B$2:$B$501),IF(F434="","予価未定",IF(F434&lt;=0,"予価未定","")),"")</f>
        <v>予価未定</v>
      </c>
      <c r="J434" s="21">
        <f>IF(A434&lt;=COUNTA([2]品名マスター!$B$2:$B$501),IFERROR(ROUND(ABS(E434*F434*-1),0),0),"")</f>
        <v>0</v>
      </c>
      <c r="K434" s="21">
        <f>ROUNDUP(COUNTA(B$3:$B434)/30,0)</f>
        <v>15</v>
      </c>
      <c r="L434" s="22" t="str">
        <f t="shared" si="26"/>
        <v/>
      </c>
      <c r="M434" s="22" t="str">
        <f t="shared" si="26"/>
        <v/>
      </c>
      <c r="N434" s="3">
        <f>IF(LEN(C434)=0,"",LEN(C434))</f>
        <v>30</v>
      </c>
      <c r="O434" s="3" t="str">
        <f t="shared" si="24"/>
        <v>「オロ</v>
      </c>
      <c r="P434" s="3" t="str">
        <f t="shared" si="25"/>
        <v>フォント縮小</v>
      </c>
    </row>
    <row r="435" spans="1:16" ht="27" hidden="1" customHeight="1">
      <c r="A435" s="5">
        <f>IF(COUNTA([2]品名マスター!$B$2:$B$501)&gt;=COUNTA(B$3:$B435),COUNTA(B$3:$B435),"")</f>
        <v>433</v>
      </c>
      <c r="B435" s="15" t="str">
        <f>IF(B434="","",IF(B434="以下余白","",IF([2]品名マスター!B434=0,"以下余白",[2]品名マスター!B434)))</f>
        <v>黒烏龍茶</v>
      </c>
      <c r="C435" s="15" t="str">
        <f>IF(IF([2]品名マスター!C434=0,"以下余白",[2]品名マスター!C434)="以下余白","",[2]品名マスター!C434)</f>
        <v>規格表１５－１３のとおり</v>
      </c>
      <c r="D435" s="16" t="str">
        <f>IF(IF([2]品名マスター!D434=0,"以下余白",[2]品名マスター!D434)="以下余白","",[2]品名マスター!D434)</f>
        <v>個</v>
      </c>
      <c r="E435" s="17">
        <f>IF(IF([2]品名マスター!E434=0,"以下余白",[2]品名マスター!E434)="以下余白","",[2]品名マスター!E434)</f>
        <v>120</v>
      </c>
      <c r="F435" s="18"/>
      <c r="G435" s="19"/>
      <c r="H435" s="20" t="str">
        <f>IF(A435&lt;=COUNTA([2]品名マスター!$B$2:$B$501),IF(F435="","予価未定",IF(F435&lt;=0,"予価未定","")),"")</f>
        <v>予価未定</v>
      </c>
      <c r="J435" s="21">
        <f>IF(A435&lt;=COUNTA([2]品名マスター!$B$2:$B$501),IFERROR(ROUND(ABS(E435*F435*-1),0),0),"")</f>
        <v>0</v>
      </c>
      <c r="K435" s="21">
        <f>ROUNDUP(COUNTA(B$3:$B435)/30,0)</f>
        <v>15</v>
      </c>
      <c r="L435" s="22" t="str">
        <f t="shared" si="26"/>
        <v/>
      </c>
      <c r="M435" s="22" t="str">
        <f t="shared" si="26"/>
        <v/>
      </c>
      <c r="N435" s="3">
        <f t="shared" ref="N435:N498" si="28">IF(LEN(C435)=0,"",LEN(C435))</f>
        <v>12</v>
      </c>
      <c r="O435" s="3" t="str">
        <f t="shared" si="24"/>
        <v>規格表</v>
      </c>
      <c r="P435" s="3" t="str">
        <f t="shared" si="25"/>
        <v/>
      </c>
    </row>
    <row r="436" spans="1:16" ht="27" hidden="1" customHeight="1">
      <c r="A436" s="5">
        <f>IF(COUNTA([2]品名マスター!$B$2:$B$501)&gt;=COUNTA(B$3:$B436),COUNTA(B$3:$B436),"")</f>
        <v>434</v>
      </c>
      <c r="B436" s="15" t="str">
        <f>IF(B435="","",IF(B435="以下余白","",IF([2]品名マスター!B435=0,"以下余白",[2]品名マスター!B435)))</f>
        <v>カップ麺（うどん）</v>
      </c>
      <c r="C436" s="15" t="str">
        <f>IF(IF([2]品名マスター!C435=0,"以下余白",[2]品名マスター!C435)="以下余白","",[2]品名マスター!C435)</f>
        <v>規格表１４－１のとおり</v>
      </c>
      <c r="D436" s="16" t="str">
        <f>IF(IF([2]品名マスター!D435=0,"以下余白",[2]品名マスター!D435)="以下余白","",[2]品名マスター!D435)</f>
        <v>個</v>
      </c>
      <c r="E436" s="17">
        <f>IF(IF([2]品名マスター!E435=0,"以下余白",[2]品名マスター!E435)="以下余白","",[2]品名マスター!E435)</f>
        <v>780</v>
      </c>
      <c r="F436" s="18"/>
      <c r="G436" s="19"/>
      <c r="H436" s="20" t="str">
        <f>IF(A436&lt;=COUNTA([2]品名マスター!$B$2:$B$501),IF(F436="","予価未定",IF(F436&lt;=0,"予価未定","")),"")</f>
        <v>予価未定</v>
      </c>
      <c r="J436" s="21">
        <f>IF(A436&lt;=COUNTA([2]品名マスター!$B$2:$B$501),IFERROR(ROUND(ABS(E436*F436*-1),0),0),"")</f>
        <v>0</v>
      </c>
      <c r="K436" s="21">
        <f>ROUNDUP(COUNTA(B$3:$B436)/30,0)</f>
        <v>15</v>
      </c>
      <c r="L436" s="22" t="str">
        <f t="shared" si="26"/>
        <v/>
      </c>
      <c r="M436" s="22" t="str">
        <f t="shared" si="26"/>
        <v/>
      </c>
      <c r="N436" s="3">
        <f t="shared" si="28"/>
        <v>11</v>
      </c>
      <c r="O436" s="3" t="str">
        <f t="shared" si="24"/>
        <v>規格表</v>
      </c>
      <c r="P436" s="3" t="str">
        <f t="shared" si="25"/>
        <v/>
      </c>
    </row>
    <row r="437" spans="1:16" ht="27" hidden="1" customHeight="1">
      <c r="A437" s="5">
        <f>IF(COUNTA([2]品名マスター!$B$2:$B$501)&gt;=COUNTA(B$3:$B437),COUNTA(B$3:$B437),"")</f>
        <v>435</v>
      </c>
      <c r="B437" s="15" t="str">
        <f>IF(B436="","",IF(B436="以下余白","",IF([2]品名マスター!B436=0,"以下余白",[2]品名マスター!B436)))</f>
        <v>カップ麺（そば）</v>
      </c>
      <c r="C437" s="15" t="str">
        <f>IF(IF([2]品名マスター!C436=0,"以下余白",[2]品名マスター!C436)="以下余白","",[2]品名マスター!C436)</f>
        <v>規格表１４－２のとおり</v>
      </c>
      <c r="D437" s="16" t="str">
        <f>IF(IF([2]品名マスター!D436=0,"以下余白",[2]品名マスター!D436)="以下余白","",[2]品名マスター!D436)</f>
        <v>個</v>
      </c>
      <c r="E437" s="17">
        <f>IF(IF([2]品名マスター!E436=0,"以下余白",[2]品名マスター!E436)="以下余白","",[2]品名マスター!E436)</f>
        <v>780</v>
      </c>
      <c r="F437" s="18"/>
      <c r="G437" s="19"/>
      <c r="H437" s="20" t="str">
        <f>IF(A437&lt;=COUNTA([2]品名マスター!$B$2:$B$501),IF(F437="","予価未定",IF(F437&lt;=0,"予価未定","")),"")</f>
        <v>予価未定</v>
      </c>
      <c r="J437" s="21">
        <f>IF(A437&lt;=COUNTA([2]品名マスター!$B$2:$B$501),IFERROR(ROUND(ABS(E437*F437*-1),0),0),"")</f>
        <v>0</v>
      </c>
      <c r="K437" s="21">
        <f>ROUNDUP(COUNTA(B$3:$B437)/30,0)</f>
        <v>15</v>
      </c>
      <c r="L437" s="22" t="str">
        <f t="shared" si="26"/>
        <v/>
      </c>
      <c r="M437" s="22" t="str">
        <f t="shared" si="26"/>
        <v/>
      </c>
      <c r="N437" s="3">
        <f t="shared" si="28"/>
        <v>11</v>
      </c>
      <c r="O437" s="3" t="str">
        <f t="shared" si="24"/>
        <v>規格表</v>
      </c>
      <c r="P437" s="3" t="str">
        <f>IF(N437="","",IF(N437&gt;=20,"フォント縮小",""))</f>
        <v/>
      </c>
    </row>
    <row r="438" spans="1:16" ht="27" hidden="1" customHeight="1">
      <c r="A438" s="5">
        <f>IF(COUNTA([2]品名マスター!$B$2:$B$501)&gt;=COUNTA(B$3:$B438),COUNTA(B$3:$B438),"")</f>
        <v>436</v>
      </c>
      <c r="B438" s="25" t="str">
        <f>IF(B437="","",IF(B437="以下余白","",IF([2]品名マスター!B437=0,"以下余白",[2]品名マスター!B437)))</f>
        <v>カップ麺（やきそば）</v>
      </c>
      <c r="C438" s="15" t="str">
        <f>IF(IF([2]品名マスター!C437=0,"以下余白",[2]品名マスター!C437)="以下余白","",[2]品名マスター!C437)</f>
        <v>規格表１４－３のとおり</v>
      </c>
      <c r="D438" s="16" t="str">
        <f>IF(IF([2]品名マスター!D437=0,"以下余白",[2]品名マスター!D437)="以下余白","",[2]品名マスター!D437)</f>
        <v>個</v>
      </c>
      <c r="E438" s="17">
        <f>IF(IF([2]品名マスター!E437=0,"以下余白",[2]品名マスター!E437)="以下余白","",[2]品名マスター!E437)</f>
        <v>780</v>
      </c>
      <c r="F438" s="28"/>
      <c r="G438" s="29"/>
      <c r="H438" s="20" t="str">
        <f>IF(A438&lt;=COUNTA([2]品名マスター!$B$2:$B$501),IF(F438="","予価未定",IF(F438&lt;=0,"予価未定","")),"")</f>
        <v>予価未定</v>
      </c>
      <c r="J438" s="21">
        <f>IF(A438&lt;=COUNTA([2]品名マスター!$B$2:$B$501),IFERROR(ROUND(ABS(E438*F438*-1),0),0),"")</f>
        <v>0</v>
      </c>
      <c r="K438" s="21">
        <f>ROUNDUP(COUNTA(B$3:$B438)/30,0)</f>
        <v>15</v>
      </c>
      <c r="L438" s="22" t="str">
        <f t="shared" si="26"/>
        <v/>
      </c>
      <c r="M438" s="22" t="str">
        <f t="shared" si="26"/>
        <v/>
      </c>
      <c r="N438" s="3">
        <f t="shared" si="28"/>
        <v>11</v>
      </c>
      <c r="O438" s="3" t="str">
        <f t="shared" si="24"/>
        <v>規格表</v>
      </c>
      <c r="P438" s="3" t="str">
        <f t="shared" ref="P438:P501" si="29">IF(N438="","",IF(N438&gt;=20,"フォント縮小",""))</f>
        <v/>
      </c>
    </row>
    <row r="439" spans="1:16" ht="27" hidden="1" customHeight="1">
      <c r="A439" s="5">
        <f>IF(COUNTA([2]品名マスター!$B$2:$B$501)&gt;=COUNTA(B$3:$B439),COUNTA(B$3:$B439),"")</f>
        <v>437</v>
      </c>
      <c r="B439" s="25" t="str">
        <f>IF(B438="","",IF(B438="以下余白","",IF([2]品名マスター!B438=0,"以下余白",[2]品名マスター!B438)))</f>
        <v>カップ麺（あっさりヌードル）</v>
      </c>
      <c r="C439" s="15" t="str">
        <f>IF(IF([2]品名マスター!C438=0,"以下余白",[2]品名マスター!C438)="以下余白","",[2]品名マスター!C438)</f>
        <v>規格表１４－４のとおり</v>
      </c>
      <c r="D439" s="16" t="str">
        <f>IF(IF([2]品名マスター!D438=0,"以下余白",[2]品名マスター!D438)="以下余白","",[2]品名マスター!D438)</f>
        <v>個</v>
      </c>
      <c r="E439" s="17">
        <f>IF(IF([2]品名マスター!E438=0,"以下余白",[2]品名マスター!E438)="以下余白","",[2]品名マスター!E438)</f>
        <v>2000</v>
      </c>
      <c r="F439" s="28"/>
      <c r="G439" s="29"/>
      <c r="H439" s="20" t="str">
        <f>IF(A439&lt;=COUNTA([2]品名マスター!$B$2:$B$501),IF(F439="","予価未定",IF(F439&lt;=0,"予価未定","")),"")</f>
        <v>予価未定</v>
      </c>
      <c r="J439" s="21">
        <f>IF(A439&lt;=COUNTA([2]品名マスター!$B$2:$B$501),IFERROR(ROUND(ABS(E439*F439*-1),0),0),"")</f>
        <v>0</v>
      </c>
      <c r="K439" s="21">
        <f>ROUNDUP(COUNTA(B$3:$B439)/30,0)</f>
        <v>15</v>
      </c>
      <c r="L439" s="22" t="str">
        <f t="shared" si="26"/>
        <v/>
      </c>
      <c r="M439" s="22" t="str">
        <f t="shared" si="26"/>
        <v/>
      </c>
      <c r="N439" s="3">
        <f t="shared" si="28"/>
        <v>11</v>
      </c>
      <c r="O439" s="3" t="str">
        <f t="shared" si="24"/>
        <v>規格表</v>
      </c>
      <c r="P439" s="3" t="str">
        <f t="shared" si="29"/>
        <v/>
      </c>
    </row>
    <row r="440" spans="1:16" ht="27" hidden="1" customHeight="1">
      <c r="A440" s="5">
        <f>IF(COUNTA([2]品名マスター!$B$2:$B$501)&gt;=COUNTA(B$3:$B440),COUNTA(B$3:$B440),"")</f>
        <v>438</v>
      </c>
      <c r="B440" s="25" t="str">
        <f>IF(B439="","",IF(B439="以下余白","",IF([2]品名マスター!B439=0,"以下余白",[2]品名マスター!B439)))</f>
        <v>カップ麺（しょうゆ）</v>
      </c>
      <c r="C440" s="26" t="str">
        <f>IF(IF([2]品名マスター!C439=0,"以下余白",[2]品名マスター!C439)="以下余白","",[2]品名マスター!C439)</f>
        <v>日清（株）デカうま濃厚コク旨醤油又は同等品以上のもの。</v>
      </c>
      <c r="D440" s="16" t="str">
        <f>IF(IF([2]品名マスター!D439=0,"以下余白",[2]品名マスター!D439)="以下余白","",[2]品名マスター!D439)</f>
        <v>個</v>
      </c>
      <c r="E440" s="17">
        <f>IF(IF([2]品名マスター!E439=0,"以下余白",[2]品名マスター!E439)="以下余白","",[2]品名マスター!E439)</f>
        <v>780</v>
      </c>
      <c r="F440" s="28"/>
      <c r="G440" s="29"/>
      <c r="H440" s="20" t="str">
        <f>IF(A440&lt;=COUNTA([2]品名マスター!$B$2:$B$501),IF(F440="","予価未定",IF(F440&lt;=0,"予価未定","")),"")</f>
        <v>予価未定</v>
      </c>
      <c r="J440" s="21">
        <f>IF(A440&lt;=COUNTA([2]品名マスター!$B$2:$B$501),IFERROR(ROUND(ABS(E440*F440*-1),0),0),"")</f>
        <v>0</v>
      </c>
      <c r="K440" s="21">
        <f>ROUNDUP(COUNTA(B$3:$B440)/30,0)</f>
        <v>15</v>
      </c>
      <c r="L440" s="22" t="str">
        <f t="shared" si="26"/>
        <v/>
      </c>
      <c r="M440" s="22" t="str">
        <f t="shared" si="26"/>
        <v/>
      </c>
      <c r="N440" s="3">
        <f t="shared" si="28"/>
        <v>27</v>
      </c>
      <c r="O440" s="3" t="str">
        <f t="shared" si="24"/>
        <v>日清（</v>
      </c>
      <c r="P440" s="3" t="str">
        <f t="shared" si="29"/>
        <v>フォント縮小</v>
      </c>
    </row>
    <row r="441" spans="1:16" ht="27" hidden="1" customHeight="1">
      <c r="A441" s="5">
        <f>IF(COUNTA([2]品名マスター!$B$2:$B$501)&gt;=COUNTA(B$3:$B441),COUNTA(B$3:$B441),"")</f>
        <v>439</v>
      </c>
      <c r="B441" s="15" t="str">
        <f>IF(B440="","",IF(B440="以下余白","",IF([2]品名マスター!B440=0,"以下余白",[2]品名マスター!B440)))</f>
        <v>カップ麺（油そば）</v>
      </c>
      <c r="C441" s="26" t="str">
        <f>IF(IF([2]品名マスター!C440=0,"以下余白",[2]品名マスター!C440)="以下余白","",[2]品名マスター!C440)</f>
        <v>日清（株）デカうま油そば又は同等品以上のもの。</v>
      </c>
      <c r="D441" s="16" t="str">
        <f>IF(IF([2]品名マスター!D440=0,"以下余白",[2]品名マスター!D440)="以下余白","",[2]品名マスター!D440)</f>
        <v>個</v>
      </c>
      <c r="E441" s="17">
        <f>IF(IF([2]品名マスター!E440=0,"以下余白",[2]品名マスター!E440)="以下余白","",[2]品名マスター!E440)</f>
        <v>960</v>
      </c>
      <c r="F441" s="28"/>
      <c r="G441" s="29"/>
      <c r="H441" s="20" t="str">
        <f>IF(A441&lt;=COUNTA([2]品名マスター!$B$2:$B$501),IF(F441="","予価未定",IF(F441&lt;=0,"予価未定","")),"")</f>
        <v>予価未定</v>
      </c>
      <c r="J441" s="21">
        <f>IF(A441&lt;=COUNTA([2]品名マスター!$B$2:$B$501),IFERROR(ROUND(ABS(E441*F441*-1),0),0),"")</f>
        <v>0</v>
      </c>
      <c r="K441" s="21">
        <f>ROUNDUP(COUNTA(B$3:$B441)/30,0)</f>
        <v>15</v>
      </c>
      <c r="L441" s="22" t="str">
        <f t="shared" si="26"/>
        <v/>
      </c>
      <c r="M441" s="22" t="str">
        <f t="shared" si="26"/>
        <v/>
      </c>
      <c r="N441" s="3">
        <f t="shared" si="28"/>
        <v>23</v>
      </c>
      <c r="O441" s="3" t="str">
        <f t="shared" si="24"/>
        <v>日清（</v>
      </c>
      <c r="P441" s="3" t="str">
        <f t="shared" si="29"/>
        <v>フォント縮小</v>
      </c>
    </row>
    <row r="442" spans="1:16" ht="27" hidden="1" customHeight="1">
      <c r="A442" s="5" t="str">
        <f>IF(COUNTA([2]品名マスター!$B$2:$B$501)&gt;=COUNTA(B$3:$B442),COUNTA(B$3:$B442),"")</f>
        <v/>
      </c>
      <c r="B442" s="15" t="str">
        <f>IF(B441="","",IF(B441="以下余白","",IF([2]品名マスター!B441=0,"以下余白",[2]品名マスター!B441)))</f>
        <v>以下余白</v>
      </c>
      <c r="C442" s="15" t="str">
        <f>IF(IF([2]品名マスター!C441=0,"以下余白",[2]品名マスター!C441)="以下余白","",[2]品名マスター!C441)</f>
        <v/>
      </c>
      <c r="D442" s="16" t="str">
        <f>IF(IF([2]品名マスター!D441=0,"以下余白",[2]品名マスター!D441)="以下余白","",[2]品名マスター!D441)</f>
        <v/>
      </c>
      <c r="E442" s="30" t="str">
        <f>IF(IF([2]品名マスター!E441=0,"以下余白",[2]品名マスター!E441)="以下余白","",[2]品名マスター!E441)</f>
        <v/>
      </c>
      <c r="F442" s="28"/>
      <c r="G442" s="29"/>
      <c r="H442" s="20" t="str">
        <f>IF(A442&lt;=COUNTA([2]品名マスター!$B$2:$B$501),IF(F442="","予価未定",IF(F442&lt;=0,"予価未定","")),"")</f>
        <v/>
      </c>
      <c r="J442" s="21" t="str">
        <f>IF(A442&lt;=COUNTA([2]品名マスター!$B$2:$B$501),IFERROR(ROUND(ABS(E442*F442*-1),0),0),"")</f>
        <v/>
      </c>
      <c r="K442" s="21">
        <f>ROUNDUP(COUNTA(B$3:$B442)/30,0)</f>
        <v>15</v>
      </c>
      <c r="L442" s="22" t="str">
        <f t="shared" si="26"/>
        <v/>
      </c>
      <c r="M442" s="22" t="str">
        <f t="shared" si="26"/>
        <v/>
      </c>
      <c r="N442" s="3" t="str">
        <f t="shared" si="28"/>
        <v/>
      </c>
      <c r="O442" s="3" t="str">
        <f t="shared" si="24"/>
        <v/>
      </c>
      <c r="P442" s="3" t="str">
        <f t="shared" si="29"/>
        <v/>
      </c>
    </row>
    <row r="443" spans="1:16" ht="27" hidden="1" customHeight="1">
      <c r="A443" s="5" t="str">
        <f>IF(COUNTA([2]品名マスター!$B$2:$B$501)&gt;=COUNTA(B$3:$B443),COUNTA(B$3:$B443),"")</f>
        <v/>
      </c>
      <c r="B443" s="15" t="str">
        <f>IF(B442="","",IF(B442="以下余白","",IF([2]品名マスター!B442=0,"以下余白",[2]品名マスター!B442)))</f>
        <v/>
      </c>
      <c r="C443" s="15" t="str">
        <f>IF(IF([2]品名マスター!C442=0,"以下余白",[2]品名マスター!C442)="以下余白","",[2]品名マスター!C442)</f>
        <v/>
      </c>
      <c r="D443" s="16" t="str">
        <f>IF(IF([2]品名マスター!D442=0,"以下余白",[2]品名マスター!D442)="以下余白","",[2]品名マスター!D442)</f>
        <v/>
      </c>
      <c r="E443" s="30" t="str">
        <f>IF(IF([2]品名マスター!E442=0,"以下余白",[2]品名マスター!E442)="以下余白","",[2]品名マスター!E442)</f>
        <v/>
      </c>
      <c r="F443" s="28"/>
      <c r="G443" s="29"/>
      <c r="H443" s="20" t="str">
        <f>IF(A443&lt;=COUNTA([2]品名マスター!$B$2:$B$501),IF(F443="","予価未定",IF(F443&lt;=0,"予価未定","")),"")</f>
        <v/>
      </c>
      <c r="J443" s="21" t="str">
        <f>IF(A443&lt;=COUNTA([2]品名マスター!$B$2:$B$501),IFERROR(ROUND(ABS(E443*F443*-1),0),0),"")</f>
        <v/>
      </c>
      <c r="K443" s="21">
        <f>ROUNDUP(COUNTA(B$3:$B443)/30,0)</f>
        <v>15</v>
      </c>
      <c r="L443" s="22" t="str">
        <f t="shared" si="26"/>
        <v/>
      </c>
      <c r="M443" s="22" t="str">
        <f t="shared" si="26"/>
        <v/>
      </c>
      <c r="N443" s="3" t="str">
        <f t="shared" si="28"/>
        <v/>
      </c>
      <c r="O443" s="3" t="str">
        <f t="shared" si="24"/>
        <v/>
      </c>
      <c r="P443" s="3" t="str">
        <f t="shared" si="29"/>
        <v/>
      </c>
    </row>
    <row r="444" spans="1:16" ht="27" hidden="1" customHeight="1">
      <c r="A444" s="5" t="str">
        <f>IF(COUNTA([2]品名マスター!$B$2:$B$501)&gt;=COUNTA(B$3:$B444),COUNTA(B$3:$B444),"")</f>
        <v/>
      </c>
      <c r="B444" s="15" t="str">
        <f>IF(B443="","",IF(B443="以下余白","",IF([2]品名マスター!B443=0,"以下余白",[2]品名マスター!B443)))</f>
        <v/>
      </c>
      <c r="C444" s="15" t="str">
        <f>IF(IF([2]品名マスター!C443=0,"以下余白",[2]品名マスター!C443)="以下余白","",[2]品名マスター!C443)</f>
        <v/>
      </c>
      <c r="D444" s="16" t="str">
        <f>IF(IF([2]品名マスター!D443=0,"以下余白",[2]品名マスター!D443)="以下余白","",[2]品名マスター!D443)</f>
        <v/>
      </c>
      <c r="E444" s="30" t="str">
        <f>IF(IF([2]品名マスター!E443=0,"以下余白",[2]品名マスター!E443)="以下余白","",[2]品名マスター!E443)</f>
        <v/>
      </c>
      <c r="F444" s="28"/>
      <c r="G444" s="29"/>
      <c r="H444" s="20" t="str">
        <f>IF(A444&lt;=COUNTA([2]品名マスター!$B$2:$B$501),IF(F444="","予価未定",IF(F444&lt;=0,"予価未定","")),"")</f>
        <v/>
      </c>
      <c r="J444" s="21" t="str">
        <f>IF(A444&lt;=COUNTA([2]品名マスター!$B$2:$B$501),IFERROR(ROUND(ABS(E444*F444*-1),0),0),"")</f>
        <v/>
      </c>
      <c r="K444" s="21">
        <f>ROUNDUP(COUNTA(B$3:$B444)/30,0)</f>
        <v>15</v>
      </c>
      <c r="L444" s="22" t="str">
        <f t="shared" si="26"/>
        <v/>
      </c>
      <c r="M444" s="22" t="str">
        <f t="shared" si="26"/>
        <v/>
      </c>
      <c r="N444" s="3" t="str">
        <f t="shared" si="28"/>
        <v/>
      </c>
      <c r="O444" s="3" t="str">
        <f t="shared" si="24"/>
        <v/>
      </c>
      <c r="P444" s="3" t="str">
        <f t="shared" si="29"/>
        <v/>
      </c>
    </row>
    <row r="445" spans="1:16" ht="27" hidden="1" customHeight="1">
      <c r="A445" s="5" t="str">
        <f>IF(COUNTA([2]品名マスター!$B$2:$B$501)&gt;=COUNTA(B$3:$B445),COUNTA(B$3:$B445),"")</f>
        <v/>
      </c>
      <c r="B445" s="15" t="str">
        <f>IF(B444="","",IF(B444="以下余白","",IF([2]品名マスター!B444=0,"以下余白",[2]品名マスター!B444)))</f>
        <v/>
      </c>
      <c r="C445" s="15" t="str">
        <f>IF(IF([2]品名マスター!C444=0,"以下余白",[2]品名マスター!C444)="以下余白","",[2]品名マスター!C444)</f>
        <v/>
      </c>
      <c r="D445" s="16" t="str">
        <f>IF(IF([2]品名マスター!D444=0,"以下余白",[2]品名マスター!D444)="以下余白","",[2]品名マスター!D444)</f>
        <v/>
      </c>
      <c r="E445" s="30" t="str">
        <f>IF(IF([2]品名マスター!E444=0,"以下余白",[2]品名マスター!E444)="以下余白","",[2]品名マスター!E444)</f>
        <v/>
      </c>
      <c r="F445" s="28"/>
      <c r="G445" s="29"/>
      <c r="H445" s="20" t="str">
        <f>IF(A445&lt;=COUNTA([2]品名マスター!$B$2:$B$501),IF(F445="","予価未定",IF(F445&lt;=0,"予価未定","")),"")</f>
        <v/>
      </c>
      <c r="J445" s="21" t="str">
        <f>IF(A445&lt;=COUNTA([2]品名マスター!$B$2:$B$501),IFERROR(ROUND(ABS(E445*F445*-1),0),0),"")</f>
        <v/>
      </c>
      <c r="K445" s="21">
        <f>ROUNDUP(COUNTA(B$3:$B445)/30,0)</f>
        <v>15</v>
      </c>
      <c r="L445" s="22" t="str">
        <f t="shared" si="26"/>
        <v/>
      </c>
      <c r="M445" s="22" t="str">
        <f t="shared" si="26"/>
        <v/>
      </c>
      <c r="N445" s="3" t="str">
        <f t="shared" si="28"/>
        <v/>
      </c>
      <c r="O445" s="3" t="str">
        <f t="shared" si="24"/>
        <v/>
      </c>
      <c r="P445" s="3" t="str">
        <f t="shared" si="29"/>
        <v/>
      </c>
    </row>
    <row r="446" spans="1:16" ht="27" hidden="1" customHeight="1">
      <c r="A446" s="5" t="str">
        <f>IF(COUNTA([2]品名マスター!$B$2:$B$501)&gt;=COUNTA(B$3:$B446),COUNTA(B$3:$B446),"")</f>
        <v/>
      </c>
      <c r="B446" s="15" t="str">
        <f>IF(B445="","",IF(B445="以下余白","",IF([2]品名マスター!B445=0,"以下余白",[2]品名マスター!B445)))</f>
        <v/>
      </c>
      <c r="C446" s="15" t="str">
        <f>IF(IF([2]品名マスター!C445=0,"以下余白",[2]品名マスター!C445)="以下余白","",[2]品名マスター!C445)</f>
        <v/>
      </c>
      <c r="D446" s="16" t="str">
        <f>IF(IF([2]品名マスター!D445=0,"以下余白",[2]品名マスター!D445)="以下余白","",[2]品名マスター!D445)</f>
        <v/>
      </c>
      <c r="E446" s="30" t="str">
        <f>IF(IF([2]品名マスター!E445=0,"以下余白",[2]品名マスター!E445)="以下余白","",[2]品名マスター!E445)</f>
        <v/>
      </c>
      <c r="F446" s="28"/>
      <c r="G446" s="29"/>
      <c r="H446" s="20" t="str">
        <f>IF(A446&lt;=COUNTA([2]品名マスター!$B$2:$B$501),IF(F446="","予価未定",IF(F446&lt;=0,"予価未定","")),"")</f>
        <v/>
      </c>
      <c r="J446" s="21" t="str">
        <f>IF(A446&lt;=COUNTA([2]品名マスター!$B$2:$B$501),IFERROR(ROUND(ABS(E446*F446*-1),0),0),"")</f>
        <v/>
      </c>
      <c r="K446" s="21">
        <f>ROUNDUP(COUNTA(B$3:$B446)/30,0)</f>
        <v>15</v>
      </c>
      <c r="L446" s="22" t="str">
        <f t="shared" si="26"/>
        <v/>
      </c>
      <c r="M446" s="22" t="str">
        <f t="shared" si="26"/>
        <v/>
      </c>
      <c r="N446" s="3" t="str">
        <f t="shared" si="28"/>
        <v/>
      </c>
      <c r="O446" s="3" t="str">
        <f t="shared" si="24"/>
        <v/>
      </c>
      <c r="P446" s="3" t="str">
        <f t="shared" si="29"/>
        <v/>
      </c>
    </row>
    <row r="447" spans="1:16" ht="27" hidden="1" customHeight="1">
      <c r="A447" s="5" t="str">
        <f>IF(COUNTA([2]品名マスター!$B$2:$B$501)&gt;=COUNTA(B$3:$B447),COUNTA(B$3:$B447),"")</f>
        <v/>
      </c>
      <c r="B447" s="15" t="str">
        <f>IF(B446="","",IF(B446="以下余白","",IF([2]品名マスター!B446=0,"以下余白",[2]品名マスター!B446)))</f>
        <v/>
      </c>
      <c r="C447" s="15" t="str">
        <f>IF(IF([2]品名マスター!C446=0,"以下余白",[2]品名マスター!C446)="以下余白","",[2]品名マスター!C446)</f>
        <v/>
      </c>
      <c r="D447" s="16" t="str">
        <f>IF(IF([2]品名マスター!D446=0,"以下余白",[2]品名マスター!D446)="以下余白","",[2]品名マスター!D446)</f>
        <v/>
      </c>
      <c r="E447" s="30" t="str">
        <f>IF(IF([2]品名マスター!E446=0,"以下余白",[2]品名マスター!E446)="以下余白","",[2]品名マスター!E446)</f>
        <v/>
      </c>
      <c r="F447" s="28"/>
      <c r="G447" s="29"/>
      <c r="H447" s="20" t="str">
        <f>IF(A447&lt;=COUNTA([2]品名マスター!$B$2:$B$501),IF(F447="","予価未定",IF(F447&lt;=0,"予価未定","")),"")</f>
        <v/>
      </c>
      <c r="J447" s="21" t="str">
        <f>IF(A447&lt;=COUNTA([2]品名マスター!$B$2:$B$501),IFERROR(ROUND(ABS(E447*F447*-1),0),0),"")</f>
        <v/>
      </c>
      <c r="K447" s="21">
        <f>ROUNDUP(COUNTA(B$3:$B447)/30,0)</f>
        <v>15</v>
      </c>
      <c r="L447" s="22" t="str">
        <f t="shared" si="26"/>
        <v/>
      </c>
      <c r="M447" s="22" t="str">
        <f t="shared" si="26"/>
        <v/>
      </c>
      <c r="N447" s="3" t="str">
        <f t="shared" si="28"/>
        <v/>
      </c>
      <c r="O447" s="3" t="str">
        <f t="shared" si="24"/>
        <v/>
      </c>
      <c r="P447" s="3" t="str">
        <f t="shared" si="29"/>
        <v/>
      </c>
    </row>
    <row r="448" spans="1:16" ht="27" hidden="1" customHeight="1">
      <c r="A448" s="5" t="str">
        <f>IF(COUNTA([2]品名マスター!$B$2:$B$501)&gt;=COUNTA(B$3:$B448),COUNTA(B$3:$B448),"")</f>
        <v/>
      </c>
      <c r="B448" s="15" t="str">
        <f>IF(B447="","",IF(B447="以下余白","",IF([2]品名マスター!B447=0,"以下余白",[2]品名マスター!B447)))</f>
        <v/>
      </c>
      <c r="C448" s="15" t="str">
        <f>IF(IF([2]品名マスター!C447=0,"以下余白",[2]品名マスター!C447)="以下余白","",[2]品名マスター!C447)</f>
        <v/>
      </c>
      <c r="D448" s="16" t="str">
        <f>IF(IF([2]品名マスター!D447=0,"以下余白",[2]品名マスター!D447)="以下余白","",[2]品名マスター!D447)</f>
        <v/>
      </c>
      <c r="E448" s="30" t="str">
        <f>IF(IF([2]品名マスター!E447=0,"以下余白",[2]品名マスター!E447)="以下余白","",[2]品名マスター!E447)</f>
        <v/>
      </c>
      <c r="F448" s="28"/>
      <c r="G448" s="29"/>
      <c r="H448" s="20" t="str">
        <f>IF(A448&lt;=COUNTA([2]品名マスター!$B$2:$B$501),IF(F448="","予価未定",IF(F448&lt;=0,"予価未定","")),"")</f>
        <v/>
      </c>
      <c r="J448" s="21" t="str">
        <f>IF(A448&lt;=COUNTA([2]品名マスター!$B$2:$B$501),IFERROR(ROUND(ABS(E448*F448*-1),0),0),"")</f>
        <v/>
      </c>
      <c r="K448" s="21">
        <f>ROUNDUP(COUNTA(B$3:$B448)/30,0)</f>
        <v>15</v>
      </c>
      <c r="L448" s="22" t="str">
        <f t="shared" si="26"/>
        <v/>
      </c>
      <c r="M448" s="22" t="str">
        <f t="shared" si="26"/>
        <v/>
      </c>
      <c r="N448" s="3" t="str">
        <f t="shared" si="28"/>
        <v/>
      </c>
      <c r="O448" s="3" t="str">
        <f t="shared" si="24"/>
        <v/>
      </c>
      <c r="P448" s="3" t="str">
        <f t="shared" si="29"/>
        <v/>
      </c>
    </row>
    <row r="449" spans="1:16" ht="27" hidden="1" customHeight="1">
      <c r="A449" s="5" t="str">
        <f>IF(COUNTA([2]品名マスター!$B$2:$B$501)&gt;=COUNTA(B$3:$B449),COUNTA(B$3:$B449),"")</f>
        <v/>
      </c>
      <c r="B449" s="15" t="str">
        <f>IF(B448="","",IF(B448="以下余白","",IF([2]品名マスター!B448=0,"以下余白",[2]品名マスター!B448)))</f>
        <v/>
      </c>
      <c r="C449" s="15" t="str">
        <f>IF(IF([2]品名マスター!C448=0,"以下余白",[2]品名マスター!C448)="以下余白","",[2]品名マスター!C448)</f>
        <v/>
      </c>
      <c r="D449" s="16" t="str">
        <f>IF(IF([2]品名マスター!D448=0,"以下余白",[2]品名マスター!D448)="以下余白","",[2]品名マスター!D448)</f>
        <v/>
      </c>
      <c r="E449" s="30" t="str">
        <f>IF(IF([2]品名マスター!E448=0,"以下余白",[2]品名マスター!E448)="以下余白","",[2]品名マスター!E448)</f>
        <v/>
      </c>
      <c r="F449" s="28"/>
      <c r="G449" s="29"/>
      <c r="H449" s="20" t="str">
        <f>IF(A449&lt;=COUNTA([2]品名マスター!$B$2:$B$501),IF(F449="","予価未定",IF(F449&lt;=0,"予価未定","")),"")</f>
        <v/>
      </c>
      <c r="J449" s="21" t="str">
        <f>IF(A449&lt;=COUNTA([2]品名マスター!$B$2:$B$501),IFERROR(ROUND(ABS(E449*F449*-1),0),0),"")</f>
        <v/>
      </c>
      <c r="K449" s="21">
        <f>ROUNDUP(COUNTA(B$3:$B449)/30,0)</f>
        <v>15</v>
      </c>
      <c r="L449" s="22" t="str">
        <f t="shared" si="26"/>
        <v/>
      </c>
      <c r="M449" s="22" t="str">
        <f t="shared" si="26"/>
        <v/>
      </c>
      <c r="N449" s="3" t="str">
        <f t="shared" si="28"/>
        <v/>
      </c>
      <c r="O449" s="3" t="str">
        <f t="shared" si="24"/>
        <v/>
      </c>
      <c r="P449" s="3" t="str">
        <f t="shared" si="29"/>
        <v/>
      </c>
    </row>
    <row r="450" spans="1:16" ht="27" hidden="1" customHeight="1">
      <c r="A450" s="5" t="str">
        <f>IF(COUNTA([2]品名マスター!$B$2:$B$501)&gt;=COUNTA(B$3:$B450),COUNTA(B$3:$B450),"")</f>
        <v/>
      </c>
      <c r="B450" s="15" t="str">
        <f>IF(B449="","",IF(B449="以下余白","",IF([2]品名マスター!B449=0,"以下余白",[2]品名マスター!B449)))</f>
        <v/>
      </c>
      <c r="C450" s="15" t="str">
        <f>IF(IF([2]品名マスター!C449=0,"以下余白",[2]品名マスター!C449)="以下余白","",[2]品名マスター!C449)</f>
        <v/>
      </c>
      <c r="D450" s="16" t="str">
        <f>IF(IF([2]品名マスター!D449=0,"以下余白",[2]品名マスター!D449)="以下余白","",[2]品名マスター!D449)</f>
        <v/>
      </c>
      <c r="E450" s="30" t="str">
        <f>IF(IF([2]品名マスター!E449=0,"以下余白",[2]品名マスター!E449)="以下余白","",[2]品名マスター!E449)</f>
        <v/>
      </c>
      <c r="F450" s="28"/>
      <c r="G450" s="29"/>
      <c r="H450" s="20" t="str">
        <f>IF(A450&lt;=COUNTA([2]品名マスター!$B$2:$B$501),IF(F450="","予価未定",IF(F450&lt;=0,"予価未定","")),"")</f>
        <v/>
      </c>
      <c r="J450" s="21" t="str">
        <f>IF(A450&lt;=COUNTA([2]品名マスター!$B$2:$B$501),IFERROR(ROUND(ABS(E450*F450*-1),0),0),"")</f>
        <v/>
      </c>
      <c r="K450" s="21">
        <f>ROUNDUP(COUNTA(B$3:$B450)/30,0)</f>
        <v>15</v>
      </c>
      <c r="L450" s="22" t="str">
        <f t="shared" si="26"/>
        <v/>
      </c>
      <c r="M450" s="22" t="str">
        <f t="shared" si="26"/>
        <v/>
      </c>
      <c r="N450" s="3" t="str">
        <f t="shared" si="28"/>
        <v/>
      </c>
      <c r="O450" s="3" t="str">
        <f t="shared" si="24"/>
        <v/>
      </c>
      <c r="P450" s="3" t="str">
        <f t="shared" si="29"/>
        <v/>
      </c>
    </row>
    <row r="451" spans="1:16" ht="27" customHeight="1">
      <c r="A451" s="5" t="str">
        <f>IF(COUNTA([2]品名マスター!$B$2:$B$501)&gt;=COUNTA(B$3:$B451),COUNTA(B$3:$B451),"")</f>
        <v/>
      </c>
      <c r="B451" s="15" t="str">
        <f>IF(B450="","",IF(B450="以下余白","",IF([2]品名マスター!B450=0,"以下余白",[2]品名マスター!B450)))</f>
        <v/>
      </c>
      <c r="C451" s="15" t="str">
        <f>IF(IF([2]品名マスター!C450=0,"以下余白",[2]品名マスター!C450)="以下余白","",[2]品名マスター!C450)</f>
        <v/>
      </c>
      <c r="D451" s="16" t="str">
        <f>IF(IF([2]品名マスター!D450=0,"以下余白",[2]品名マスター!D450)="以下余白","",[2]品名マスター!D450)</f>
        <v/>
      </c>
      <c r="E451" s="30" t="str">
        <f>IF(IF([2]品名マスター!E450=0,"以下余白",[2]品名マスター!E450)="以下余白","",[2]品名マスター!E450)</f>
        <v/>
      </c>
      <c r="F451" s="28"/>
      <c r="G451" s="29"/>
      <c r="H451" s="20" t="str">
        <f>IF(A451&lt;=COUNTA([2]品名マスター!$B$2:$B$501),IF(F451="","予価未定",IF(F451&lt;=0,"予価未定","")),"")</f>
        <v/>
      </c>
      <c r="J451" s="21" t="str">
        <f>IF(A451&lt;=COUNTA([2]品名マスター!$B$2:$B$501),IFERROR(ROUND(ABS(E451*F451*-1),0),0),"")</f>
        <v/>
      </c>
      <c r="K451" s="21">
        <f>ROUNDUP(COUNTA(B$3:$B451)/30,0)</f>
        <v>15</v>
      </c>
      <c r="L451" s="22" t="str">
        <f t="shared" si="26"/>
        <v/>
      </c>
      <c r="M451" s="22" t="str">
        <f t="shared" si="26"/>
        <v/>
      </c>
      <c r="N451" s="3" t="str">
        <f t="shared" si="28"/>
        <v/>
      </c>
      <c r="O451" s="3" t="str">
        <f t="shared" ref="O451:O502" si="30">LEFT(C451,3)</f>
        <v/>
      </c>
      <c r="P451" s="3" t="str">
        <f t="shared" si="29"/>
        <v/>
      </c>
    </row>
    <row r="452" spans="1:16" ht="27" customHeight="1">
      <c r="A452" s="5" t="str">
        <f>IF(COUNTA([2]品名マスター!$B$2:$B$501)&gt;=COUNTA(B$3:$B452),COUNTA(B$3:$B452),"")</f>
        <v/>
      </c>
      <c r="B452" s="15" t="str">
        <f>IF(B451="","",IF(B451="以下余白","",IF([2]品名マスター!B451=0,"以下余白",[2]品名マスター!B451)))</f>
        <v/>
      </c>
      <c r="C452" s="15" t="str">
        <f>IF(IF([2]品名マスター!C451=0,"以下余白",[2]品名マスター!C451)="以下余白","",[2]品名マスター!C451)</f>
        <v/>
      </c>
      <c r="D452" s="16" t="str">
        <f>IF(IF([2]品名マスター!D451=0,"以下余白",[2]品名マスター!D451)="以下余白","",[2]品名マスター!D451)</f>
        <v/>
      </c>
      <c r="E452" s="30" t="str">
        <f>IF(IF([2]品名マスター!E451=0,"以下余白",[2]品名マスター!E451)="以下余白","",[2]品名マスター!E451)</f>
        <v/>
      </c>
      <c r="F452" s="28"/>
      <c r="G452" s="29"/>
      <c r="H452" s="20" t="str">
        <f>IF(A452&lt;=COUNTA([2]品名マスター!$B$2:$B$501),IF(F452="","予価未定",IF(F452&lt;=0,"予価未定","")),"")</f>
        <v/>
      </c>
      <c r="J452" s="21" t="str">
        <f>IF(A452&lt;=COUNTA([2]品名マスター!$B$2:$B$501),IFERROR(ROUND(ABS(E452*F452*-1),0),0),"")</f>
        <v/>
      </c>
      <c r="K452" s="21">
        <f>ROUNDUP(COUNTA(B$3:$B452)/30,0)</f>
        <v>15</v>
      </c>
      <c r="L452" s="22" t="str">
        <f t="shared" ref="L452:M502" si="31">IFERROR(IF(E452-INT(E452)=0,"",E452-INT(E452)),"")</f>
        <v/>
      </c>
      <c r="M452" s="22" t="str">
        <f t="shared" si="31"/>
        <v/>
      </c>
      <c r="N452" s="3" t="str">
        <f t="shared" si="28"/>
        <v/>
      </c>
      <c r="O452" s="3" t="str">
        <f t="shared" si="30"/>
        <v/>
      </c>
      <c r="P452" s="3" t="str">
        <f t="shared" si="29"/>
        <v/>
      </c>
    </row>
    <row r="453" spans="1:16" ht="27" customHeight="1">
      <c r="A453" s="5" t="str">
        <f>IF(COUNTA([2]品名マスター!$B$2:$B$501)&gt;=COUNTA(B$3:$B453),COUNTA(B$3:$B453),"")</f>
        <v/>
      </c>
      <c r="B453" s="15" t="str">
        <f>IF(B452="","",IF(B452="以下余白","",IF([2]品名マスター!B452=0,"以下余白",[2]品名マスター!B452)))</f>
        <v/>
      </c>
      <c r="C453" s="15" t="str">
        <f>IF(IF([2]品名マスター!C452=0,"以下余白",[2]品名マスター!C452)="以下余白","",[2]品名マスター!C452)</f>
        <v/>
      </c>
      <c r="D453" s="16" t="str">
        <f>IF(IF([2]品名マスター!D452=0,"以下余白",[2]品名マスター!D452)="以下余白","",[2]品名マスター!D452)</f>
        <v/>
      </c>
      <c r="E453" s="30" t="str">
        <f>IF(IF([2]品名マスター!E452=0,"以下余白",[2]品名マスター!E452)="以下余白","",[2]品名マスター!E452)</f>
        <v/>
      </c>
      <c r="F453" s="28"/>
      <c r="G453" s="29"/>
      <c r="H453" s="20" t="str">
        <f>IF(A453&lt;=COUNTA([2]品名マスター!$B$2:$B$501),IF(F453="","予価未定",IF(F453&lt;=0,"予価未定","")),"")</f>
        <v/>
      </c>
      <c r="J453" s="21" t="str">
        <f>IF(A453&lt;=COUNTA([2]品名マスター!$B$2:$B$501),IFERROR(ROUND(ABS(E453*F453*-1),0),0),"")</f>
        <v/>
      </c>
      <c r="K453" s="21">
        <f>ROUNDUP(COUNTA(B$3:$B453)/30,0)</f>
        <v>16</v>
      </c>
      <c r="L453" s="22" t="str">
        <f t="shared" si="31"/>
        <v/>
      </c>
      <c r="M453" s="22" t="str">
        <f t="shared" si="31"/>
        <v/>
      </c>
      <c r="N453" s="3" t="str">
        <f t="shared" si="28"/>
        <v/>
      </c>
      <c r="O453" s="3" t="str">
        <f t="shared" si="30"/>
        <v/>
      </c>
      <c r="P453" s="3" t="str">
        <f t="shared" si="29"/>
        <v/>
      </c>
    </row>
    <row r="454" spans="1:16" ht="27" customHeight="1">
      <c r="A454" s="5" t="str">
        <f>IF(COUNTA([2]品名マスター!$B$2:$B$501)&gt;=COUNTA(B$3:$B454),COUNTA(B$3:$B454),"")</f>
        <v/>
      </c>
      <c r="B454" s="15" t="str">
        <f>IF(B453="","",IF(B453="以下余白","",IF([2]品名マスター!B453=0,"以下余白",[2]品名マスター!B453)))</f>
        <v/>
      </c>
      <c r="C454" s="15" t="str">
        <f>IF(IF([2]品名マスター!C453=0,"以下余白",[2]品名マスター!C453)="以下余白","",[2]品名マスター!C453)</f>
        <v/>
      </c>
      <c r="D454" s="16" t="str">
        <f>IF(IF([2]品名マスター!D453=0,"以下余白",[2]品名マスター!D453)="以下余白","",[2]品名マスター!D453)</f>
        <v/>
      </c>
      <c r="E454" s="30" t="str">
        <f>IF(IF([2]品名マスター!E453=0,"以下余白",[2]品名マスター!E453)="以下余白","",[2]品名マスター!E453)</f>
        <v/>
      </c>
      <c r="F454" s="28"/>
      <c r="G454" s="29"/>
      <c r="H454" s="20" t="str">
        <f>IF(A454&lt;=COUNTA([2]品名マスター!$B$2:$B$501),IF(F454="","予価未定",IF(F454&lt;=0,"予価未定","")),"")</f>
        <v/>
      </c>
      <c r="J454" s="21" t="str">
        <f>IF(A454&lt;=COUNTA([2]品名マスター!$B$2:$B$501),IFERROR(ROUND(ABS(E454*F454*-1),0),0),"")</f>
        <v/>
      </c>
      <c r="K454" s="21">
        <f>ROUNDUP(COUNTA(B$3:$B454)/30,0)</f>
        <v>16</v>
      </c>
      <c r="L454" s="22" t="str">
        <f t="shared" si="31"/>
        <v/>
      </c>
      <c r="M454" s="22" t="str">
        <f t="shared" si="31"/>
        <v/>
      </c>
      <c r="N454" s="3" t="str">
        <f t="shared" si="28"/>
        <v/>
      </c>
      <c r="O454" s="3" t="str">
        <f t="shared" si="30"/>
        <v/>
      </c>
      <c r="P454" s="3" t="str">
        <f t="shared" si="29"/>
        <v/>
      </c>
    </row>
    <row r="455" spans="1:16" ht="27" customHeight="1">
      <c r="A455" s="5" t="str">
        <f>IF(COUNTA([2]品名マスター!$B$2:$B$501)&gt;=COUNTA(B$3:$B455),COUNTA(B$3:$B455),"")</f>
        <v/>
      </c>
      <c r="B455" s="15" t="str">
        <f>IF(B454="","",IF(B454="以下余白","",IF([2]品名マスター!B454=0,"以下余白",[2]品名マスター!B454)))</f>
        <v/>
      </c>
      <c r="C455" s="15" t="str">
        <f>IF(IF([2]品名マスター!C454=0,"以下余白",[2]品名マスター!C454)="以下余白","",[2]品名マスター!C454)</f>
        <v/>
      </c>
      <c r="D455" s="16" t="str">
        <f>IF(IF([2]品名マスター!D454=0,"以下余白",[2]品名マスター!D454)="以下余白","",[2]品名マスター!D454)</f>
        <v/>
      </c>
      <c r="E455" s="30" t="str">
        <f>IF(IF([2]品名マスター!E454=0,"以下余白",[2]品名マスター!E454)="以下余白","",[2]品名マスター!E454)</f>
        <v/>
      </c>
      <c r="F455" s="28"/>
      <c r="G455" s="29"/>
      <c r="H455" s="20" t="str">
        <f>IF(A455&lt;=COUNTA([2]品名マスター!$B$2:$B$501),IF(F455="","予価未定",IF(F455&lt;=0,"予価未定","")),"")</f>
        <v/>
      </c>
      <c r="J455" s="21" t="str">
        <f>IF(A455&lt;=COUNTA([2]品名マスター!$B$2:$B$501),IFERROR(ROUND(ABS(E455*F455*-1),0),0),"")</f>
        <v/>
      </c>
      <c r="K455" s="21">
        <f>ROUNDUP(COUNTA(B$3:$B455)/30,0)</f>
        <v>16</v>
      </c>
      <c r="L455" s="22" t="str">
        <f t="shared" si="31"/>
        <v/>
      </c>
      <c r="M455" s="22" t="str">
        <f t="shared" si="31"/>
        <v/>
      </c>
      <c r="N455" s="3" t="str">
        <f t="shared" si="28"/>
        <v/>
      </c>
      <c r="O455" s="3" t="str">
        <f t="shared" si="30"/>
        <v/>
      </c>
      <c r="P455" s="3" t="str">
        <f t="shared" si="29"/>
        <v/>
      </c>
    </row>
    <row r="456" spans="1:16" ht="27" customHeight="1">
      <c r="A456" s="5" t="str">
        <f>IF(COUNTA([2]品名マスター!$B$2:$B$501)&gt;=COUNTA(B$3:$B456),COUNTA(B$3:$B456),"")</f>
        <v/>
      </c>
      <c r="B456" s="15" t="str">
        <f>IF(B455="","",IF(B455="以下余白","",IF([2]品名マスター!B455=0,"以下余白",[2]品名マスター!B455)))</f>
        <v/>
      </c>
      <c r="C456" s="15" t="str">
        <f>IF(IF([2]品名マスター!C455=0,"以下余白",[2]品名マスター!C455)="以下余白","",[2]品名マスター!C455)</f>
        <v/>
      </c>
      <c r="D456" s="16" t="str">
        <f>IF(IF([2]品名マスター!D455=0,"以下余白",[2]品名マスター!D455)="以下余白","",[2]品名マスター!D455)</f>
        <v/>
      </c>
      <c r="E456" s="30" t="str">
        <f>IF(IF([2]品名マスター!E455=0,"以下余白",[2]品名マスター!E455)="以下余白","",[2]品名マスター!E455)</f>
        <v/>
      </c>
      <c r="F456" s="28"/>
      <c r="G456" s="29"/>
      <c r="H456" s="20" t="str">
        <f>IF(A456&lt;=COUNTA([2]品名マスター!$B$2:$B$501),IF(F456="","予価未定",IF(F456&lt;=0,"予価未定","")),"")</f>
        <v/>
      </c>
      <c r="J456" s="21" t="str">
        <f>IF(A456&lt;=COUNTA([2]品名マスター!$B$2:$B$501),IFERROR(ROUND(ABS(E456*F456*-1),0),0),"")</f>
        <v/>
      </c>
      <c r="K456" s="21">
        <f>ROUNDUP(COUNTA(B$3:$B456)/30,0)</f>
        <v>16</v>
      </c>
      <c r="L456" s="22" t="str">
        <f t="shared" si="31"/>
        <v/>
      </c>
      <c r="M456" s="22" t="str">
        <f t="shared" si="31"/>
        <v/>
      </c>
      <c r="N456" s="3" t="str">
        <f t="shared" si="28"/>
        <v/>
      </c>
      <c r="O456" s="3" t="str">
        <f t="shared" si="30"/>
        <v/>
      </c>
      <c r="P456" s="3" t="str">
        <f t="shared" si="29"/>
        <v/>
      </c>
    </row>
    <row r="457" spans="1:16" ht="27" customHeight="1">
      <c r="A457" s="5" t="str">
        <f>IF(COUNTA([2]品名マスター!$B$2:$B$501)&gt;=COUNTA(B$3:$B457),COUNTA(B$3:$B457),"")</f>
        <v/>
      </c>
      <c r="B457" s="15" t="str">
        <f>IF(B456="","",IF(B456="以下余白","",IF([2]品名マスター!B456=0,"以下余白",[2]品名マスター!B456)))</f>
        <v/>
      </c>
      <c r="C457" s="15" t="str">
        <f>IF(IF([2]品名マスター!C456=0,"以下余白",[2]品名マスター!C456)="以下余白","",[2]品名マスター!C456)</f>
        <v/>
      </c>
      <c r="D457" s="16" t="str">
        <f>IF(IF([2]品名マスター!D456=0,"以下余白",[2]品名マスター!D456)="以下余白","",[2]品名マスター!D456)</f>
        <v/>
      </c>
      <c r="E457" s="30" t="str">
        <f>IF(IF([2]品名マスター!E456=0,"以下余白",[2]品名マスター!E456)="以下余白","",[2]品名マスター!E456)</f>
        <v/>
      </c>
      <c r="F457" s="28"/>
      <c r="G457" s="29"/>
      <c r="H457" s="20" t="str">
        <f>IF(A457&lt;=COUNTA([2]品名マスター!$B$2:$B$501),IF(F457="","予価未定",IF(F457&lt;=0,"予価未定","")),"")</f>
        <v/>
      </c>
      <c r="J457" s="21" t="str">
        <f>IF(A457&lt;=COUNTA([2]品名マスター!$B$2:$B$501),IFERROR(ROUND(ABS(E457*F457*-1),0),0),"")</f>
        <v/>
      </c>
      <c r="K457" s="21">
        <f>ROUNDUP(COUNTA(B$3:$B457)/30,0)</f>
        <v>16</v>
      </c>
      <c r="L457" s="22" t="str">
        <f t="shared" si="31"/>
        <v/>
      </c>
      <c r="M457" s="22" t="str">
        <f t="shared" si="31"/>
        <v/>
      </c>
      <c r="N457" s="3" t="str">
        <f t="shared" si="28"/>
        <v/>
      </c>
      <c r="O457" s="3" t="str">
        <f t="shared" si="30"/>
        <v/>
      </c>
      <c r="P457" s="3" t="str">
        <f t="shared" si="29"/>
        <v/>
      </c>
    </row>
    <row r="458" spans="1:16" ht="27" customHeight="1">
      <c r="A458" s="5" t="str">
        <f>IF(COUNTA([2]品名マスター!$B$2:$B$501)&gt;=COUNTA(B$3:$B458),COUNTA(B$3:$B458),"")</f>
        <v/>
      </c>
      <c r="B458" s="15" t="str">
        <f>IF(B457="","",IF(B457="以下余白","",IF([2]品名マスター!B457=0,"以下余白",[2]品名マスター!B457)))</f>
        <v/>
      </c>
      <c r="C458" s="15" t="str">
        <f>IF(IF([2]品名マスター!C457=0,"以下余白",[2]品名マスター!C457)="以下余白","",[2]品名マスター!C457)</f>
        <v/>
      </c>
      <c r="D458" s="16" t="str">
        <f>IF(IF([2]品名マスター!D457=0,"以下余白",[2]品名マスター!D457)="以下余白","",[2]品名マスター!D457)</f>
        <v/>
      </c>
      <c r="E458" s="30" t="str">
        <f>IF(IF([2]品名マスター!E457=0,"以下余白",[2]品名マスター!E457)="以下余白","",[2]品名マスター!E457)</f>
        <v/>
      </c>
      <c r="F458" s="28"/>
      <c r="G458" s="29"/>
      <c r="H458" s="20" t="str">
        <f>IF(A458&lt;=COUNTA([2]品名マスター!$B$2:$B$501),IF(F458="","予価未定",IF(F458&lt;=0,"予価未定","")),"")</f>
        <v/>
      </c>
      <c r="J458" s="21" t="str">
        <f>IF(A458&lt;=COUNTA([2]品名マスター!$B$2:$B$501),IFERROR(ROUND(ABS(E458*F458*-1),0),0),"")</f>
        <v/>
      </c>
      <c r="K458" s="21">
        <f>ROUNDUP(COUNTA(B$3:$B458)/30,0)</f>
        <v>16</v>
      </c>
      <c r="L458" s="22" t="str">
        <f t="shared" si="31"/>
        <v/>
      </c>
      <c r="M458" s="22" t="str">
        <f t="shared" si="31"/>
        <v/>
      </c>
      <c r="N458" s="3" t="str">
        <f t="shared" si="28"/>
        <v/>
      </c>
      <c r="O458" s="3" t="str">
        <f t="shared" si="30"/>
        <v/>
      </c>
      <c r="P458" s="3" t="str">
        <f t="shared" si="29"/>
        <v/>
      </c>
    </row>
    <row r="459" spans="1:16" ht="27" customHeight="1">
      <c r="A459" s="5" t="str">
        <f>IF(COUNTA([2]品名マスター!$B$2:$B$501)&gt;=COUNTA(B$3:$B459),COUNTA(B$3:$B459),"")</f>
        <v/>
      </c>
      <c r="B459" s="15" t="str">
        <f>IF(B458="","",IF(B458="以下余白","",IF([2]品名マスター!B458=0,"以下余白",[2]品名マスター!B458)))</f>
        <v/>
      </c>
      <c r="C459" s="15" t="str">
        <f>IF(IF([2]品名マスター!C458=0,"以下余白",[2]品名マスター!C458)="以下余白","",[2]品名マスター!C458)</f>
        <v/>
      </c>
      <c r="D459" s="16" t="str">
        <f>IF(IF([2]品名マスター!D458=0,"以下余白",[2]品名マスター!D458)="以下余白","",[2]品名マスター!D458)</f>
        <v/>
      </c>
      <c r="E459" s="30" t="str">
        <f>IF(IF([2]品名マスター!E458=0,"以下余白",[2]品名マスター!E458)="以下余白","",[2]品名マスター!E458)</f>
        <v/>
      </c>
      <c r="F459" s="28"/>
      <c r="G459" s="29"/>
      <c r="H459" s="20" t="str">
        <f>IF(A459&lt;=COUNTA([2]品名マスター!$B$2:$B$501),IF(F459="","予価未定",IF(F459&lt;=0,"予価未定","")),"")</f>
        <v/>
      </c>
      <c r="J459" s="21" t="str">
        <f>IF(A459&lt;=COUNTA([2]品名マスター!$B$2:$B$501),IFERROR(ROUND(ABS(E459*F459*-1),0),0),"")</f>
        <v/>
      </c>
      <c r="K459" s="21">
        <f>ROUNDUP(COUNTA(B$3:$B459)/30,0)</f>
        <v>16</v>
      </c>
      <c r="L459" s="22" t="str">
        <f t="shared" si="31"/>
        <v/>
      </c>
      <c r="M459" s="22" t="str">
        <f t="shared" si="31"/>
        <v/>
      </c>
      <c r="N459" s="3" t="str">
        <f t="shared" si="28"/>
        <v/>
      </c>
      <c r="O459" s="3" t="str">
        <f t="shared" si="30"/>
        <v/>
      </c>
      <c r="P459" s="3" t="str">
        <f t="shared" si="29"/>
        <v/>
      </c>
    </row>
    <row r="460" spans="1:16" ht="27" customHeight="1">
      <c r="A460" s="5" t="str">
        <f>IF(COUNTA([2]品名マスター!$B$2:$B$501)&gt;=COUNTA(B$3:$B460),COUNTA(B$3:$B460),"")</f>
        <v/>
      </c>
      <c r="B460" s="15" t="str">
        <f>IF(B459="","",IF(B459="以下余白","",IF([2]品名マスター!B459=0,"以下余白",[2]品名マスター!B459)))</f>
        <v/>
      </c>
      <c r="C460" s="15" t="str">
        <f>IF(IF([2]品名マスター!C459=0,"以下余白",[2]品名マスター!C459)="以下余白","",[2]品名マスター!C459)</f>
        <v/>
      </c>
      <c r="D460" s="16" t="str">
        <f>IF(IF([2]品名マスター!D459=0,"以下余白",[2]品名マスター!D459)="以下余白","",[2]品名マスター!D459)</f>
        <v/>
      </c>
      <c r="E460" s="30" t="str">
        <f>IF(IF([2]品名マスター!E459=0,"以下余白",[2]品名マスター!E459)="以下余白","",[2]品名マスター!E459)</f>
        <v/>
      </c>
      <c r="F460" s="28"/>
      <c r="G460" s="29"/>
      <c r="H460" s="20" t="str">
        <f>IF(A460&lt;=COUNTA([2]品名マスター!$B$2:$B$501),IF(F460="","予価未定",IF(F460&lt;=0,"予価未定","")),"")</f>
        <v/>
      </c>
      <c r="J460" s="21" t="str">
        <f>IF(A460&lt;=COUNTA([2]品名マスター!$B$2:$B$501),IFERROR(ROUND(ABS(E460*F460*-1),0),0),"")</f>
        <v/>
      </c>
      <c r="K460" s="21">
        <f>ROUNDUP(COUNTA(B$3:$B460)/30,0)</f>
        <v>16</v>
      </c>
      <c r="L460" s="22" t="str">
        <f t="shared" si="31"/>
        <v/>
      </c>
      <c r="M460" s="22" t="str">
        <f t="shared" si="31"/>
        <v/>
      </c>
      <c r="N460" s="3" t="str">
        <f t="shared" si="28"/>
        <v/>
      </c>
      <c r="O460" s="3" t="str">
        <f t="shared" si="30"/>
        <v/>
      </c>
      <c r="P460" s="3" t="str">
        <f t="shared" si="29"/>
        <v/>
      </c>
    </row>
    <row r="461" spans="1:16" ht="27" customHeight="1">
      <c r="A461" s="5" t="str">
        <f>IF(COUNTA([2]品名マスター!$B$2:$B$501)&gt;=COUNTA(B$3:$B461),COUNTA(B$3:$B461),"")</f>
        <v/>
      </c>
      <c r="B461" s="15" t="str">
        <f>IF(B460="","",IF(B460="以下余白","",IF([2]品名マスター!B460=0,"以下余白",[2]品名マスター!B460)))</f>
        <v/>
      </c>
      <c r="C461" s="15" t="str">
        <f>IF(IF([2]品名マスター!C460=0,"以下余白",[2]品名マスター!C460)="以下余白","",[2]品名マスター!C460)</f>
        <v/>
      </c>
      <c r="D461" s="16" t="str">
        <f>IF(IF([2]品名マスター!D460=0,"以下余白",[2]品名マスター!D460)="以下余白","",[2]品名マスター!D460)</f>
        <v/>
      </c>
      <c r="E461" s="30" t="str">
        <f>IF(IF([2]品名マスター!E460=0,"以下余白",[2]品名マスター!E460)="以下余白","",[2]品名マスター!E460)</f>
        <v/>
      </c>
      <c r="F461" s="28"/>
      <c r="G461" s="29"/>
      <c r="H461" s="20" t="str">
        <f>IF(A461&lt;=COUNTA([2]品名マスター!$B$2:$B$501),IF(F461="","予価未定",IF(F461&lt;=0,"予価未定","")),"")</f>
        <v/>
      </c>
      <c r="J461" s="21" t="str">
        <f>IF(A461&lt;=COUNTA([2]品名マスター!$B$2:$B$501),IFERROR(ROUND(ABS(E461*F461*-1),0),0),"")</f>
        <v/>
      </c>
      <c r="K461" s="21">
        <f>ROUNDUP(COUNTA(B$3:$B461)/30,0)</f>
        <v>16</v>
      </c>
      <c r="L461" s="22" t="str">
        <f t="shared" si="31"/>
        <v/>
      </c>
      <c r="M461" s="22" t="str">
        <f t="shared" si="31"/>
        <v/>
      </c>
      <c r="N461" s="3" t="str">
        <f t="shared" si="28"/>
        <v/>
      </c>
      <c r="O461" s="3" t="str">
        <f t="shared" si="30"/>
        <v/>
      </c>
      <c r="P461" s="3" t="str">
        <f t="shared" si="29"/>
        <v/>
      </c>
    </row>
    <row r="462" spans="1:16" ht="27" customHeight="1">
      <c r="A462" s="5" t="str">
        <f>IF(COUNTA([2]品名マスター!$B$2:$B$501)&gt;=COUNTA(B$3:$B462),COUNTA(B$3:$B462),"")</f>
        <v/>
      </c>
      <c r="B462" s="15" t="str">
        <f>IF(B461="","",IF(B461="以下余白","",IF([2]品名マスター!B461=0,"以下余白",[2]品名マスター!B461)))</f>
        <v/>
      </c>
      <c r="C462" s="15" t="str">
        <f>IF(IF([2]品名マスター!C461=0,"以下余白",[2]品名マスター!C461)="以下余白","",[2]品名マスター!C461)</f>
        <v/>
      </c>
      <c r="D462" s="16" t="str">
        <f>IF(IF([2]品名マスター!D461=0,"以下余白",[2]品名マスター!D461)="以下余白","",[2]品名マスター!D461)</f>
        <v/>
      </c>
      <c r="E462" s="30" t="str">
        <f>IF(IF([2]品名マスター!E461=0,"以下余白",[2]品名マスター!E461)="以下余白","",[2]品名マスター!E461)</f>
        <v/>
      </c>
      <c r="F462" s="28"/>
      <c r="G462" s="29"/>
      <c r="H462" s="20" t="str">
        <f>IF(A462&lt;=COUNTA([2]品名マスター!$B$2:$B$501),IF(F462="","予価未定",IF(F462&lt;=0,"予価未定","")),"")</f>
        <v/>
      </c>
      <c r="J462" s="21" t="str">
        <f>IF(A462&lt;=COUNTA([2]品名マスター!$B$2:$B$501),IFERROR(ROUND(ABS(E462*F462*-1),0),0),"")</f>
        <v/>
      </c>
      <c r="K462" s="21">
        <f>ROUNDUP(COUNTA(B$3:$B462)/30,0)</f>
        <v>16</v>
      </c>
      <c r="L462" s="22" t="str">
        <f t="shared" si="31"/>
        <v/>
      </c>
      <c r="M462" s="22" t="str">
        <f t="shared" si="31"/>
        <v/>
      </c>
      <c r="N462" s="3" t="str">
        <f t="shared" si="28"/>
        <v/>
      </c>
      <c r="O462" s="3" t="str">
        <f t="shared" si="30"/>
        <v/>
      </c>
      <c r="P462" s="3" t="str">
        <f t="shared" si="29"/>
        <v/>
      </c>
    </row>
    <row r="463" spans="1:16" ht="27" customHeight="1">
      <c r="A463" s="5" t="str">
        <f>IF(COUNTA([2]品名マスター!$B$2:$B$501)&gt;=COUNTA(B$3:$B463),COUNTA(B$3:$B463),"")</f>
        <v/>
      </c>
      <c r="B463" s="15" t="str">
        <f>IF(B462="","",IF(B462="以下余白","",IF([2]品名マスター!B462=0,"以下余白",[2]品名マスター!B462)))</f>
        <v/>
      </c>
      <c r="C463" s="15" t="str">
        <f>IF(IF([2]品名マスター!C462=0,"以下余白",[2]品名マスター!C462)="以下余白","",[2]品名マスター!C462)</f>
        <v/>
      </c>
      <c r="D463" s="16" t="str">
        <f>IF(IF([2]品名マスター!D462=0,"以下余白",[2]品名マスター!D462)="以下余白","",[2]品名マスター!D462)</f>
        <v/>
      </c>
      <c r="E463" s="30" t="str">
        <f>IF(IF([2]品名マスター!E462=0,"以下余白",[2]品名マスター!E462)="以下余白","",[2]品名マスター!E462)</f>
        <v/>
      </c>
      <c r="F463" s="28"/>
      <c r="G463" s="29"/>
      <c r="H463" s="20" t="str">
        <f>IF(A463&lt;=COUNTA([2]品名マスター!$B$2:$B$501),IF(F463="","予価未定",IF(F463&lt;=0,"予価未定","")),"")</f>
        <v/>
      </c>
      <c r="J463" s="21" t="str">
        <f>IF(A463&lt;=COUNTA([2]品名マスター!$B$2:$B$501),IFERROR(ROUND(ABS(E463*F463*-1),0),0),"")</f>
        <v/>
      </c>
      <c r="K463" s="21">
        <f>ROUNDUP(COUNTA(B$3:$B463)/30,0)</f>
        <v>16</v>
      </c>
      <c r="L463" s="22" t="str">
        <f t="shared" si="31"/>
        <v/>
      </c>
      <c r="M463" s="22" t="str">
        <f t="shared" si="31"/>
        <v/>
      </c>
      <c r="N463" s="3" t="str">
        <f t="shared" si="28"/>
        <v/>
      </c>
      <c r="O463" s="3" t="str">
        <f t="shared" si="30"/>
        <v/>
      </c>
      <c r="P463" s="3" t="str">
        <f t="shared" si="29"/>
        <v/>
      </c>
    </row>
    <row r="464" spans="1:16" ht="27" customHeight="1">
      <c r="A464" s="5" t="str">
        <f>IF(COUNTA([2]品名マスター!$B$2:$B$501)&gt;=COUNTA(B$3:$B464),COUNTA(B$3:$B464),"")</f>
        <v/>
      </c>
      <c r="B464" s="15" t="str">
        <f>IF(B463="","",IF(B463="以下余白","",IF([2]品名マスター!B463=0,"以下余白",[2]品名マスター!B463)))</f>
        <v/>
      </c>
      <c r="C464" s="15" t="str">
        <f>IF(IF([2]品名マスター!C463=0,"以下余白",[2]品名マスター!C463)="以下余白","",[2]品名マスター!C463)</f>
        <v/>
      </c>
      <c r="D464" s="16" t="str">
        <f>IF(IF([2]品名マスター!D463=0,"以下余白",[2]品名マスター!D463)="以下余白","",[2]品名マスター!D463)</f>
        <v/>
      </c>
      <c r="E464" s="30" t="str">
        <f>IF(IF([2]品名マスター!E463=0,"以下余白",[2]品名マスター!E463)="以下余白","",[2]品名マスター!E463)</f>
        <v/>
      </c>
      <c r="F464" s="28"/>
      <c r="G464" s="29"/>
      <c r="H464" s="20" t="str">
        <f>IF(A464&lt;=COUNTA([2]品名マスター!$B$2:$B$501),IF(F464="","予価未定",IF(F464&lt;=0,"予価未定","")),"")</f>
        <v/>
      </c>
      <c r="J464" s="21" t="str">
        <f>IF(A464&lt;=COUNTA([2]品名マスター!$B$2:$B$501),IFERROR(ROUND(ABS(E464*F464*-1),0),0),"")</f>
        <v/>
      </c>
      <c r="K464" s="21">
        <f>ROUNDUP(COUNTA(B$3:$B464)/30,0)</f>
        <v>16</v>
      </c>
      <c r="L464" s="22" t="str">
        <f t="shared" si="31"/>
        <v/>
      </c>
      <c r="M464" s="22" t="str">
        <f t="shared" si="31"/>
        <v/>
      </c>
      <c r="N464" s="3" t="str">
        <f t="shared" si="28"/>
        <v/>
      </c>
      <c r="O464" s="3" t="str">
        <f t="shared" si="30"/>
        <v/>
      </c>
      <c r="P464" s="3" t="str">
        <f t="shared" si="29"/>
        <v/>
      </c>
    </row>
    <row r="465" spans="1:16" ht="27" customHeight="1">
      <c r="A465" s="5" t="str">
        <f>IF(COUNTA([2]品名マスター!$B$2:$B$501)&gt;=COUNTA(B$3:$B465),COUNTA(B$3:$B465),"")</f>
        <v/>
      </c>
      <c r="B465" s="15" t="str">
        <f>IF(B464="","",IF(B464="以下余白","",IF([2]品名マスター!B464=0,"以下余白",[2]品名マスター!B464)))</f>
        <v/>
      </c>
      <c r="C465" s="15" t="str">
        <f>IF(IF([2]品名マスター!C464=0,"以下余白",[2]品名マスター!C464)="以下余白","",[2]品名マスター!C464)</f>
        <v/>
      </c>
      <c r="D465" s="16" t="str">
        <f>IF(IF([2]品名マスター!D464=0,"以下余白",[2]品名マスター!D464)="以下余白","",[2]品名マスター!D464)</f>
        <v/>
      </c>
      <c r="E465" s="30" t="str">
        <f>IF(IF([2]品名マスター!E464=0,"以下余白",[2]品名マスター!E464)="以下余白","",[2]品名マスター!E464)</f>
        <v/>
      </c>
      <c r="F465" s="28"/>
      <c r="G465" s="29"/>
      <c r="H465" s="20" t="str">
        <f>IF(A465&lt;=COUNTA([2]品名マスター!$B$2:$B$501),IF(F465="","予価未定",IF(F465&lt;=0,"予価未定","")),"")</f>
        <v/>
      </c>
      <c r="J465" s="21" t="str">
        <f>IF(A465&lt;=COUNTA([2]品名マスター!$B$2:$B$501),IFERROR(ROUND(ABS(E465*F465*-1),0),0),"")</f>
        <v/>
      </c>
      <c r="K465" s="21">
        <f>ROUNDUP(COUNTA(B$3:$B465)/30,0)</f>
        <v>16</v>
      </c>
      <c r="L465" s="22" t="str">
        <f t="shared" si="31"/>
        <v/>
      </c>
      <c r="M465" s="22" t="str">
        <f t="shared" si="31"/>
        <v/>
      </c>
      <c r="N465" s="3" t="str">
        <f t="shared" si="28"/>
        <v/>
      </c>
      <c r="O465" s="3" t="str">
        <f t="shared" si="30"/>
        <v/>
      </c>
      <c r="P465" s="3" t="str">
        <f t="shared" si="29"/>
        <v/>
      </c>
    </row>
    <row r="466" spans="1:16" ht="27" customHeight="1">
      <c r="A466" s="5" t="str">
        <f>IF(COUNTA([2]品名マスター!$B$2:$B$501)&gt;=COUNTA(B$3:$B466),COUNTA(B$3:$B466),"")</f>
        <v/>
      </c>
      <c r="B466" s="15" t="str">
        <f>IF(B465="","",IF(B465="以下余白","",IF([2]品名マスター!B465=0,"以下余白",[2]品名マスター!B465)))</f>
        <v/>
      </c>
      <c r="C466" s="15" t="str">
        <f>IF(IF([2]品名マスター!C465=0,"以下余白",[2]品名マスター!C465)="以下余白","",[2]品名マスター!C465)</f>
        <v/>
      </c>
      <c r="D466" s="16" t="str">
        <f>IF(IF([2]品名マスター!D465=0,"以下余白",[2]品名マスター!D465)="以下余白","",[2]品名マスター!D465)</f>
        <v/>
      </c>
      <c r="E466" s="30" t="str">
        <f>IF(IF([2]品名マスター!E465=0,"以下余白",[2]品名マスター!E465)="以下余白","",[2]品名マスター!E465)</f>
        <v/>
      </c>
      <c r="F466" s="28"/>
      <c r="G466" s="29"/>
      <c r="H466" s="20" t="str">
        <f>IF(A466&lt;=COUNTA([2]品名マスター!$B$2:$B$501),IF(F466="","予価未定",IF(F466&lt;=0,"予価未定","")),"")</f>
        <v/>
      </c>
      <c r="J466" s="21" t="str">
        <f>IF(A466&lt;=COUNTA([2]品名マスター!$B$2:$B$501),IFERROR(ROUND(ABS(E466*F466*-1),0),0),"")</f>
        <v/>
      </c>
      <c r="K466" s="21">
        <f>ROUNDUP(COUNTA(B$3:$B466)/30,0)</f>
        <v>16</v>
      </c>
      <c r="L466" s="22" t="str">
        <f t="shared" si="31"/>
        <v/>
      </c>
      <c r="M466" s="22" t="str">
        <f t="shared" si="31"/>
        <v/>
      </c>
      <c r="N466" s="3" t="str">
        <f t="shared" si="28"/>
        <v/>
      </c>
      <c r="O466" s="3" t="str">
        <f t="shared" si="30"/>
        <v/>
      </c>
      <c r="P466" s="3" t="str">
        <f t="shared" si="29"/>
        <v/>
      </c>
    </row>
    <row r="467" spans="1:16" ht="27" customHeight="1">
      <c r="A467" s="5" t="str">
        <f>IF(COUNTA([2]品名マスター!$B$2:$B$501)&gt;=COUNTA(B$3:$B467),COUNTA(B$3:$B467),"")</f>
        <v/>
      </c>
      <c r="B467" s="15" t="str">
        <f>IF(B466="","",IF(B466="以下余白","",IF([2]品名マスター!B466=0,"以下余白",[2]品名マスター!B466)))</f>
        <v/>
      </c>
      <c r="C467" s="15" t="str">
        <f>IF(IF([2]品名マスター!C466=0,"以下余白",[2]品名マスター!C466)="以下余白","",[2]品名マスター!C466)</f>
        <v/>
      </c>
      <c r="D467" s="16" t="str">
        <f>IF(IF([2]品名マスター!D466=0,"以下余白",[2]品名マスター!D466)="以下余白","",[2]品名マスター!D466)</f>
        <v/>
      </c>
      <c r="E467" s="30" t="str">
        <f>IF(IF([2]品名マスター!E466=0,"以下余白",[2]品名マスター!E466)="以下余白","",[2]品名マスター!E466)</f>
        <v/>
      </c>
      <c r="F467" s="28"/>
      <c r="G467" s="29"/>
      <c r="H467" s="20" t="str">
        <f>IF(A467&lt;=COUNTA([2]品名マスター!$B$2:$B$501),IF(F467="","予価未定",IF(F467&lt;=0,"予価未定","")),"")</f>
        <v/>
      </c>
      <c r="J467" s="21" t="str">
        <f>IF(A467&lt;=COUNTA([2]品名マスター!$B$2:$B$501),IFERROR(ROUND(ABS(E467*F467*-1),0),0),"")</f>
        <v/>
      </c>
      <c r="K467" s="21">
        <f>ROUNDUP(COUNTA(B$3:$B467)/30,0)</f>
        <v>16</v>
      </c>
      <c r="L467" s="22" t="str">
        <f t="shared" si="31"/>
        <v/>
      </c>
      <c r="M467" s="22" t="str">
        <f t="shared" si="31"/>
        <v/>
      </c>
      <c r="N467" s="3" t="str">
        <f t="shared" si="28"/>
        <v/>
      </c>
      <c r="O467" s="3" t="str">
        <f t="shared" si="30"/>
        <v/>
      </c>
      <c r="P467" s="3" t="str">
        <f t="shared" si="29"/>
        <v/>
      </c>
    </row>
    <row r="468" spans="1:16" ht="27" customHeight="1">
      <c r="A468" s="5" t="str">
        <f>IF(COUNTA([2]品名マスター!$B$2:$B$501)&gt;=COUNTA(B$3:$B468),COUNTA(B$3:$B468),"")</f>
        <v/>
      </c>
      <c r="B468" s="15" t="str">
        <f>IF(B467="","",IF(B467="以下余白","",IF([2]品名マスター!B467=0,"以下余白",[2]品名マスター!B467)))</f>
        <v/>
      </c>
      <c r="C468" s="15" t="str">
        <f>IF(IF([2]品名マスター!C467=0,"以下余白",[2]品名マスター!C467)="以下余白","",[2]品名マスター!C467)</f>
        <v/>
      </c>
      <c r="D468" s="16" t="str">
        <f>IF(IF([2]品名マスター!D467=0,"以下余白",[2]品名マスター!D467)="以下余白","",[2]品名マスター!D467)</f>
        <v/>
      </c>
      <c r="E468" s="30" t="str">
        <f>IF(IF([2]品名マスター!E467=0,"以下余白",[2]品名マスター!E467)="以下余白","",[2]品名マスター!E467)</f>
        <v/>
      </c>
      <c r="F468" s="28"/>
      <c r="G468" s="29"/>
      <c r="H468" s="20" t="str">
        <f>IF(A468&lt;=COUNTA([2]品名マスター!$B$2:$B$501),IF(F468="","予価未定",IF(F468&lt;=0,"予価未定","")),"")</f>
        <v/>
      </c>
      <c r="J468" s="21" t="str">
        <f>IF(A468&lt;=COUNTA([2]品名マスター!$B$2:$B$501),IFERROR(ROUND(ABS(E468*F468*-1),0),0),"")</f>
        <v/>
      </c>
      <c r="K468" s="21">
        <f>ROUNDUP(COUNTA(B$3:$B468)/30,0)</f>
        <v>16</v>
      </c>
      <c r="L468" s="22" t="str">
        <f t="shared" si="31"/>
        <v/>
      </c>
      <c r="M468" s="22" t="str">
        <f t="shared" si="31"/>
        <v/>
      </c>
      <c r="N468" s="3" t="str">
        <f t="shared" si="28"/>
        <v/>
      </c>
      <c r="O468" s="3" t="str">
        <f t="shared" si="30"/>
        <v/>
      </c>
      <c r="P468" s="3" t="str">
        <f t="shared" si="29"/>
        <v/>
      </c>
    </row>
    <row r="469" spans="1:16" ht="27" customHeight="1">
      <c r="A469" s="5" t="str">
        <f>IF(COUNTA([2]品名マスター!$B$2:$B$501)&gt;=COUNTA(B$3:$B469),COUNTA(B$3:$B469),"")</f>
        <v/>
      </c>
      <c r="B469" s="15" t="str">
        <f>IF(B468="","",IF(B468="以下余白","",IF([2]品名マスター!B468=0,"以下余白",[2]品名マスター!B468)))</f>
        <v/>
      </c>
      <c r="C469" s="15" t="str">
        <f>IF(IF([2]品名マスター!C468=0,"以下余白",[2]品名マスター!C468)="以下余白","",[2]品名マスター!C468)</f>
        <v/>
      </c>
      <c r="D469" s="16" t="str">
        <f>IF(IF([2]品名マスター!D468=0,"以下余白",[2]品名マスター!D468)="以下余白","",[2]品名マスター!D468)</f>
        <v/>
      </c>
      <c r="E469" s="30" t="str">
        <f>IF(IF([2]品名マスター!E468=0,"以下余白",[2]品名マスター!E468)="以下余白","",[2]品名マスター!E468)</f>
        <v/>
      </c>
      <c r="F469" s="28"/>
      <c r="G469" s="29"/>
      <c r="H469" s="20" t="str">
        <f>IF(A469&lt;=COUNTA([2]品名マスター!$B$2:$B$501),IF(F469="","予価未定",IF(F469&lt;=0,"予価未定","")),"")</f>
        <v/>
      </c>
      <c r="J469" s="21" t="str">
        <f>IF(A469&lt;=COUNTA([2]品名マスター!$B$2:$B$501),IFERROR(ROUND(ABS(E469*F469*-1),0),0),"")</f>
        <v/>
      </c>
      <c r="K469" s="21">
        <f>ROUNDUP(COUNTA(B$3:$B469)/30,0)</f>
        <v>16</v>
      </c>
      <c r="L469" s="22" t="str">
        <f t="shared" si="31"/>
        <v/>
      </c>
      <c r="M469" s="22" t="str">
        <f t="shared" si="31"/>
        <v/>
      </c>
      <c r="N469" s="3" t="str">
        <f t="shared" si="28"/>
        <v/>
      </c>
      <c r="O469" s="3" t="str">
        <f t="shared" si="30"/>
        <v/>
      </c>
      <c r="P469" s="3" t="str">
        <f t="shared" si="29"/>
        <v/>
      </c>
    </row>
    <row r="470" spans="1:16" ht="27" customHeight="1">
      <c r="A470" s="5" t="str">
        <f>IF(COUNTA([2]品名マスター!$B$2:$B$501)&gt;=COUNTA(B$3:$B470),COUNTA(B$3:$B470),"")</f>
        <v/>
      </c>
      <c r="B470" s="15" t="str">
        <f>IF(B469="","",IF(B469="以下余白","",IF([2]品名マスター!B469=0,"以下余白",[2]品名マスター!B469)))</f>
        <v/>
      </c>
      <c r="C470" s="15" t="str">
        <f>IF(IF([2]品名マスター!C469=0,"以下余白",[2]品名マスター!C469)="以下余白","",[2]品名マスター!C469)</f>
        <v/>
      </c>
      <c r="D470" s="16" t="str">
        <f>IF(IF([2]品名マスター!D469=0,"以下余白",[2]品名マスター!D469)="以下余白","",[2]品名マスター!D469)</f>
        <v/>
      </c>
      <c r="E470" s="30" t="str">
        <f>IF(IF([2]品名マスター!E469=0,"以下余白",[2]品名マスター!E469)="以下余白","",[2]品名マスター!E469)</f>
        <v/>
      </c>
      <c r="F470" s="28"/>
      <c r="G470" s="29"/>
      <c r="H470" s="20" t="str">
        <f>IF(A470&lt;=COUNTA([2]品名マスター!$B$2:$B$501),IF(F470="","予価未定",IF(F470&lt;=0,"予価未定","")),"")</f>
        <v/>
      </c>
      <c r="J470" s="21" t="str">
        <f>IF(A470&lt;=COUNTA([2]品名マスター!$B$2:$B$501),IFERROR(ROUND(ABS(E470*F470*-1),0),0),"")</f>
        <v/>
      </c>
      <c r="K470" s="21">
        <f>ROUNDUP(COUNTA(B$3:$B470)/30,0)</f>
        <v>16</v>
      </c>
      <c r="L470" s="22" t="str">
        <f t="shared" si="31"/>
        <v/>
      </c>
      <c r="M470" s="22" t="str">
        <f t="shared" si="31"/>
        <v/>
      </c>
      <c r="N470" s="3" t="str">
        <f t="shared" si="28"/>
        <v/>
      </c>
      <c r="O470" s="3" t="str">
        <f t="shared" si="30"/>
        <v/>
      </c>
      <c r="P470" s="3" t="str">
        <f t="shared" si="29"/>
        <v/>
      </c>
    </row>
    <row r="471" spans="1:16" ht="27" customHeight="1">
      <c r="A471" s="5" t="str">
        <f>IF(COUNTA([2]品名マスター!$B$2:$B$501)&gt;=COUNTA(B$3:$B471),COUNTA(B$3:$B471),"")</f>
        <v/>
      </c>
      <c r="B471" s="15" t="str">
        <f>IF(B470="","",IF(B470="以下余白","",IF([2]品名マスター!B470=0,"以下余白",[2]品名マスター!B470)))</f>
        <v/>
      </c>
      <c r="C471" s="15" t="str">
        <f>IF(IF([2]品名マスター!C470=0,"以下余白",[2]品名マスター!C470)="以下余白","",[2]品名マスター!C470)</f>
        <v/>
      </c>
      <c r="D471" s="16" t="str">
        <f>IF(IF([2]品名マスター!D470=0,"以下余白",[2]品名マスター!D470)="以下余白","",[2]品名マスター!D470)</f>
        <v/>
      </c>
      <c r="E471" s="30" t="str">
        <f>IF(IF([2]品名マスター!E470=0,"以下余白",[2]品名マスター!E470)="以下余白","",[2]品名マスター!E470)</f>
        <v/>
      </c>
      <c r="F471" s="28"/>
      <c r="G471" s="29"/>
      <c r="H471" s="20" t="str">
        <f>IF(A471&lt;=COUNTA([2]品名マスター!$B$2:$B$501),IF(F471="","予価未定",IF(F471&lt;=0,"予価未定","")),"")</f>
        <v/>
      </c>
      <c r="J471" s="21" t="str">
        <f>IF(A471&lt;=COUNTA([2]品名マスター!$B$2:$B$501),IFERROR(ROUND(ABS(E471*F471*-1),0),0),"")</f>
        <v/>
      </c>
      <c r="K471" s="21">
        <f>ROUNDUP(COUNTA(B$3:$B471)/30,0)</f>
        <v>16</v>
      </c>
      <c r="L471" s="22" t="str">
        <f t="shared" si="31"/>
        <v/>
      </c>
      <c r="M471" s="22" t="str">
        <f t="shared" si="31"/>
        <v/>
      </c>
      <c r="N471" s="3" t="str">
        <f t="shared" si="28"/>
        <v/>
      </c>
      <c r="O471" s="3" t="str">
        <f t="shared" si="30"/>
        <v/>
      </c>
      <c r="P471" s="3" t="str">
        <f t="shared" si="29"/>
        <v/>
      </c>
    </row>
    <row r="472" spans="1:16" ht="27" customHeight="1">
      <c r="A472" s="5" t="str">
        <f>IF(COUNTA([2]品名マスター!$B$2:$B$501)&gt;=COUNTA(B$3:$B472),COUNTA(B$3:$B472),"")</f>
        <v/>
      </c>
      <c r="B472" s="15" t="str">
        <f>IF(B471="","",IF(B471="以下余白","",IF([2]品名マスター!B471=0,"以下余白",[2]品名マスター!B471)))</f>
        <v/>
      </c>
      <c r="C472" s="15" t="str">
        <f>IF(IF([2]品名マスター!C471=0,"以下余白",[2]品名マスター!C471)="以下余白","",[2]品名マスター!C471)</f>
        <v/>
      </c>
      <c r="D472" s="16" t="str">
        <f>IF(IF([2]品名マスター!D471=0,"以下余白",[2]品名マスター!D471)="以下余白","",[2]品名マスター!D471)</f>
        <v/>
      </c>
      <c r="E472" s="30" t="str">
        <f>IF(IF([2]品名マスター!E471=0,"以下余白",[2]品名マスター!E471)="以下余白","",[2]品名マスター!E471)</f>
        <v/>
      </c>
      <c r="F472" s="28"/>
      <c r="G472" s="29"/>
      <c r="H472" s="20" t="str">
        <f>IF(A472&lt;=COUNTA([2]品名マスター!$B$2:$B$501),IF(F472="","予価未定",IF(F472&lt;=0,"予価未定","")),"")</f>
        <v/>
      </c>
      <c r="J472" s="21" t="str">
        <f>IF(A472&lt;=COUNTA([2]品名マスター!$B$2:$B$501),IFERROR(ROUND(ABS(E472*F472*-1),0),0),"")</f>
        <v/>
      </c>
      <c r="K472" s="21">
        <f>ROUNDUP(COUNTA(B$3:$B472)/30,0)</f>
        <v>16</v>
      </c>
      <c r="L472" s="22" t="str">
        <f t="shared" si="31"/>
        <v/>
      </c>
      <c r="M472" s="22" t="str">
        <f t="shared" si="31"/>
        <v/>
      </c>
      <c r="N472" s="3" t="str">
        <f t="shared" si="28"/>
        <v/>
      </c>
      <c r="O472" s="3" t="str">
        <f t="shared" si="30"/>
        <v/>
      </c>
      <c r="P472" s="3" t="str">
        <f t="shared" si="29"/>
        <v/>
      </c>
    </row>
    <row r="473" spans="1:16" ht="27" customHeight="1">
      <c r="A473" s="5" t="str">
        <f>IF(COUNTA([2]品名マスター!$B$2:$B$501)&gt;=COUNTA(B$3:$B473),COUNTA(B$3:$B473),"")</f>
        <v/>
      </c>
      <c r="B473" s="15" t="str">
        <f>IF(B472="","",IF(B472="以下余白","",IF([2]品名マスター!B472=0,"以下余白",[2]品名マスター!B472)))</f>
        <v/>
      </c>
      <c r="C473" s="15" t="str">
        <f>IF(IF([2]品名マスター!C472=0,"以下余白",[2]品名マスター!C472)="以下余白","",[2]品名マスター!C472)</f>
        <v/>
      </c>
      <c r="D473" s="16" t="str">
        <f>IF(IF([2]品名マスター!D472=0,"以下余白",[2]品名マスター!D472)="以下余白","",[2]品名マスター!D472)</f>
        <v/>
      </c>
      <c r="E473" s="30" t="str">
        <f>IF(IF([2]品名マスター!E472=0,"以下余白",[2]品名マスター!E472)="以下余白","",[2]品名マスター!E472)</f>
        <v/>
      </c>
      <c r="F473" s="28"/>
      <c r="G473" s="29"/>
      <c r="H473" s="20" t="str">
        <f>IF(A473&lt;=COUNTA([2]品名マスター!$B$2:$B$501),IF(F473="","予価未定",IF(F473&lt;=0,"予価未定","")),"")</f>
        <v/>
      </c>
      <c r="J473" s="21" t="str">
        <f>IF(A473&lt;=COUNTA([2]品名マスター!$B$2:$B$501),IFERROR(ROUND(ABS(E473*F473*-1),0),0),"")</f>
        <v/>
      </c>
      <c r="K473" s="21">
        <f>ROUNDUP(COUNTA(B$3:$B473)/30,0)</f>
        <v>16</v>
      </c>
      <c r="L473" s="22" t="str">
        <f t="shared" si="31"/>
        <v/>
      </c>
      <c r="M473" s="22" t="str">
        <f t="shared" si="31"/>
        <v/>
      </c>
      <c r="N473" s="3" t="str">
        <f t="shared" si="28"/>
        <v/>
      </c>
      <c r="O473" s="3" t="str">
        <f t="shared" si="30"/>
        <v/>
      </c>
      <c r="P473" s="3" t="str">
        <f t="shared" si="29"/>
        <v/>
      </c>
    </row>
    <row r="474" spans="1:16" ht="27" customHeight="1">
      <c r="A474" s="5" t="str">
        <f>IF(COUNTA([2]品名マスター!$B$2:$B$501)&gt;=COUNTA(B$3:$B474),COUNTA(B$3:$B474),"")</f>
        <v/>
      </c>
      <c r="B474" s="15" t="str">
        <f>IF(B473="","",IF(B473="以下余白","",IF([2]品名マスター!B473=0,"以下余白",[2]品名マスター!B473)))</f>
        <v/>
      </c>
      <c r="C474" s="15" t="str">
        <f>IF(IF([2]品名マスター!C473=0,"以下余白",[2]品名マスター!C473)="以下余白","",[2]品名マスター!C473)</f>
        <v/>
      </c>
      <c r="D474" s="16" t="str">
        <f>IF(IF([2]品名マスター!D473=0,"以下余白",[2]品名マスター!D473)="以下余白","",[2]品名マスター!D473)</f>
        <v/>
      </c>
      <c r="E474" s="30" t="str">
        <f>IF(IF([2]品名マスター!E473=0,"以下余白",[2]品名マスター!E473)="以下余白","",[2]品名マスター!E473)</f>
        <v/>
      </c>
      <c r="F474" s="28"/>
      <c r="G474" s="29"/>
      <c r="H474" s="20" t="str">
        <f>IF(A474&lt;=COUNTA([2]品名マスター!$B$2:$B$501),IF(F474="","予価未定",IF(F474&lt;=0,"予価未定","")),"")</f>
        <v/>
      </c>
      <c r="J474" s="21" t="str">
        <f>IF(A474&lt;=COUNTA([2]品名マスター!$B$2:$B$501),IFERROR(ROUND(ABS(E474*F474*-1),0),0),"")</f>
        <v/>
      </c>
      <c r="K474" s="21">
        <f>ROUNDUP(COUNTA(B$3:$B474)/30,0)</f>
        <v>16</v>
      </c>
      <c r="L474" s="22" t="str">
        <f t="shared" si="31"/>
        <v/>
      </c>
      <c r="M474" s="22" t="str">
        <f t="shared" si="31"/>
        <v/>
      </c>
      <c r="N474" s="3" t="str">
        <f t="shared" si="28"/>
        <v/>
      </c>
      <c r="O474" s="3" t="str">
        <f t="shared" si="30"/>
        <v/>
      </c>
      <c r="P474" s="3" t="str">
        <f t="shared" si="29"/>
        <v/>
      </c>
    </row>
    <row r="475" spans="1:16" ht="27" customHeight="1">
      <c r="A475" s="5" t="str">
        <f>IF(COUNTA([2]品名マスター!$B$2:$B$501)&gt;=COUNTA(B$3:$B475),COUNTA(B$3:$B475),"")</f>
        <v/>
      </c>
      <c r="B475" s="15" t="str">
        <f>IF(B474="","",IF(B474="以下余白","",IF([2]品名マスター!B474=0,"以下余白",[2]品名マスター!B474)))</f>
        <v/>
      </c>
      <c r="C475" s="15" t="str">
        <f>IF(IF([2]品名マスター!C474=0,"以下余白",[2]品名マスター!C474)="以下余白","",[2]品名マスター!C474)</f>
        <v/>
      </c>
      <c r="D475" s="16" t="str">
        <f>IF(IF([2]品名マスター!D474=0,"以下余白",[2]品名マスター!D474)="以下余白","",[2]品名マスター!D474)</f>
        <v/>
      </c>
      <c r="E475" s="30" t="str">
        <f>IF(IF([2]品名マスター!E474=0,"以下余白",[2]品名マスター!E474)="以下余白","",[2]品名マスター!E474)</f>
        <v/>
      </c>
      <c r="F475" s="28"/>
      <c r="G475" s="29"/>
      <c r="H475" s="20" t="str">
        <f>IF(A475&lt;=COUNTA([2]品名マスター!$B$2:$B$501),IF(F475="","予価未定",IF(F475&lt;=0,"予価未定","")),"")</f>
        <v/>
      </c>
      <c r="J475" s="21" t="str">
        <f>IF(A475&lt;=COUNTA([2]品名マスター!$B$2:$B$501),IFERROR(ROUND(ABS(E475*F475*-1),0),0),"")</f>
        <v/>
      </c>
      <c r="K475" s="21">
        <f>ROUNDUP(COUNTA(B$3:$B475)/30,0)</f>
        <v>16</v>
      </c>
      <c r="L475" s="22" t="str">
        <f t="shared" si="31"/>
        <v/>
      </c>
      <c r="M475" s="22" t="str">
        <f t="shared" si="31"/>
        <v/>
      </c>
      <c r="N475" s="3" t="str">
        <f t="shared" si="28"/>
        <v/>
      </c>
      <c r="O475" s="3" t="str">
        <f t="shared" si="30"/>
        <v/>
      </c>
      <c r="P475" s="3" t="str">
        <f t="shared" si="29"/>
        <v/>
      </c>
    </row>
    <row r="476" spans="1:16" ht="27" customHeight="1">
      <c r="A476" s="5" t="str">
        <f>IF(COUNTA([2]品名マスター!$B$2:$B$501)&gt;=COUNTA(B$3:$B476),COUNTA(B$3:$B476),"")</f>
        <v/>
      </c>
      <c r="B476" s="15" t="str">
        <f>IF(B475="","",IF(B475="以下余白","",IF([2]品名マスター!B475=0,"以下余白",[2]品名マスター!B475)))</f>
        <v/>
      </c>
      <c r="C476" s="15" t="str">
        <f>IF(IF([2]品名マスター!C475=0,"以下余白",[2]品名マスター!C475)="以下余白","",[2]品名マスター!C475)</f>
        <v/>
      </c>
      <c r="D476" s="16" t="str">
        <f>IF(IF([2]品名マスター!D475=0,"以下余白",[2]品名マスター!D475)="以下余白","",[2]品名マスター!D475)</f>
        <v/>
      </c>
      <c r="E476" s="30" t="str">
        <f>IF(IF([2]品名マスター!E475=0,"以下余白",[2]品名マスター!E475)="以下余白","",[2]品名マスター!E475)</f>
        <v/>
      </c>
      <c r="F476" s="28"/>
      <c r="G476" s="29"/>
      <c r="H476" s="20" t="str">
        <f>IF(A476&lt;=COUNTA([2]品名マスター!$B$2:$B$501),IF(F476="","予価未定",IF(F476&lt;=0,"予価未定","")),"")</f>
        <v/>
      </c>
      <c r="J476" s="21" t="str">
        <f>IF(A476&lt;=COUNTA([2]品名マスター!$B$2:$B$501),IFERROR(ROUND(ABS(E476*F476*-1),0),0),"")</f>
        <v/>
      </c>
      <c r="K476" s="21">
        <f>ROUNDUP(COUNTA(B$3:$B476)/30,0)</f>
        <v>16</v>
      </c>
      <c r="L476" s="22" t="str">
        <f t="shared" si="31"/>
        <v/>
      </c>
      <c r="M476" s="22" t="str">
        <f t="shared" si="31"/>
        <v/>
      </c>
      <c r="N476" s="3" t="str">
        <f t="shared" si="28"/>
        <v/>
      </c>
      <c r="O476" s="3" t="str">
        <f t="shared" si="30"/>
        <v/>
      </c>
      <c r="P476" s="3" t="str">
        <f t="shared" si="29"/>
        <v/>
      </c>
    </row>
    <row r="477" spans="1:16" ht="27" customHeight="1">
      <c r="A477" s="5" t="str">
        <f>IF(COUNTA([2]品名マスター!$B$2:$B$501)&gt;=COUNTA(B$3:$B477),COUNTA(B$3:$B477),"")</f>
        <v/>
      </c>
      <c r="B477" s="15" t="str">
        <f>IF(B476="","",IF(B476="以下余白","",IF([2]品名マスター!B476=0,"以下余白",[2]品名マスター!B476)))</f>
        <v/>
      </c>
      <c r="C477" s="15" t="str">
        <f>IF(IF([2]品名マスター!C476=0,"以下余白",[2]品名マスター!C476)="以下余白","",[2]品名マスター!C476)</f>
        <v/>
      </c>
      <c r="D477" s="16" t="str">
        <f>IF(IF([2]品名マスター!D476=0,"以下余白",[2]品名マスター!D476)="以下余白","",[2]品名マスター!D476)</f>
        <v/>
      </c>
      <c r="E477" s="30" t="str">
        <f>IF(IF([2]品名マスター!E476=0,"以下余白",[2]品名マスター!E476)="以下余白","",[2]品名マスター!E476)</f>
        <v/>
      </c>
      <c r="F477" s="28"/>
      <c r="G477" s="29"/>
      <c r="H477" s="20" t="str">
        <f>IF(A477&lt;=COUNTA([2]品名マスター!$B$2:$B$501),IF(F477="","予価未定",IF(F477&lt;=0,"予価未定","")),"")</f>
        <v/>
      </c>
      <c r="J477" s="21" t="str">
        <f>IF(A477&lt;=COUNTA([2]品名マスター!$B$2:$B$501),IFERROR(ROUND(ABS(E477*F477*-1),0),0),"")</f>
        <v/>
      </c>
      <c r="K477" s="21">
        <f>ROUNDUP(COUNTA(B$3:$B477)/30,0)</f>
        <v>16</v>
      </c>
      <c r="L477" s="22" t="str">
        <f t="shared" si="31"/>
        <v/>
      </c>
      <c r="M477" s="22" t="str">
        <f t="shared" si="31"/>
        <v/>
      </c>
      <c r="N477" s="3" t="str">
        <f t="shared" si="28"/>
        <v/>
      </c>
      <c r="O477" s="3" t="str">
        <f t="shared" si="30"/>
        <v/>
      </c>
      <c r="P477" s="3" t="str">
        <f t="shared" si="29"/>
        <v/>
      </c>
    </row>
    <row r="478" spans="1:16" ht="27" customHeight="1">
      <c r="A478" s="5" t="str">
        <f>IF(COUNTA([2]品名マスター!$B$2:$B$501)&gt;=COUNTA(B$3:$B478),COUNTA(B$3:$B478),"")</f>
        <v/>
      </c>
      <c r="B478" s="15" t="str">
        <f>IF(B477="","",IF(B477="以下余白","",IF([2]品名マスター!B477=0,"以下余白",[2]品名マスター!B477)))</f>
        <v/>
      </c>
      <c r="C478" s="15" t="str">
        <f>IF(IF([2]品名マスター!C477=0,"以下余白",[2]品名マスター!C477)="以下余白","",[2]品名マスター!C477)</f>
        <v/>
      </c>
      <c r="D478" s="16" t="str">
        <f>IF(IF([2]品名マスター!D477=0,"以下余白",[2]品名マスター!D477)="以下余白","",[2]品名マスター!D477)</f>
        <v/>
      </c>
      <c r="E478" s="30" t="str">
        <f>IF(IF([2]品名マスター!E477=0,"以下余白",[2]品名マスター!E477)="以下余白","",[2]品名マスター!E477)</f>
        <v/>
      </c>
      <c r="F478" s="28"/>
      <c r="G478" s="29"/>
      <c r="H478" s="20" t="str">
        <f>IF(A478&lt;=COUNTA([2]品名マスター!$B$2:$B$501),IF(F478="","予価未定",IF(F478&lt;=0,"予価未定","")),"")</f>
        <v/>
      </c>
      <c r="J478" s="21" t="str">
        <f>IF(A478&lt;=COUNTA([2]品名マスター!$B$2:$B$501),IFERROR(ROUND(ABS(E478*F478*-1),0),0),"")</f>
        <v/>
      </c>
      <c r="K478" s="21">
        <f>ROUNDUP(COUNTA(B$3:$B478)/30,0)</f>
        <v>16</v>
      </c>
      <c r="L478" s="22" t="str">
        <f t="shared" si="31"/>
        <v/>
      </c>
      <c r="M478" s="22" t="str">
        <f t="shared" si="31"/>
        <v/>
      </c>
      <c r="N478" s="3" t="str">
        <f t="shared" si="28"/>
        <v/>
      </c>
      <c r="O478" s="3" t="str">
        <f t="shared" si="30"/>
        <v/>
      </c>
      <c r="P478" s="3" t="str">
        <f t="shared" si="29"/>
        <v/>
      </c>
    </row>
    <row r="479" spans="1:16" ht="27" customHeight="1">
      <c r="A479" s="5" t="str">
        <f>IF(COUNTA([2]品名マスター!$B$2:$B$501)&gt;=COUNTA(B$3:$B479),COUNTA(B$3:$B479),"")</f>
        <v/>
      </c>
      <c r="B479" s="15" t="str">
        <f>IF(B478="","",IF(B478="以下余白","",IF([2]品名マスター!B478=0,"以下余白",[2]品名マスター!B478)))</f>
        <v/>
      </c>
      <c r="C479" s="15" t="str">
        <f>IF(IF([2]品名マスター!C478=0,"以下余白",[2]品名マスター!C478)="以下余白","",[2]品名マスター!C478)</f>
        <v/>
      </c>
      <c r="D479" s="16" t="str">
        <f>IF(IF([2]品名マスター!D478=0,"以下余白",[2]品名マスター!D478)="以下余白","",[2]品名マスター!D478)</f>
        <v/>
      </c>
      <c r="E479" s="30" t="str">
        <f>IF(IF([2]品名マスター!E478=0,"以下余白",[2]品名マスター!E478)="以下余白","",[2]品名マスター!E478)</f>
        <v/>
      </c>
      <c r="F479" s="28"/>
      <c r="G479" s="29"/>
      <c r="H479" s="20" t="str">
        <f>IF(A479&lt;=COUNTA([2]品名マスター!$B$2:$B$501),IF(F479="","予価未定",IF(F479&lt;=0,"予価未定","")),"")</f>
        <v/>
      </c>
      <c r="J479" s="21" t="str">
        <f>IF(A479&lt;=COUNTA([2]品名マスター!$B$2:$B$501),IFERROR(ROUND(ABS(E479*F479*-1),0),0),"")</f>
        <v/>
      </c>
      <c r="K479" s="21">
        <f>ROUNDUP(COUNTA(B$3:$B479)/30,0)</f>
        <v>16</v>
      </c>
      <c r="L479" s="22" t="str">
        <f t="shared" si="31"/>
        <v/>
      </c>
      <c r="M479" s="22" t="str">
        <f t="shared" si="31"/>
        <v/>
      </c>
      <c r="N479" s="3" t="str">
        <f t="shared" si="28"/>
        <v/>
      </c>
      <c r="O479" s="3" t="str">
        <f t="shared" si="30"/>
        <v/>
      </c>
      <c r="P479" s="3" t="str">
        <f t="shared" si="29"/>
        <v/>
      </c>
    </row>
    <row r="480" spans="1:16" ht="27" customHeight="1">
      <c r="A480" s="5" t="str">
        <f>IF(COUNTA([2]品名マスター!$B$2:$B$501)&gt;=COUNTA(B$3:$B480),COUNTA(B$3:$B480),"")</f>
        <v/>
      </c>
      <c r="B480" s="15" t="str">
        <f>IF(B479="","",IF(B479="以下余白","",IF([2]品名マスター!B479=0,"以下余白",[2]品名マスター!B479)))</f>
        <v/>
      </c>
      <c r="C480" s="15" t="str">
        <f>IF(IF([2]品名マスター!C479=0,"以下余白",[2]品名マスター!C479)="以下余白","",[2]品名マスター!C479)</f>
        <v/>
      </c>
      <c r="D480" s="16" t="str">
        <f>IF(IF([2]品名マスター!D479=0,"以下余白",[2]品名マスター!D479)="以下余白","",[2]品名マスター!D479)</f>
        <v/>
      </c>
      <c r="E480" s="30" t="str">
        <f>IF(IF([2]品名マスター!E479=0,"以下余白",[2]品名マスター!E479)="以下余白","",[2]品名マスター!E479)</f>
        <v/>
      </c>
      <c r="F480" s="28"/>
      <c r="G480" s="29"/>
      <c r="H480" s="20" t="str">
        <f>IF(A480&lt;=COUNTA([2]品名マスター!$B$2:$B$501),IF(F480="","予価未定",IF(F480&lt;=0,"予価未定","")),"")</f>
        <v/>
      </c>
      <c r="J480" s="21" t="str">
        <f>IF(A480&lt;=COUNTA([2]品名マスター!$B$2:$B$501),IFERROR(ROUND(ABS(E480*F480*-1),0),0),"")</f>
        <v/>
      </c>
      <c r="K480" s="21">
        <f>ROUNDUP(COUNTA(B$3:$B480)/30,0)</f>
        <v>16</v>
      </c>
      <c r="L480" s="22" t="str">
        <f t="shared" si="31"/>
        <v/>
      </c>
      <c r="M480" s="22" t="str">
        <f t="shared" si="31"/>
        <v/>
      </c>
      <c r="N480" s="3" t="str">
        <f t="shared" si="28"/>
        <v/>
      </c>
      <c r="O480" s="3" t="str">
        <f t="shared" si="30"/>
        <v/>
      </c>
      <c r="P480" s="3" t="str">
        <f t="shared" si="29"/>
        <v/>
      </c>
    </row>
    <row r="481" spans="1:16" ht="27" customHeight="1">
      <c r="A481" s="5" t="str">
        <f>IF(COUNTA([2]品名マスター!$B$2:$B$501)&gt;=COUNTA(B$3:$B481),COUNTA(B$3:$B481),"")</f>
        <v/>
      </c>
      <c r="B481" s="15" t="str">
        <f>IF(B480="","",IF(B480="以下余白","",IF([2]品名マスター!B480=0,"以下余白",[2]品名マスター!B480)))</f>
        <v/>
      </c>
      <c r="C481" s="15" t="str">
        <f>IF(IF([2]品名マスター!C480=0,"以下余白",[2]品名マスター!C480)="以下余白","",[2]品名マスター!C480)</f>
        <v/>
      </c>
      <c r="D481" s="16" t="str">
        <f>IF(IF([2]品名マスター!D480=0,"以下余白",[2]品名マスター!D480)="以下余白","",[2]品名マスター!D480)</f>
        <v/>
      </c>
      <c r="E481" s="30" t="str">
        <f>IF(IF([2]品名マスター!E480=0,"以下余白",[2]品名マスター!E480)="以下余白","",[2]品名マスター!E480)</f>
        <v/>
      </c>
      <c r="F481" s="28"/>
      <c r="G481" s="29"/>
      <c r="H481" s="20" t="str">
        <f>IF(A481&lt;=COUNTA([2]品名マスター!$B$2:$B$501),IF(F481="","予価未定",IF(F481&lt;=0,"予価未定","")),"")</f>
        <v/>
      </c>
      <c r="J481" s="21" t="str">
        <f>IF(A481&lt;=COUNTA([2]品名マスター!$B$2:$B$501),IFERROR(ROUND(ABS(E481*F481*-1),0),0),"")</f>
        <v/>
      </c>
      <c r="K481" s="21">
        <f>ROUNDUP(COUNTA(B$3:$B481)/30,0)</f>
        <v>16</v>
      </c>
      <c r="L481" s="22" t="str">
        <f t="shared" si="31"/>
        <v/>
      </c>
      <c r="M481" s="22" t="str">
        <f t="shared" si="31"/>
        <v/>
      </c>
      <c r="N481" s="3" t="str">
        <f t="shared" si="28"/>
        <v/>
      </c>
      <c r="O481" s="3" t="str">
        <f t="shared" si="30"/>
        <v/>
      </c>
      <c r="P481" s="3" t="str">
        <f t="shared" si="29"/>
        <v/>
      </c>
    </row>
    <row r="482" spans="1:16" ht="27" customHeight="1">
      <c r="A482" s="5" t="str">
        <f>IF(COUNTA([2]品名マスター!$B$2:$B$501)&gt;=COUNTA(B$3:$B482),COUNTA(B$3:$B482),"")</f>
        <v/>
      </c>
      <c r="B482" s="15" t="str">
        <f>IF(B481="","",IF(B481="以下余白","",IF([2]品名マスター!B481=0,"以下余白",[2]品名マスター!B481)))</f>
        <v/>
      </c>
      <c r="C482" s="15" t="str">
        <f>IF(IF([2]品名マスター!C481=0,"以下余白",[2]品名マスター!C481)="以下余白","",[2]品名マスター!C481)</f>
        <v/>
      </c>
      <c r="D482" s="16" t="str">
        <f>IF(IF([2]品名マスター!D481=0,"以下余白",[2]品名マスター!D481)="以下余白","",[2]品名マスター!D481)</f>
        <v/>
      </c>
      <c r="E482" s="30" t="str">
        <f>IF(IF([2]品名マスター!E481=0,"以下余白",[2]品名マスター!E481)="以下余白","",[2]品名マスター!E481)</f>
        <v/>
      </c>
      <c r="F482" s="28"/>
      <c r="G482" s="29"/>
      <c r="H482" s="20" t="str">
        <f>IF(A482&lt;=COUNTA([2]品名マスター!$B$2:$B$501),IF(F482="","予価未定",IF(F482&lt;=0,"予価未定","")),"")</f>
        <v/>
      </c>
      <c r="J482" s="21" t="str">
        <f>IF(A482&lt;=COUNTA([2]品名マスター!$B$2:$B$501),IFERROR(ROUND(ABS(E482*F482*-1),0),0),"")</f>
        <v/>
      </c>
      <c r="K482" s="21">
        <f>ROUNDUP(COUNTA(B$3:$B482)/30,0)</f>
        <v>16</v>
      </c>
      <c r="L482" s="22" t="str">
        <f t="shared" si="31"/>
        <v/>
      </c>
      <c r="M482" s="22" t="str">
        <f t="shared" si="31"/>
        <v/>
      </c>
      <c r="N482" s="3" t="str">
        <f t="shared" si="28"/>
        <v/>
      </c>
      <c r="O482" s="3" t="str">
        <f t="shared" si="30"/>
        <v/>
      </c>
      <c r="P482" s="3" t="str">
        <f t="shared" si="29"/>
        <v/>
      </c>
    </row>
    <row r="483" spans="1:16" ht="27" customHeight="1">
      <c r="A483" s="5" t="str">
        <f>IF(COUNTA([2]品名マスター!$B$2:$B$501)&gt;=COUNTA(B$3:$B483),COUNTA(B$3:$B483),"")</f>
        <v/>
      </c>
      <c r="B483" s="15" t="str">
        <f>IF(B482="","",IF(B482="以下余白","",IF([2]品名マスター!B482=0,"以下余白",[2]品名マスター!B482)))</f>
        <v/>
      </c>
      <c r="C483" s="15" t="str">
        <f>IF(IF([2]品名マスター!C482=0,"以下余白",[2]品名マスター!C482)="以下余白","",[2]品名マスター!C482)</f>
        <v/>
      </c>
      <c r="D483" s="16" t="str">
        <f>IF(IF([2]品名マスター!D482=0,"以下余白",[2]品名マスター!D482)="以下余白","",[2]品名マスター!D482)</f>
        <v/>
      </c>
      <c r="E483" s="30" t="str">
        <f>IF(IF([2]品名マスター!E482=0,"以下余白",[2]品名マスター!E482)="以下余白","",[2]品名マスター!E482)</f>
        <v/>
      </c>
      <c r="F483" s="28"/>
      <c r="G483" s="29"/>
      <c r="H483" s="20" t="str">
        <f>IF(A483&lt;=COUNTA([2]品名マスター!$B$2:$B$501),IF(F483="","予価未定",IF(F483&lt;=0,"予価未定","")),"")</f>
        <v/>
      </c>
      <c r="J483" s="21" t="str">
        <f>IF(A483&lt;=COUNTA([2]品名マスター!$B$2:$B$501),IFERROR(ROUND(ABS(E483*F483*-1),0),0),"")</f>
        <v/>
      </c>
      <c r="K483" s="21">
        <f>ROUNDUP(COUNTA(B$3:$B483)/30,0)</f>
        <v>17</v>
      </c>
      <c r="L483" s="22" t="str">
        <f t="shared" si="31"/>
        <v/>
      </c>
      <c r="M483" s="22" t="str">
        <f t="shared" si="31"/>
        <v/>
      </c>
      <c r="N483" s="3" t="str">
        <f t="shared" si="28"/>
        <v/>
      </c>
      <c r="O483" s="3" t="str">
        <f t="shared" si="30"/>
        <v/>
      </c>
      <c r="P483" s="3" t="str">
        <f t="shared" si="29"/>
        <v/>
      </c>
    </row>
    <row r="484" spans="1:16" ht="27" customHeight="1">
      <c r="A484" s="5" t="str">
        <f>IF(COUNTA([2]品名マスター!$B$2:$B$501)&gt;=COUNTA(B$3:$B484),COUNTA(B$3:$B484),"")</f>
        <v/>
      </c>
      <c r="B484" s="15" t="str">
        <f>IF(B483="","",IF(B483="以下余白","",IF([2]品名マスター!B483=0,"以下余白",[2]品名マスター!B483)))</f>
        <v/>
      </c>
      <c r="C484" s="15" t="str">
        <f>IF(IF([2]品名マスター!C483=0,"以下余白",[2]品名マスター!C483)="以下余白","",[2]品名マスター!C483)</f>
        <v/>
      </c>
      <c r="D484" s="16" t="str">
        <f>IF(IF([2]品名マスター!D483=0,"以下余白",[2]品名マスター!D483)="以下余白","",[2]品名マスター!D483)</f>
        <v/>
      </c>
      <c r="E484" s="30" t="str">
        <f>IF(IF([2]品名マスター!E483=0,"以下余白",[2]品名マスター!E483)="以下余白","",[2]品名マスター!E483)</f>
        <v/>
      </c>
      <c r="F484" s="28"/>
      <c r="G484" s="29"/>
      <c r="H484" s="20" t="str">
        <f>IF(A484&lt;=COUNTA([2]品名マスター!$B$2:$B$501),IF(F484="","予価未定",IF(F484&lt;=0,"予価未定","")),"")</f>
        <v/>
      </c>
      <c r="J484" s="21" t="str">
        <f>IF(A484&lt;=COUNTA([2]品名マスター!$B$2:$B$501),IFERROR(ROUND(ABS(E484*F484*-1),0),0),"")</f>
        <v/>
      </c>
      <c r="K484" s="21">
        <f>ROUNDUP(COUNTA(B$3:$B484)/30,0)</f>
        <v>17</v>
      </c>
      <c r="L484" s="22" t="str">
        <f t="shared" si="31"/>
        <v/>
      </c>
      <c r="M484" s="22" t="str">
        <f t="shared" si="31"/>
        <v/>
      </c>
      <c r="N484" s="3" t="str">
        <f t="shared" si="28"/>
        <v/>
      </c>
      <c r="O484" s="3" t="str">
        <f t="shared" si="30"/>
        <v/>
      </c>
      <c r="P484" s="3" t="str">
        <f t="shared" si="29"/>
        <v/>
      </c>
    </row>
    <row r="485" spans="1:16" ht="27" customHeight="1">
      <c r="A485" s="5" t="str">
        <f>IF(COUNTA([2]品名マスター!$B$2:$B$501)&gt;=COUNTA(B$3:$B485),COUNTA(B$3:$B485),"")</f>
        <v/>
      </c>
      <c r="B485" s="15" t="str">
        <f>IF(B484="","",IF(B484="以下余白","",IF([2]品名マスター!B484=0,"以下余白",[2]品名マスター!B484)))</f>
        <v/>
      </c>
      <c r="C485" s="15" t="str">
        <f>IF(IF([2]品名マスター!C484=0,"以下余白",[2]品名マスター!C484)="以下余白","",[2]品名マスター!C484)</f>
        <v/>
      </c>
      <c r="D485" s="16" t="str">
        <f>IF(IF([2]品名マスター!D484=0,"以下余白",[2]品名マスター!D484)="以下余白","",[2]品名マスター!D484)</f>
        <v/>
      </c>
      <c r="E485" s="30" t="str">
        <f>IF(IF([2]品名マスター!E484=0,"以下余白",[2]品名マスター!E484)="以下余白","",[2]品名マスター!E484)</f>
        <v/>
      </c>
      <c r="F485" s="28"/>
      <c r="G485" s="29"/>
      <c r="H485" s="20" t="str">
        <f>IF(A485&lt;=COUNTA([2]品名マスター!$B$2:$B$501),IF(F485="","予価未定",IF(F485&lt;=0,"予価未定","")),"")</f>
        <v/>
      </c>
      <c r="J485" s="21" t="str">
        <f>IF(A485&lt;=COUNTA([2]品名マスター!$B$2:$B$501),IFERROR(ROUND(ABS(E485*F485*-1),0),0),"")</f>
        <v/>
      </c>
      <c r="K485" s="21">
        <f>ROUNDUP(COUNTA(B$3:$B485)/30,0)</f>
        <v>17</v>
      </c>
      <c r="L485" s="22" t="str">
        <f t="shared" si="31"/>
        <v/>
      </c>
      <c r="M485" s="22" t="str">
        <f t="shared" si="31"/>
        <v/>
      </c>
      <c r="N485" s="3" t="str">
        <f t="shared" si="28"/>
        <v/>
      </c>
      <c r="O485" s="3" t="str">
        <f t="shared" si="30"/>
        <v/>
      </c>
      <c r="P485" s="3" t="str">
        <f t="shared" si="29"/>
        <v/>
      </c>
    </row>
    <row r="486" spans="1:16" ht="27" customHeight="1">
      <c r="A486" s="5" t="str">
        <f>IF(COUNTA([2]品名マスター!$B$2:$B$501)&gt;=COUNTA(B$3:$B486),COUNTA(B$3:$B486),"")</f>
        <v/>
      </c>
      <c r="B486" s="15" t="str">
        <f>IF(B485="","",IF(B485="以下余白","",IF([2]品名マスター!B485=0,"以下余白",[2]品名マスター!B485)))</f>
        <v/>
      </c>
      <c r="C486" s="15" t="str">
        <f>IF(IF([2]品名マスター!C485=0,"以下余白",[2]品名マスター!C485)="以下余白","",[2]品名マスター!C485)</f>
        <v/>
      </c>
      <c r="D486" s="16" t="str">
        <f>IF(IF([2]品名マスター!D485=0,"以下余白",[2]品名マスター!D485)="以下余白","",[2]品名マスター!D485)</f>
        <v/>
      </c>
      <c r="E486" s="30" t="str">
        <f>IF(IF([2]品名マスター!E485=0,"以下余白",[2]品名マスター!E485)="以下余白","",[2]品名マスター!E485)</f>
        <v/>
      </c>
      <c r="F486" s="28"/>
      <c r="G486" s="29"/>
      <c r="H486" s="20" t="str">
        <f>IF(A486&lt;=COUNTA([2]品名マスター!$B$2:$B$501),IF(F486="","予価未定",IF(F486&lt;=0,"予価未定","")),"")</f>
        <v/>
      </c>
      <c r="J486" s="21" t="str">
        <f>IF(A486&lt;=COUNTA([2]品名マスター!$B$2:$B$501),IFERROR(ROUND(ABS(E486*F486*-1),0),0),"")</f>
        <v/>
      </c>
      <c r="K486" s="21">
        <f>ROUNDUP(COUNTA(B$3:$B486)/30,0)</f>
        <v>17</v>
      </c>
      <c r="L486" s="22" t="str">
        <f t="shared" si="31"/>
        <v/>
      </c>
      <c r="M486" s="22" t="str">
        <f t="shared" si="31"/>
        <v/>
      </c>
      <c r="N486" s="3" t="str">
        <f t="shared" si="28"/>
        <v/>
      </c>
      <c r="O486" s="3" t="str">
        <f t="shared" si="30"/>
        <v/>
      </c>
      <c r="P486" s="3" t="str">
        <f t="shared" si="29"/>
        <v/>
      </c>
    </row>
    <row r="487" spans="1:16" ht="27" customHeight="1">
      <c r="A487" s="5" t="str">
        <f>IF(COUNTA([2]品名マスター!$B$2:$B$501)&gt;=COUNTA(B$3:$B487),COUNTA(B$3:$B487),"")</f>
        <v/>
      </c>
      <c r="B487" s="15" t="str">
        <f>IF(B486="","",IF(B486="以下余白","",IF([2]品名マスター!B486=0,"以下余白",[2]品名マスター!B486)))</f>
        <v/>
      </c>
      <c r="C487" s="15" t="str">
        <f>IF(IF([2]品名マスター!C486=0,"以下余白",[2]品名マスター!C486)="以下余白","",[2]品名マスター!C486)</f>
        <v/>
      </c>
      <c r="D487" s="16" t="str">
        <f>IF(IF([2]品名マスター!D486=0,"以下余白",[2]品名マスター!D486)="以下余白","",[2]品名マスター!D486)</f>
        <v/>
      </c>
      <c r="E487" s="30" t="str">
        <f>IF(IF([2]品名マスター!E486=0,"以下余白",[2]品名マスター!E486)="以下余白","",[2]品名マスター!E486)</f>
        <v/>
      </c>
      <c r="F487" s="28"/>
      <c r="G487" s="29"/>
      <c r="H487" s="20" t="str">
        <f>IF(A487&lt;=COUNTA([2]品名マスター!$B$2:$B$501),IF(F487="","予価未定",IF(F487&lt;=0,"予価未定","")),"")</f>
        <v/>
      </c>
      <c r="J487" s="21" t="str">
        <f>IF(A487&lt;=COUNTA([2]品名マスター!$B$2:$B$501),IFERROR(ROUND(ABS(E487*F487*-1),0),0),"")</f>
        <v/>
      </c>
      <c r="K487" s="21">
        <f>ROUNDUP(COUNTA(B$3:$B487)/30,0)</f>
        <v>17</v>
      </c>
      <c r="L487" s="22" t="str">
        <f t="shared" si="31"/>
        <v/>
      </c>
      <c r="M487" s="22" t="str">
        <f t="shared" si="31"/>
        <v/>
      </c>
      <c r="N487" s="3" t="str">
        <f t="shared" si="28"/>
        <v/>
      </c>
      <c r="O487" s="3" t="str">
        <f t="shared" si="30"/>
        <v/>
      </c>
      <c r="P487" s="3" t="str">
        <f t="shared" si="29"/>
        <v/>
      </c>
    </row>
    <row r="488" spans="1:16" ht="27" customHeight="1">
      <c r="A488" s="5" t="str">
        <f>IF(COUNTA([2]品名マスター!$B$2:$B$501)&gt;=COUNTA(B$3:$B488),COUNTA(B$3:$B488),"")</f>
        <v/>
      </c>
      <c r="B488" s="15" t="str">
        <f>IF(B487="","",IF(B487="以下余白","",IF([2]品名マスター!B487=0,"以下余白",[2]品名マスター!B487)))</f>
        <v/>
      </c>
      <c r="C488" s="15" t="str">
        <f>IF(IF([2]品名マスター!C487=0,"以下余白",[2]品名マスター!C487)="以下余白","",[2]品名マスター!C487)</f>
        <v/>
      </c>
      <c r="D488" s="16" t="str">
        <f>IF(IF([2]品名マスター!D487=0,"以下余白",[2]品名マスター!D487)="以下余白","",[2]品名マスター!D487)</f>
        <v/>
      </c>
      <c r="E488" s="30" t="str">
        <f>IF(IF([2]品名マスター!E487=0,"以下余白",[2]品名マスター!E487)="以下余白","",[2]品名マスター!E487)</f>
        <v/>
      </c>
      <c r="F488" s="28"/>
      <c r="G488" s="29"/>
      <c r="H488" s="20" t="str">
        <f>IF(A488&lt;=COUNTA([2]品名マスター!$B$2:$B$501),IF(F488="","予価未定",IF(F488&lt;=0,"予価未定","")),"")</f>
        <v/>
      </c>
      <c r="J488" s="21" t="str">
        <f>IF(A488&lt;=COUNTA([2]品名マスター!$B$2:$B$501),IFERROR(ROUND(ABS(E488*F488*-1),0),0),"")</f>
        <v/>
      </c>
      <c r="K488" s="21">
        <f>ROUNDUP(COUNTA(B$3:$B488)/30,0)</f>
        <v>17</v>
      </c>
      <c r="L488" s="22" t="str">
        <f t="shared" si="31"/>
        <v/>
      </c>
      <c r="M488" s="22" t="str">
        <f t="shared" si="31"/>
        <v/>
      </c>
      <c r="N488" s="3" t="str">
        <f t="shared" si="28"/>
        <v/>
      </c>
      <c r="O488" s="3" t="str">
        <f t="shared" si="30"/>
        <v/>
      </c>
      <c r="P488" s="3" t="str">
        <f t="shared" si="29"/>
        <v/>
      </c>
    </row>
    <row r="489" spans="1:16" ht="27" customHeight="1">
      <c r="A489" s="5" t="str">
        <f>IF(COUNTA([2]品名マスター!$B$2:$B$501)&gt;=COUNTA(B$3:$B489),COUNTA(B$3:$B489),"")</f>
        <v/>
      </c>
      <c r="B489" s="15" t="str">
        <f>IF(B488="","",IF(B488="以下余白","",IF([2]品名マスター!B488=0,"以下余白",[2]品名マスター!B488)))</f>
        <v/>
      </c>
      <c r="C489" s="15" t="str">
        <f>IF(IF([2]品名マスター!C488=0,"以下余白",[2]品名マスター!C488)="以下余白","",[2]品名マスター!C488)</f>
        <v/>
      </c>
      <c r="D489" s="16" t="str">
        <f>IF(IF([2]品名マスター!D488=0,"以下余白",[2]品名マスター!D488)="以下余白","",[2]品名マスター!D488)</f>
        <v/>
      </c>
      <c r="E489" s="30" t="str">
        <f>IF(IF([2]品名マスター!E488=0,"以下余白",[2]品名マスター!E488)="以下余白","",[2]品名マスター!E488)</f>
        <v/>
      </c>
      <c r="F489" s="28"/>
      <c r="G489" s="29"/>
      <c r="H489" s="20" t="str">
        <f>IF(A489&lt;=COUNTA([2]品名マスター!$B$2:$B$501),IF(F489="","予価未定",IF(F489&lt;=0,"予価未定","")),"")</f>
        <v/>
      </c>
      <c r="J489" s="21" t="str">
        <f>IF(A489&lt;=COUNTA([2]品名マスター!$B$2:$B$501),IFERROR(ROUND(ABS(E489*F489*-1),0),0),"")</f>
        <v/>
      </c>
      <c r="K489" s="21">
        <f>ROUNDUP(COUNTA(B$3:$B489)/30,0)</f>
        <v>17</v>
      </c>
      <c r="L489" s="22" t="str">
        <f t="shared" si="31"/>
        <v/>
      </c>
      <c r="M489" s="22" t="str">
        <f t="shared" si="31"/>
        <v/>
      </c>
      <c r="N489" s="3" t="str">
        <f t="shared" si="28"/>
        <v/>
      </c>
      <c r="O489" s="3" t="str">
        <f t="shared" si="30"/>
        <v/>
      </c>
      <c r="P489" s="3" t="str">
        <f t="shared" si="29"/>
        <v/>
      </c>
    </row>
    <row r="490" spans="1:16" ht="27" customHeight="1">
      <c r="A490" s="5" t="str">
        <f>IF(COUNTA([2]品名マスター!$B$2:$B$501)&gt;=COUNTA(B$3:$B490),COUNTA(B$3:$B490),"")</f>
        <v/>
      </c>
      <c r="B490" s="15" t="str">
        <f>IF(B489="","",IF(B489="以下余白","",IF([2]品名マスター!B489=0,"以下余白",[2]品名マスター!B489)))</f>
        <v/>
      </c>
      <c r="C490" s="15" t="str">
        <f>IF(IF([2]品名マスター!C489=0,"以下余白",[2]品名マスター!C489)="以下余白","",[2]品名マスター!C489)</f>
        <v/>
      </c>
      <c r="D490" s="16" t="str">
        <f>IF(IF([2]品名マスター!D489=0,"以下余白",[2]品名マスター!D489)="以下余白","",[2]品名マスター!D489)</f>
        <v/>
      </c>
      <c r="E490" s="30" t="str">
        <f>IF(IF([2]品名マスター!E489=0,"以下余白",[2]品名マスター!E489)="以下余白","",[2]品名マスター!E489)</f>
        <v/>
      </c>
      <c r="F490" s="28"/>
      <c r="G490" s="29"/>
      <c r="H490" s="20" t="str">
        <f>IF(A490&lt;=COUNTA([2]品名マスター!$B$2:$B$501),IF(F490="","予価未定",IF(F490&lt;=0,"予価未定","")),"")</f>
        <v/>
      </c>
      <c r="J490" s="21" t="str">
        <f>IF(A490&lt;=COUNTA([2]品名マスター!$B$2:$B$501),IFERROR(ROUND(ABS(E490*F490*-1),0),0),"")</f>
        <v/>
      </c>
      <c r="K490" s="21">
        <f>ROUNDUP(COUNTA(B$3:$B490)/30,0)</f>
        <v>17</v>
      </c>
      <c r="L490" s="22" t="str">
        <f t="shared" si="31"/>
        <v/>
      </c>
      <c r="M490" s="22" t="str">
        <f t="shared" si="31"/>
        <v/>
      </c>
      <c r="N490" s="3" t="str">
        <f t="shared" si="28"/>
        <v/>
      </c>
      <c r="O490" s="3" t="str">
        <f t="shared" si="30"/>
        <v/>
      </c>
      <c r="P490" s="3" t="str">
        <f t="shared" si="29"/>
        <v/>
      </c>
    </row>
    <row r="491" spans="1:16" ht="27" customHeight="1">
      <c r="A491" s="5" t="str">
        <f>IF(COUNTA([2]品名マスター!$B$2:$B$501)&gt;=COUNTA(B$3:$B491),COUNTA(B$3:$B491),"")</f>
        <v/>
      </c>
      <c r="B491" s="15" t="str">
        <f>IF(B490="","",IF(B490="以下余白","",IF([2]品名マスター!B490=0,"以下余白",[2]品名マスター!B490)))</f>
        <v/>
      </c>
      <c r="C491" s="15" t="str">
        <f>IF(IF([2]品名マスター!C490=0,"以下余白",[2]品名マスター!C490)="以下余白","",[2]品名マスター!C490)</f>
        <v/>
      </c>
      <c r="D491" s="16" t="str">
        <f>IF(IF([2]品名マスター!D490=0,"以下余白",[2]品名マスター!D490)="以下余白","",[2]品名マスター!D490)</f>
        <v/>
      </c>
      <c r="E491" s="30" t="str">
        <f>IF(IF([2]品名マスター!E490=0,"以下余白",[2]品名マスター!E490)="以下余白","",[2]品名マスター!E490)</f>
        <v/>
      </c>
      <c r="F491" s="28"/>
      <c r="G491" s="29"/>
      <c r="H491" s="20" t="str">
        <f>IF(A491&lt;=COUNTA([2]品名マスター!$B$2:$B$501),IF(F491="","予価未定",IF(F491&lt;=0,"予価未定","")),"")</f>
        <v/>
      </c>
      <c r="J491" s="21" t="str">
        <f>IF(A491&lt;=COUNTA([2]品名マスター!$B$2:$B$501),IFERROR(ROUND(ABS(E491*F491*-1),0),0),"")</f>
        <v/>
      </c>
      <c r="K491" s="21">
        <f>ROUNDUP(COUNTA(B$3:$B491)/30,0)</f>
        <v>17</v>
      </c>
      <c r="L491" s="22" t="str">
        <f t="shared" si="31"/>
        <v/>
      </c>
      <c r="M491" s="22" t="str">
        <f t="shared" si="31"/>
        <v/>
      </c>
      <c r="N491" s="3" t="str">
        <f t="shared" si="28"/>
        <v/>
      </c>
      <c r="O491" s="3" t="str">
        <f t="shared" si="30"/>
        <v/>
      </c>
      <c r="P491" s="3" t="str">
        <f t="shared" si="29"/>
        <v/>
      </c>
    </row>
    <row r="492" spans="1:16" ht="27" customHeight="1">
      <c r="A492" s="5" t="str">
        <f>IF(COUNTA([2]品名マスター!$B$2:$B$501)&gt;=COUNTA(B$3:$B492),COUNTA(B$3:$B492),"")</f>
        <v/>
      </c>
      <c r="B492" s="15" t="str">
        <f>IF(B491="","",IF(B491="以下余白","",IF([2]品名マスター!B491=0,"以下余白",[2]品名マスター!B491)))</f>
        <v/>
      </c>
      <c r="C492" s="15" t="str">
        <f>IF(IF([2]品名マスター!C491=0,"以下余白",[2]品名マスター!C491)="以下余白","",[2]品名マスター!C491)</f>
        <v/>
      </c>
      <c r="D492" s="16" t="str">
        <f>IF(IF([2]品名マスター!D491=0,"以下余白",[2]品名マスター!D491)="以下余白","",[2]品名マスター!D491)</f>
        <v/>
      </c>
      <c r="E492" s="30" t="str">
        <f>IF(IF([2]品名マスター!E491=0,"以下余白",[2]品名マスター!E491)="以下余白","",[2]品名マスター!E491)</f>
        <v/>
      </c>
      <c r="F492" s="28"/>
      <c r="G492" s="29"/>
      <c r="H492" s="20" t="str">
        <f>IF(A492&lt;=COUNTA([2]品名マスター!$B$2:$B$501),IF(F492="","予価未定",IF(F492&lt;=0,"予価未定","")),"")</f>
        <v/>
      </c>
      <c r="J492" s="21" t="str">
        <f>IF(A492&lt;=COUNTA([2]品名マスター!$B$2:$B$501),IFERROR(ROUND(ABS(E492*F492*-1),0),0),"")</f>
        <v/>
      </c>
      <c r="K492" s="21">
        <f>ROUNDUP(COUNTA(B$3:$B492)/30,0)</f>
        <v>17</v>
      </c>
      <c r="L492" s="22" t="str">
        <f t="shared" si="31"/>
        <v/>
      </c>
      <c r="M492" s="22" t="str">
        <f t="shared" si="31"/>
        <v/>
      </c>
      <c r="N492" s="3" t="str">
        <f t="shared" si="28"/>
        <v/>
      </c>
      <c r="O492" s="3" t="str">
        <f t="shared" si="30"/>
        <v/>
      </c>
      <c r="P492" s="3" t="str">
        <f t="shared" si="29"/>
        <v/>
      </c>
    </row>
    <row r="493" spans="1:16" ht="27" customHeight="1">
      <c r="A493" s="5" t="str">
        <f>IF(COUNTA([2]品名マスター!$B$2:$B$501)&gt;=COUNTA(B$3:$B493),COUNTA(B$3:$B493),"")</f>
        <v/>
      </c>
      <c r="B493" s="15" t="str">
        <f>IF(B492="","",IF(B492="以下余白","",IF([2]品名マスター!B492=0,"以下余白",[2]品名マスター!B492)))</f>
        <v/>
      </c>
      <c r="C493" s="15" t="str">
        <f>IF(IF([2]品名マスター!C492=0,"以下余白",[2]品名マスター!C492)="以下余白","",[2]品名マスター!C492)</f>
        <v/>
      </c>
      <c r="D493" s="16" t="str">
        <f>IF(IF([2]品名マスター!D492=0,"以下余白",[2]品名マスター!D492)="以下余白","",[2]品名マスター!D492)</f>
        <v/>
      </c>
      <c r="E493" s="30" t="str">
        <f>IF(IF([2]品名マスター!E492=0,"以下余白",[2]品名マスター!E492)="以下余白","",[2]品名マスター!E492)</f>
        <v/>
      </c>
      <c r="F493" s="28"/>
      <c r="G493" s="29"/>
      <c r="H493" s="20" t="str">
        <f>IF(A493&lt;=COUNTA([2]品名マスター!$B$2:$B$501),IF(F493="","予価未定",IF(F493&lt;=0,"予価未定","")),"")</f>
        <v/>
      </c>
      <c r="J493" s="21" t="str">
        <f>IF(A493&lt;=COUNTA([2]品名マスター!$B$2:$B$501),IFERROR(ROUND(ABS(E493*F493*-1),0),0),"")</f>
        <v/>
      </c>
      <c r="K493" s="21">
        <f>ROUNDUP(COUNTA(B$3:$B493)/30,0)</f>
        <v>17</v>
      </c>
      <c r="L493" s="22" t="str">
        <f t="shared" si="31"/>
        <v/>
      </c>
      <c r="M493" s="22" t="str">
        <f t="shared" si="31"/>
        <v/>
      </c>
      <c r="N493" s="3" t="str">
        <f t="shared" si="28"/>
        <v/>
      </c>
      <c r="O493" s="3" t="str">
        <f t="shared" si="30"/>
        <v/>
      </c>
      <c r="P493" s="3" t="str">
        <f t="shared" si="29"/>
        <v/>
      </c>
    </row>
    <row r="494" spans="1:16" ht="27" customHeight="1">
      <c r="A494" s="5" t="str">
        <f>IF(COUNTA([2]品名マスター!$B$2:$B$501)&gt;=COUNTA(B$3:$B494),COUNTA(B$3:$B494),"")</f>
        <v/>
      </c>
      <c r="B494" s="15" t="str">
        <f>IF(B493="","",IF(B493="以下余白","",IF([2]品名マスター!B493=0,"以下余白",[2]品名マスター!B493)))</f>
        <v/>
      </c>
      <c r="C494" s="15" t="str">
        <f>IF(IF([2]品名マスター!C493=0,"以下余白",[2]品名マスター!C493)="以下余白","",[2]品名マスター!C493)</f>
        <v/>
      </c>
      <c r="D494" s="16" t="str">
        <f>IF(IF([2]品名マスター!D493=0,"以下余白",[2]品名マスター!D493)="以下余白","",[2]品名マスター!D493)</f>
        <v/>
      </c>
      <c r="E494" s="30" t="str">
        <f>IF(IF([2]品名マスター!E493=0,"以下余白",[2]品名マスター!E493)="以下余白","",[2]品名マスター!E493)</f>
        <v/>
      </c>
      <c r="F494" s="28"/>
      <c r="G494" s="29"/>
      <c r="H494" s="20" t="str">
        <f>IF(A494&lt;=COUNTA([2]品名マスター!$B$2:$B$501),IF(F494="","予価未定",IF(F494&lt;=0,"予価未定","")),"")</f>
        <v/>
      </c>
      <c r="J494" s="21" t="str">
        <f>IF(A494&lt;=COUNTA([2]品名マスター!$B$2:$B$501),IFERROR(ROUND(ABS(E494*F494*-1),0),0),"")</f>
        <v/>
      </c>
      <c r="K494" s="21">
        <f>ROUNDUP(COUNTA(B$3:$B494)/30,0)</f>
        <v>17</v>
      </c>
      <c r="L494" s="22" t="str">
        <f t="shared" si="31"/>
        <v/>
      </c>
      <c r="M494" s="22" t="str">
        <f t="shared" si="31"/>
        <v/>
      </c>
      <c r="N494" s="3" t="str">
        <f t="shared" si="28"/>
        <v/>
      </c>
      <c r="O494" s="3" t="str">
        <f t="shared" si="30"/>
        <v/>
      </c>
      <c r="P494" s="3" t="str">
        <f t="shared" si="29"/>
        <v/>
      </c>
    </row>
    <row r="495" spans="1:16" ht="27" customHeight="1">
      <c r="A495" s="5" t="str">
        <f>IF(COUNTA([2]品名マスター!$B$2:$B$501)&gt;=COUNTA(B$3:$B495),COUNTA(B$3:$B495),"")</f>
        <v/>
      </c>
      <c r="B495" s="15" t="str">
        <f>IF(B494="","",IF(B494="以下余白","",IF([2]品名マスター!B494=0,"以下余白",[2]品名マスター!B494)))</f>
        <v/>
      </c>
      <c r="C495" s="15" t="str">
        <f>IF(IF([2]品名マスター!C494=0,"以下余白",[2]品名マスター!C494)="以下余白","",[2]品名マスター!C494)</f>
        <v/>
      </c>
      <c r="D495" s="16" t="str">
        <f>IF(IF([2]品名マスター!D494=0,"以下余白",[2]品名マスター!D494)="以下余白","",[2]品名マスター!D494)</f>
        <v/>
      </c>
      <c r="E495" s="30" t="str">
        <f>IF(IF([2]品名マスター!E494=0,"以下余白",[2]品名マスター!E494)="以下余白","",[2]品名マスター!E494)</f>
        <v/>
      </c>
      <c r="F495" s="28"/>
      <c r="G495" s="29"/>
      <c r="H495" s="20" t="str">
        <f>IF(A495&lt;=COUNTA([2]品名マスター!$B$2:$B$501),IF(F495="","予価未定",IF(F495&lt;=0,"予価未定","")),"")</f>
        <v/>
      </c>
      <c r="J495" s="21" t="str">
        <f>IF(A495&lt;=COUNTA([2]品名マスター!$B$2:$B$501),IFERROR(ROUND(ABS(E495*F495*-1),0),0),"")</f>
        <v/>
      </c>
      <c r="K495" s="21">
        <f>ROUNDUP(COUNTA(B$3:$B495)/30,0)</f>
        <v>17</v>
      </c>
      <c r="L495" s="22" t="str">
        <f t="shared" si="31"/>
        <v/>
      </c>
      <c r="M495" s="22" t="str">
        <f t="shared" si="31"/>
        <v/>
      </c>
      <c r="N495" s="3" t="str">
        <f t="shared" si="28"/>
        <v/>
      </c>
      <c r="O495" s="3" t="str">
        <f t="shared" si="30"/>
        <v/>
      </c>
      <c r="P495" s="3" t="str">
        <f t="shared" si="29"/>
        <v/>
      </c>
    </row>
    <row r="496" spans="1:16" ht="27" customHeight="1">
      <c r="A496" s="5" t="str">
        <f>IF(COUNTA([2]品名マスター!$B$2:$B$501)&gt;=COUNTA(B$3:$B496),COUNTA(B$3:$B496),"")</f>
        <v/>
      </c>
      <c r="B496" s="15" t="str">
        <f>IF(B495="","",IF(B495="以下余白","",IF([2]品名マスター!B495=0,"以下余白",[2]品名マスター!B495)))</f>
        <v/>
      </c>
      <c r="C496" s="15" t="str">
        <f>IF(IF([2]品名マスター!C495=0,"以下余白",[2]品名マスター!C495)="以下余白","",[2]品名マスター!C495)</f>
        <v/>
      </c>
      <c r="D496" s="16" t="str">
        <f>IF(IF([2]品名マスター!D495=0,"以下余白",[2]品名マスター!D495)="以下余白","",[2]品名マスター!D495)</f>
        <v/>
      </c>
      <c r="E496" s="30" t="str">
        <f>IF(IF([2]品名マスター!E495=0,"以下余白",[2]品名マスター!E495)="以下余白","",[2]品名マスター!E495)</f>
        <v/>
      </c>
      <c r="F496" s="28"/>
      <c r="G496" s="29"/>
      <c r="H496" s="20" t="str">
        <f>IF(A496&lt;=COUNTA([2]品名マスター!$B$2:$B$501),IF(F496="","予価未定",IF(F496&lt;=0,"予価未定","")),"")</f>
        <v/>
      </c>
      <c r="J496" s="21" t="str">
        <f>IF(A496&lt;=COUNTA([2]品名マスター!$B$2:$B$501),IFERROR(ROUND(ABS(E496*F496*-1),0),0),"")</f>
        <v/>
      </c>
      <c r="K496" s="21">
        <f>ROUNDUP(COUNTA(B$3:$B496)/30,0)</f>
        <v>17</v>
      </c>
      <c r="L496" s="22" t="str">
        <f t="shared" si="31"/>
        <v/>
      </c>
      <c r="M496" s="22" t="str">
        <f t="shared" si="31"/>
        <v/>
      </c>
      <c r="N496" s="3" t="str">
        <f t="shared" si="28"/>
        <v/>
      </c>
      <c r="O496" s="3" t="str">
        <f t="shared" si="30"/>
        <v/>
      </c>
      <c r="P496" s="3" t="str">
        <f t="shared" si="29"/>
        <v/>
      </c>
    </row>
    <row r="497" spans="1:16" ht="27" customHeight="1">
      <c r="A497" s="5" t="str">
        <f>IF(COUNTA([2]品名マスター!$B$2:$B$501)&gt;=COUNTA(B$3:$B497),COUNTA(B$3:$B497),"")</f>
        <v/>
      </c>
      <c r="B497" s="15" t="str">
        <f>IF(B496="","",IF(B496="以下余白","",IF([2]品名マスター!B496=0,"以下余白",[2]品名マスター!B496)))</f>
        <v/>
      </c>
      <c r="C497" s="15" t="str">
        <f>IF(IF([2]品名マスター!C496=0,"以下余白",[2]品名マスター!C496)="以下余白","",[2]品名マスター!C496)</f>
        <v/>
      </c>
      <c r="D497" s="16" t="str">
        <f>IF(IF([2]品名マスター!D496=0,"以下余白",[2]品名マスター!D496)="以下余白","",[2]品名マスター!D496)</f>
        <v/>
      </c>
      <c r="E497" s="30" t="str">
        <f>IF(IF([2]品名マスター!E496=0,"以下余白",[2]品名マスター!E496)="以下余白","",[2]品名マスター!E496)</f>
        <v/>
      </c>
      <c r="F497" s="28"/>
      <c r="G497" s="29"/>
      <c r="H497" s="20" t="str">
        <f>IF(A497&lt;=COUNTA([2]品名マスター!$B$2:$B$501),IF(F497="","予価未定",IF(F497&lt;=0,"予価未定","")),"")</f>
        <v/>
      </c>
      <c r="J497" s="21" t="str">
        <f>IF(A497&lt;=COUNTA([2]品名マスター!$B$2:$B$501),IFERROR(ROUND(ABS(E497*F497*-1),0),0),"")</f>
        <v/>
      </c>
      <c r="K497" s="21">
        <f>ROUNDUP(COUNTA(B$3:$B497)/30,0)</f>
        <v>17</v>
      </c>
      <c r="L497" s="22" t="str">
        <f t="shared" si="31"/>
        <v/>
      </c>
      <c r="M497" s="22" t="str">
        <f t="shared" si="31"/>
        <v/>
      </c>
      <c r="N497" s="3" t="str">
        <f t="shared" si="28"/>
        <v/>
      </c>
      <c r="O497" s="3" t="str">
        <f t="shared" si="30"/>
        <v/>
      </c>
      <c r="P497" s="3" t="str">
        <f t="shared" si="29"/>
        <v/>
      </c>
    </row>
    <row r="498" spans="1:16" ht="27" customHeight="1">
      <c r="A498" s="5" t="str">
        <f>IF(COUNTA([2]品名マスター!$B$2:$B$501)&gt;=COUNTA(B$3:$B498),COUNTA(B$3:$B498),"")</f>
        <v/>
      </c>
      <c r="B498" s="15" t="str">
        <f>IF(B497="","",IF(B497="以下余白","",IF([2]品名マスター!B497=0,"以下余白",[2]品名マスター!B497)))</f>
        <v/>
      </c>
      <c r="C498" s="15" t="str">
        <f>IF(IF([2]品名マスター!C497=0,"以下余白",[2]品名マスター!C497)="以下余白","",[2]品名マスター!C497)</f>
        <v/>
      </c>
      <c r="D498" s="16" t="str">
        <f>IF(IF([2]品名マスター!D497=0,"以下余白",[2]品名マスター!D497)="以下余白","",[2]品名マスター!D497)</f>
        <v/>
      </c>
      <c r="E498" s="30" t="str">
        <f>IF(IF([2]品名マスター!E497=0,"以下余白",[2]品名マスター!E497)="以下余白","",[2]品名マスター!E497)</f>
        <v/>
      </c>
      <c r="F498" s="28"/>
      <c r="G498" s="29"/>
      <c r="H498" s="20" t="str">
        <f>IF(A498&lt;=COUNTA([2]品名マスター!$B$2:$B$501),IF(F498="","予価未定",IF(F498&lt;=0,"予価未定","")),"")</f>
        <v/>
      </c>
      <c r="J498" s="21" t="str">
        <f>IF(A498&lt;=COUNTA([2]品名マスター!$B$2:$B$501),IFERROR(ROUND(ABS(E498*F498*-1),0),0),"")</f>
        <v/>
      </c>
      <c r="K498" s="21">
        <f>ROUNDUP(COUNTA(B$3:$B498)/30,0)</f>
        <v>17</v>
      </c>
      <c r="L498" s="22" t="str">
        <f t="shared" si="31"/>
        <v/>
      </c>
      <c r="M498" s="22" t="str">
        <f t="shared" si="31"/>
        <v/>
      </c>
      <c r="N498" s="3" t="str">
        <f t="shared" si="28"/>
        <v/>
      </c>
      <c r="O498" s="3" t="str">
        <f t="shared" si="30"/>
        <v/>
      </c>
      <c r="P498" s="3" t="str">
        <f t="shared" si="29"/>
        <v/>
      </c>
    </row>
    <row r="499" spans="1:16" ht="27" customHeight="1">
      <c r="A499" s="5" t="str">
        <f>IF(COUNTA([2]品名マスター!$B$2:$B$501)&gt;=COUNTA(B$3:$B499),COUNTA(B$3:$B499),"")</f>
        <v/>
      </c>
      <c r="B499" s="15" t="str">
        <f>IF(B498="","",IF(B498="以下余白","",IF([2]品名マスター!B498=0,"以下余白",[2]品名マスター!B498)))</f>
        <v/>
      </c>
      <c r="C499" s="15" t="str">
        <f>IF(IF([2]品名マスター!C498=0,"以下余白",[2]品名マスター!C498)="以下余白","",[2]品名マスター!C498)</f>
        <v/>
      </c>
      <c r="D499" s="16" t="str">
        <f>IF(IF([2]品名マスター!D498=0,"以下余白",[2]品名マスター!D498)="以下余白","",[2]品名マスター!D498)</f>
        <v/>
      </c>
      <c r="E499" s="30" t="str">
        <f>IF(IF([2]品名マスター!E498=0,"以下余白",[2]品名マスター!E498)="以下余白","",[2]品名マスター!E498)</f>
        <v/>
      </c>
      <c r="F499" s="28"/>
      <c r="G499" s="29"/>
      <c r="H499" s="20" t="str">
        <f>IF(A499&lt;=COUNTA([2]品名マスター!$B$2:$B$501),IF(F499="","予価未定",IF(F499&lt;=0,"予価未定","")),"")</f>
        <v/>
      </c>
      <c r="J499" s="21" t="str">
        <f>IF(A499&lt;=COUNTA([2]品名マスター!$B$2:$B$501),IFERROR(ROUND(ABS(E499*F499*-1),0),0),"")</f>
        <v/>
      </c>
      <c r="K499" s="21">
        <f>ROUNDUP(COUNTA(B$3:$B499)/30,0)</f>
        <v>17</v>
      </c>
      <c r="L499" s="22" t="str">
        <f t="shared" si="31"/>
        <v/>
      </c>
      <c r="M499" s="22" t="str">
        <f t="shared" si="31"/>
        <v/>
      </c>
      <c r="N499" s="3" t="str">
        <f>IF(LEN(C499)=0,"",LEN(C499))</f>
        <v/>
      </c>
      <c r="O499" s="3" t="str">
        <f t="shared" si="30"/>
        <v/>
      </c>
      <c r="P499" s="3" t="str">
        <f t="shared" si="29"/>
        <v/>
      </c>
    </row>
    <row r="500" spans="1:16" ht="27" customHeight="1">
      <c r="A500" s="5" t="str">
        <f>IF(COUNTA([2]品名マスター!$B$2:$B$501)&gt;=COUNTA(B$3:$B500),COUNTA(B$3:$B500),"")</f>
        <v/>
      </c>
      <c r="B500" s="15" t="str">
        <f>IF(B499="","",IF(B499="以下余白","",IF([2]品名マスター!B499=0,"以下余白",[2]品名マスター!B499)))</f>
        <v/>
      </c>
      <c r="C500" s="15" t="str">
        <f>IF(IF([2]品名マスター!C499=0,"以下余白",[2]品名マスター!C499)="以下余白","",[2]品名マスター!C499)</f>
        <v/>
      </c>
      <c r="D500" s="16" t="str">
        <f>IF(IF([2]品名マスター!D499=0,"以下余白",[2]品名マスター!D499)="以下余白","",[2]品名マスター!D499)</f>
        <v/>
      </c>
      <c r="E500" s="30" t="str">
        <f>IF(IF([2]品名マスター!E499=0,"以下余白",[2]品名マスター!E499)="以下余白","",[2]品名マスター!E499)</f>
        <v/>
      </c>
      <c r="F500" s="28"/>
      <c r="G500" s="29"/>
      <c r="H500" s="20" t="str">
        <f>IF(A500&lt;=COUNTA([2]品名マスター!$B$2:$B$501),IF(F500="","予価未定",IF(F500&lt;=0,"予価未定","")),"")</f>
        <v/>
      </c>
      <c r="J500" s="21" t="str">
        <f>IF(A500&lt;=COUNTA([2]品名マスター!$B$2:$B$501),IFERROR(ROUND(ABS(E500*F500*-1),0),0),"")</f>
        <v/>
      </c>
      <c r="K500" s="21">
        <f>ROUNDUP(COUNTA(B$3:$B500)/30,0)</f>
        <v>17</v>
      </c>
      <c r="L500" s="22" t="str">
        <f t="shared" si="31"/>
        <v/>
      </c>
      <c r="M500" s="22" t="str">
        <f t="shared" si="31"/>
        <v/>
      </c>
      <c r="N500" s="3" t="str">
        <f>IF(LEN(C500)=0,"",LEN(C500))</f>
        <v/>
      </c>
      <c r="O500" s="3" t="str">
        <f t="shared" si="30"/>
        <v/>
      </c>
      <c r="P500" s="3" t="str">
        <f t="shared" si="29"/>
        <v/>
      </c>
    </row>
    <row r="501" spans="1:16" ht="27" customHeight="1">
      <c r="A501" s="5" t="str">
        <f>IF(COUNTA([2]品名マスター!$B$2:$B$501)&gt;=COUNTA(B$3:$B501),COUNTA(B$3:$B501),"")</f>
        <v/>
      </c>
      <c r="B501" s="15" t="str">
        <f>IF(B500="","",IF(B500="以下余白","",IF([2]品名マスター!B500=0,"以下余白",[2]品名マスター!B500)))</f>
        <v/>
      </c>
      <c r="C501" s="15" t="str">
        <f>IF(IF([2]品名マスター!C500=0,"以下余白",[2]品名マスター!C500)="以下余白","",[2]品名マスター!C500)</f>
        <v/>
      </c>
      <c r="D501" s="16" t="str">
        <f>IF(IF([2]品名マスター!D500=0,"以下余白",[2]品名マスター!D500)="以下余白","",[2]品名マスター!D500)</f>
        <v/>
      </c>
      <c r="E501" s="30" t="str">
        <f>IF(IF([2]品名マスター!E500=0,"以下余白",[2]品名マスター!E500)="以下余白","",[2]品名マスター!E500)</f>
        <v/>
      </c>
      <c r="F501" s="28"/>
      <c r="G501" s="29"/>
      <c r="H501" s="20" t="str">
        <f>IF(A501&lt;=COUNTA([2]品名マスター!$B$2:$B$501),IF(F501="","予価未定",IF(F501&lt;=0,"予価未定","")),"")</f>
        <v/>
      </c>
      <c r="J501" s="21" t="str">
        <f>IF(A501&lt;=COUNTA([2]品名マスター!$B$2:$B$501),IFERROR(ROUND(ABS(E501*F501*-1),0),0),"")</f>
        <v/>
      </c>
      <c r="K501" s="21">
        <f>ROUNDUP(COUNTA(B$3:$B501)/30,0)</f>
        <v>17</v>
      </c>
      <c r="L501" s="22" t="str">
        <f t="shared" si="31"/>
        <v/>
      </c>
      <c r="M501" s="22" t="str">
        <f t="shared" si="31"/>
        <v/>
      </c>
      <c r="N501" s="3" t="str">
        <f>IF(LEN(C501)=0,"",LEN(C501))</f>
        <v/>
      </c>
      <c r="O501" s="3" t="str">
        <f t="shared" si="30"/>
        <v/>
      </c>
      <c r="P501" s="3" t="str">
        <f t="shared" si="29"/>
        <v/>
      </c>
    </row>
    <row r="502" spans="1:16" ht="27" customHeight="1" thickBot="1">
      <c r="A502" s="31" t="str">
        <f>IF(COUNTA([2]品名マスター!$B$2:$B$501)&gt;=COUNTA(B$3:$B502),COUNTA(B$3:$B502),"")</f>
        <v/>
      </c>
      <c r="B502" s="32" t="str">
        <f>IF(B501="","",IF(B501="以下余白","",IF([2]品名マスター!B501=0,"以下余白",[2]品名マスター!B501)))</f>
        <v/>
      </c>
      <c r="C502" s="32" t="str">
        <f>IF(IF([2]品名マスター!C501=0,"以下余白",[2]品名マスター!C501)="以下余白","",[2]品名マスター!C501)</f>
        <v/>
      </c>
      <c r="D502" s="16" t="str">
        <f>IF(IF([2]品名マスター!D501=0,"以下余白",[2]品名マスター!D501)="以下余白","",[2]品名マスター!D501)</f>
        <v/>
      </c>
      <c r="E502" s="30" t="str">
        <f>IF(IF([2]品名マスター!E501=0,"以下余白",[2]品名マスター!E501)="以下余白","",[2]品名マスター!E501)</f>
        <v/>
      </c>
      <c r="F502" s="28"/>
      <c r="G502" s="33"/>
      <c r="H502" s="20" t="str">
        <f>IF(A502&lt;=COUNTA([2]品名マスター!$B$2:$B$501),IF(F502="","予価未定",IF(F502&lt;=0,"予価未定","")),"")</f>
        <v/>
      </c>
      <c r="J502" s="21" t="str">
        <f>IF(A502&lt;=COUNTA([2]品名マスター!$B$2:$B$501),IFERROR(ROUND(ABS(E502*F502*-1),0),0),"")</f>
        <v/>
      </c>
      <c r="K502" s="21">
        <f>ROUNDUP(COUNTA(B$3:$B502)/30,0)</f>
        <v>17</v>
      </c>
      <c r="L502" s="22" t="str">
        <f t="shared" si="31"/>
        <v/>
      </c>
      <c r="M502" s="22" t="str">
        <f t="shared" si="31"/>
        <v/>
      </c>
      <c r="N502" s="3" t="str">
        <f>IF(LEN(C502)=0,"",LEN(C502))</f>
        <v/>
      </c>
      <c r="O502" s="3" t="str">
        <f t="shared" si="30"/>
        <v/>
      </c>
      <c r="P502" s="3" t="str">
        <f t="shared" ref="P502:P508" si="32">IF(N502="","",IF(N502&gt;=20,"フォント縮小",""))</f>
        <v/>
      </c>
    </row>
    <row r="503" spans="1:16" ht="22.5" customHeight="1" thickBot="1">
      <c r="A503" s="34"/>
      <c r="B503" s="35" t="str">
        <f>COUNTA([2]品名マスター!$B$2:$B$497)&amp;"品目"</f>
        <v>439品目</v>
      </c>
      <c r="C503" s="36" t="str">
        <f>"仕様書"&amp;COUNTIF(O3:O502,"仕様書")&amp;"品目、"&amp;
"規格表"&amp;COUNTIF(O3:O502,"規格表")&amp;"品目、"&amp;
"その他"&amp;COUNTA(O3:O502)-COUNTIF(O3:O502,"仕様書")-COUNTIF(O3:O502,"規格表")-COUNTBLANK(O3:O502)&amp;"品目"</f>
        <v>仕様書8品目、規格表392品目、その他39品目</v>
      </c>
      <c r="D503" s="37"/>
      <c r="E503" s="38"/>
      <c r="F503" s="39"/>
      <c r="G503" s="40">
        <f>SUM($G$3:$G$502)</f>
        <v>0</v>
      </c>
      <c r="H503" s="41" t="str">
        <f>"札なし"&amp;COUNTIF($H$3:$H$502,"予価未定")&amp;"品目"</f>
        <v>札なし439品目</v>
      </c>
      <c r="I503" s="42"/>
      <c r="J503" s="43"/>
      <c r="K503" s="43"/>
      <c r="L503" s="44"/>
      <c r="M503" s="43"/>
      <c r="N503" s="45"/>
      <c r="O503" s="46"/>
      <c r="P503" s="3" t="str">
        <f t="shared" si="32"/>
        <v/>
      </c>
    </row>
    <row r="504" spans="1:16" ht="27" customHeight="1">
      <c r="B504" s="48"/>
      <c r="C504" s="48"/>
      <c r="D504" s="49"/>
      <c r="E504" s="50"/>
      <c r="F504" s="51"/>
      <c r="G504" s="52"/>
      <c r="H504" s="53"/>
      <c r="J504" s="54"/>
      <c r="L504" s="22"/>
      <c r="P504" s="3" t="str">
        <f t="shared" si="32"/>
        <v/>
      </c>
    </row>
    <row r="505" spans="1:16" ht="27" customHeight="1">
      <c r="B505" s="48"/>
      <c r="C505" s="48"/>
      <c r="D505" s="49"/>
      <c r="E505" s="50"/>
      <c r="F505" s="51"/>
      <c r="G505" s="52"/>
      <c r="H505" s="53"/>
      <c r="J505" s="54"/>
      <c r="L505" s="22"/>
      <c r="P505" s="3" t="str">
        <f t="shared" si="32"/>
        <v/>
      </c>
    </row>
    <row r="506" spans="1:16" ht="27" customHeight="1">
      <c r="B506" s="48"/>
      <c r="C506" s="48"/>
      <c r="D506" s="49"/>
      <c r="E506" s="50"/>
      <c r="F506" s="51"/>
      <c r="G506" s="52"/>
      <c r="H506" s="53"/>
      <c r="J506" s="54"/>
      <c r="L506" s="22"/>
      <c r="P506" s="3" t="str">
        <f t="shared" si="32"/>
        <v/>
      </c>
    </row>
    <row r="507" spans="1:16" ht="27" customHeight="1">
      <c r="B507" s="48"/>
      <c r="C507" s="48"/>
      <c r="D507" s="49"/>
      <c r="E507" s="50"/>
      <c r="F507" s="51"/>
      <c r="G507" s="52"/>
      <c r="H507" s="53"/>
      <c r="J507" s="54"/>
      <c r="L507" s="22"/>
      <c r="P507" s="3" t="str">
        <f t="shared" si="32"/>
        <v/>
      </c>
    </row>
    <row r="508" spans="1:16" ht="27" customHeight="1">
      <c r="P508" s="3" t="str">
        <f t="shared" si="32"/>
        <v/>
      </c>
    </row>
    <row r="509" spans="1:16" ht="27" customHeight="1">
      <c r="B509" s="59"/>
      <c r="C509" s="59"/>
      <c r="D509" s="60"/>
      <c r="E509" s="61"/>
    </row>
    <row r="510" spans="1:16" ht="27" customHeight="1">
      <c r="B510" s="59"/>
      <c r="D510" s="60"/>
      <c r="E510" s="61"/>
    </row>
    <row r="511" spans="1:16" ht="27" customHeight="1">
      <c r="B511" s="59"/>
      <c r="C511" s="59"/>
      <c r="D511" s="60"/>
      <c r="E511" s="61"/>
    </row>
    <row r="512" spans="1:16" ht="27" customHeight="1">
      <c r="B512" s="59"/>
      <c r="C512" s="59"/>
      <c r="D512" s="60"/>
      <c r="E512" s="61"/>
    </row>
    <row r="513" spans="2:5" ht="27" customHeight="1">
      <c r="B513" s="59"/>
      <c r="C513" s="59"/>
      <c r="D513" s="60"/>
      <c r="E513" s="61"/>
    </row>
    <row r="514" spans="2:5" ht="27" customHeight="1">
      <c r="B514" s="59"/>
      <c r="C514" s="59"/>
      <c r="D514" s="60"/>
      <c r="E514" s="61"/>
    </row>
    <row r="515" spans="2:5" ht="27" customHeight="1">
      <c r="B515" s="59"/>
      <c r="C515" s="59"/>
      <c r="D515" s="60"/>
      <c r="E515" s="61"/>
    </row>
    <row r="516" spans="2:5" ht="27" customHeight="1">
      <c r="B516" s="59"/>
      <c r="C516" s="59"/>
      <c r="D516" s="60"/>
      <c r="E516" s="61"/>
    </row>
    <row r="517" spans="2:5" ht="27" customHeight="1">
      <c r="B517" s="59"/>
      <c r="C517" s="59"/>
      <c r="D517" s="60"/>
      <c r="E517" s="61"/>
    </row>
    <row r="518" spans="2:5" ht="27" customHeight="1">
      <c r="B518" s="59"/>
      <c r="C518" s="59"/>
      <c r="D518" s="60"/>
      <c r="E518" s="61"/>
    </row>
    <row r="519" spans="2:5" ht="27" customHeight="1">
      <c r="B519" s="59"/>
      <c r="C519" s="59"/>
      <c r="D519" s="60"/>
      <c r="E519" s="61"/>
    </row>
    <row r="520" spans="2:5" ht="27" customHeight="1">
      <c r="B520" s="59"/>
      <c r="C520" s="59"/>
      <c r="D520" s="60"/>
      <c r="E520" s="61"/>
    </row>
    <row r="521" spans="2:5" ht="27" customHeight="1">
      <c r="B521" s="59"/>
      <c r="C521" s="59"/>
      <c r="D521" s="60"/>
      <c r="E521" s="61"/>
    </row>
    <row r="522" spans="2:5" ht="27" customHeight="1">
      <c r="B522" s="59"/>
      <c r="C522" s="59"/>
      <c r="D522" s="60"/>
      <c r="E522" s="61"/>
    </row>
    <row r="523" spans="2:5" ht="27" customHeight="1">
      <c r="B523" s="59"/>
      <c r="C523" s="59"/>
      <c r="D523" s="60"/>
      <c r="E523" s="61"/>
    </row>
    <row r="524" spans="2:5" ht="27" customHeight="1">
      <c r="B524" s="59"/>
      <c r="C524" s="59"/>
      <c r="D524" s="60"/>
      <c r="E524" s="61"/>
    </row>
    <row r="525" spans="2:5" ht="27" customHeight="1">
      <c r="B525" s="59"/>
      <c r="C525" s="59"/>
      <c r="D525" s="60"/>
      <c r="E525" s="61"/>
    </row>
    <row r="526" spans="2:5" ht="27" customHeight="1">
      <c r="B526" s="59"/>
      <c r="C526" s="59"/>
      <c r="D526" s="60"/>
      <c r="E526" s="61"/>
    </row>
    <row r="527" spans="2:5" ht="27" customHeight="1">
      <c r="B527" s="59"/>
      <c r="C527" s="59"/>
      <c r="D527" s="60"/>
      <c r="E527" s="61"/>
    </row>
    <row r="528" spans="2:5" ht="27" customHeight="1">
      <c r="B528" s="59"/>
      <c r="C528" s="59"/>
      <c r="D528" s="60"/>
      <c r="E528" s="61"/>
    </row>
    <row r="529" spans="2:5" ht="27" customHeight="1">
      <c r="B529" s="59"/>
      <c r="C529" s="59"/>
      <c r="D529" s="60"/>
      <c r="E529" s="61"/>
    </row>
    <row r="530" spans="2:5" ht="27" customHeight="1">
      <c r="B530" s="59"/>
      <c r="C530" s="59"/>
      <c r="D530" s="60"/>
      <c r="E530" s="61"/>
    </row>
    <row r="531" spans="2:5" ht="27" customHeight="1">
      <c r="B531" s="59"/>
      <c r="C531" s="59"/>
      <c r="D531" s="60"/>
      <c r="E531" s="61"/>
    </row>
    <row r="532" spans="2:5" ht="27" customHeight="1">
      <c r="B532" s="59"/>
      <c r="C532" s="59"/>
      <c r="D532" s="60"/>
      <c r="E532" s="61"/>
    </row>
    <row r="533" spans="2:5" ht="27" customHeight="1">
      <c r="B533" s="59"/>
      <c r="C533" s="59"/>
      <c r="D533" s="60"/>
      <c r="E533" s="61"/>
    </row>
    <row r="534" spans="2:5" ht="27" customHeight="1">
      <c r="B534" s="59"/>
      <c r="C534" s="59"/>
      <c r="D534" s="60"/>
      <c r="E534" s="61"/>
    </row>
    <row r="535" spans="2:5" ht="27" customHeight="1">
      <c r="B535" s="59"/>
      <c r="C535" s="59"/>
      <c r="D535" s="60"/>
      <c r="E535" s="61"/>
    </row>
    <row r="536" spans="2:5" ht="27" customHeight="1">
      <c r="B536" s="59"/>
      <c r="C536" s="59"/>
      <c r="D536" s="60"/>
      <c r="E536" s="61"/>
    </row>
    <row r="537" spans="2:5" ht="27" customHeight="1">
      <c r="B537" s="59"/>
      <c r="C537" s="59"/>
      <c r="D537" s="60"/>
      <c r="E537" s="61"/>
    </row>
    <row r="538" spans="2:5" ht="27" customHeight="1">
      <c r="B538" s="59"/>
      <c r="C538" s="59"/>
      <c r="D538" s="60"/>
      <c r="E538" s="61"/>
    </row>
    <row r="539" spans="2:5" ht="27" customHeight="1">
      <c r="B539" s="59"/>
      <c r="C539" s="59"/>
      <c r="D539" s="60"/>
      <c r="E539" s="61"/>
    </row>
    <row r="540" spans="2:5" ht="27" customHeight="1">
      <c r="B540" s="59"/>
      <c r="C540" s="59"/>
      <c r="D540" s="60"/>
      <c r="E540" s="61"/>
    </row>
    <row r="541" spans="2:5" ht="27" customHeight="1">
      <c r="B541" s="59"/>
      <c r="C541" s="59"/>
      <c r="D541" s="60"/>
      <c r="E541" s="61"/>
    </row>
    <row r="542" spans="2:5" ht="27" customHeight="1">
      <c r="B542" s="59"/>
      <c r="C542" s="59"/>
      <c r="D542" s="60"/>
      <c r="E542" s="61"/>
    </row>
    <row r="543" spans="2:5" ht="27" customHeight="1">
      <c r="B543" s="59"/>
      <c r="C543" s="59"/>
      <c r="D543" s="60"/>
      <c r="E543" s="61"/>
    </row>
    <row r="544" spans="2:5" ht="27" customHeight="1">
      <c r="B544" s="59"/>
      <c r="C544" s="59"/>
      <c r="D544" s="60"/>
      <c r="E544" s="61"/>
    </row>
    <row r="545" spans="2:5" ht="27" customHeight="1">
      <c r="B545" s="59"/>
      <c r="C545" s="59"/>
      <c r="D545" s="60"/>
      <c r="E545" s="61"/>
    </row>
    <row r="546" spans="2:5" ht="27" customHeight="1">
      <c r="B546" s="59"/>
      <c r="C546" s="59"/>
      <c r="D546" s="60"/>
      <c r="E546" s="61"/>
    </row>
    <row r="547" spans="2:5" ht="27" customHeight="1">
      <c r="B547" s="59"/>
      <c r="C547" s="59"/>
      <c r="D547" s="60"/>
      <c r="E547" s="61"/>
    </row>
    <row r="548" spans="2:5" ht="27" customHeight="1">
      <c r="B548" s="59"/>
      <c r="C548" s="59"/>
      <c r="D548" s="60"/>
      <c r="E548" s="61"/>
    </row>
    <row r="549" spans="2:5" ht="27" customHeight="1">
      <c r="B549" s="59"/>
      <c r="C549" s="59"/>
      <c r="D549" s="60"/>
      <c r="E549" s="61"/>
    </row>
    <row r="550" spans="2:5" ht="27" customHeight="1">
      <c r="B550" s="59"/>
      <c r="C550" s="59"/>
      <c r="D550" s="60"/>
      <c r="E550" s="61"/>
    </row>
    <row r="551" spans="2:5" ht="27" customHeight="1">
      <c r="B551" s="59"/>
      <c r="C551" s="59"/>
      <c r="D551" s="60"/>
      <c r="E551" s="61"/>
    </row>
    <row r="552" spans="2:5" ht="27" customHeight="1">
      <c r="B552" s="59"/>
      <c r="C552" s="59"/>
      <c r="D552" s="60"/>
      <c r="E552" s="61"/>
    </row>
    <row r="553" spans="2:5" ht="27" customHeight="1">
      <c r="B553" s="59"/>
      <c r="C553" s="59"/>
      <c r="D553" s="60"/>
      <c r="E553" s="61"/>
    </row>
    <row r="554" spans="2:5" ht="27" customHeight="1">
      <c r="B554" s="59"/>
      <c r="C554" s="59"/>
      <c r="D554" s="60"/>
      <c r="E554" s="61"/>
    </row>
    <row r="555" spans="2:5" ht="27" customHeight="1">
      <c r="B555" s="59"/>
      <c r="C555" s="59"/>
      <c r="D555" s="60"/>
      <c r="E555" s="61"/>
    </row>
    <row r="556" spans="2:5" ht="27" customHeight="1">
      <c r="B556" s="59"/>
      <c r="C556" s="59"/>
      <c r="D556" s="60"/>
      <c r="E556" s="61"/>
    </row>
    <row r="557" spans="2:5" ht="27" customHeight="1">
      <c r="B557" s="59"/>
      <c r="C557" s="59"/>
      <c r="D557" s="60"/>
      <c r="E557" s="61"/>
    </row>
    <row r="558" spans="2:5" ht="27" customHeight="1">
      <c r="B558" s="59"/>
      <c r="C558" s="59"/>
      <c r="D558" s="60"/>
      <c r="E558" s="61"/>
    </row>
    <row r="559" spans="2:5" ht="27" customHeight="1">
      <c r="B559" s="59"/>
      <c r="C559" s="59"/>
      <c r="D559" s="60"/>
      <c r="E559" s="61"/>
    </row>
    <row r="560" spans="2:5" ht="27" customHeight="1">
      <c r="B560" s="59"/>
      <c r="C560" s="59"/>
      <c r="D560" s="60"/>
      <c r="E560" s="61"/>
    </row>
    <row r="561" spans="2:5" ht="27" customHeight="1">
      <c r="B561" s="59"/>
      <c r="C561" s="59"/>
      <c r="D561" s="60"/>
      <c r="E561" s="61"/>
    </row>
    <row r="562" spans="2:5" ht="27" customHeight="1">
      <c r="B562" s="59"/>
      <c r="C562" s="59"/>
      <c r="D562" s="60"/>
      <c r="E562" s="61"/>
    </row>
    <row r="563" spans="2:5" ht="27" customHeight="1">
      <c r="B563" s="59"/>
      <c r="C563" s="59"/>
      <c r="D563" s="60"/>
      <c r="E563" s="61"/>
    </row>
    <row r="564" spans="2:5" ht="27" customHeight="1">
      <c r="B564" s="59"/>
      <c r="C564" s="59"/>
      <c r="D564" s="60"/>
      <c r="E564" s="61"/>
    </row>
    <row r="565" spans="2:5" ht="27" customHeight="1">
      <c r="B565" s="59"/>
      <c r="C565" s="59"/>
      <c r="D565" s="60"/>
      <c r="E565" s="61"/>
    </row>
    <row r="566" spans="2:5" ht="27" customHeight="1">
      <c r="B566" s="59"/>
      <c r="C566" s="59"/>
      <c r="D566" s="60"/>
      <c r="E566" s="61"/>
    </row>
    <row r="567" spans="2:5" ht="27" customHeight="1">
      <c r="B567" s="59"/>
      <c r="C567" s="59"/>
      <c r="D567" s="60"/>
      <c r="E567" s="61"/>
    </row>
    <row r="568" spans="2:5" ht="27" customHeight="1">
      <c r="B568" s="59"/>
      <c r="C568" s="59"/>
      <c r="D568" s="60"/>
      <c r="E568" s="61"/>
    </row>
    <row r="569" spans="2:5" ht="27" customHeight="1">
      <c r="B569" s="59"/>
      <c r="C569" s="59"/>
      <c r="D569" s="60"/>
      <c r="E569" s="61"/>
    </row>
    <row r="570" spans="2:5" ht="27" customHeight="1">
      <c r="B570" s="59"/>
      <c r="C570" s="59"/>
      <c r="D570" s="60"/>
      <c r="E570" s="61"/>
    </row>
    <row r="571" spans="2:5" ht="27" customHeight="1">
      <c r="B571" s="59"/>
      <c r="C571" s="59"/>
      <c r="D571" s="60"/>
      <c r="E571" s="61"/>
    </row>
    <row r="572" spans="2:5" ht="27" customHeight="1">
      <c r="B572" s="59"/>
      <c r="C572" s="59"/>
      <c r="D572" s="60"/>
      <c r="E572" s="61"/>
    </row>
    <row r="573" spans="2:5" ht="27" customHeight="1">
      <c r="B573" s="59"/>
      <c r="C573" s="59"/>
      <c r="D573" s="60"/>
      <c r="E573" s="61"/>
    </row>
    <row r="574" spans="2:5" ht="27" customHeight="1">
      <c r="B574" s="59"/>
      <c r="C574" s="59"/>
      <c r="D574" s="60"/>
      <c r="E574" s="61"/>
    </row>
    <row r="575" spans="2:5" ht="27" customHeight="1">
      <c r="B575" s="59"/>
      <c r="C575" s="59"/>
      <c r="D575" s="60"/>
      <c r="E575" s="61"/>
    </row>
    <row r="576" spans="2:5" ht="27" customHeight="1">
      <c r="B576" s="59"/>
      <c r="C576" s="59"/>
      <c r="D576" s="60"/>
      <c r="E576" s="61"/>
    </row>
    <row r="577" spans="2:5" ht="27" customHeight="1">
      <c r="B577" s="59"/>
      <c r="C577" s="59"/>
      <c r="D577" s="60"/>
      <c r="E577" s="61"/>
    </row>
    <row r="578" spans="2:5" ht="27" customHeight="1">
      <c r="B578" s="59"/>
      <c r="C578" s="59"/>
      <c r="D578" s="60"/>
      <c r="E578" s="61"/>
    </row>
    <row r="579" spans="2:5" ht="27" customHeight="1">
      <c r="B579" s="59"/>
      <c r="C579" s="59"/>
      <c r="D579" s="60"/>
      <c r="E579" s="61"/>
    </row>
    <row r="580" spans="2:5" ht="27" customHeight="1">
      <c r="B580" s="59"/>
      <c r="C580" s="59"/>
      <c r="D580" s="60"/>
      <c r="E580" s="61"/>
    </row>
    <row r="581" spans="2:5" ht="27" customHeight="1">
      <c r="B581" s="59"/>
      <c r="C581" s="59"/>
      <c r="D581" s="60"/>
      <c r="E581" s="61"/>
    </row>
    <row r="582" spans="2:5" ht="27" customHeight="1">
      <c r="B582" s="59"/>
      <c r="C582" s="59"/>
      <c r="D582" s="60"/>
      <c r="E582" s="61"/>
    </row>
    <row r="583" spans="2:5" ht="27" customHeight="1">
      <c r="B583" s="59"/>
      <c r="C583" s="59"/>
      <c r="D583" s="60"/>
      <c r="E583" s="61"/>
    </row>
    <row r="584" spans="2:5" ht="27" customHeight="1">
      <c r="B584" s="59"/>
      <c r="C584" s="59"/>
      <c r="D584" s="60"/>
      <c r="E584" s="61"/>
    </row>
    <row r="585" spans="2:5" ht="27" customHeight="1">
      <c r="B585" s="59"/>
      <c r="C585" s="59"/>
      <c r="D585" s="60"/>
      <c r="E585" s="61"/>
    </row>
    <row r="586" spans="2:5" ht="27" customHeight="1">
      <c r="B586" s="59"/>
      <c r="C586" s="59"/>
      <c r="D586" s="60"/>
      <c r="E586" s="61"/>
    </row>
    <row r="587" spans="2:5" ht="27" customHeight="1">
      <c r="B587" s="59"/>
      <c r="C587" s="59"/>
      <c r="D587" s="60"/>
      <c r="E587" s="61"/>
    </row>
    <row r="588" spans="2:5" ht="27" customHeight="1">
      <c r="B588" s="59"/>
      <c r="C588" s="59"/>
      <c r="D588" s="60"/>
      <c r="E588" s="61"/>
    </row>
    <row r="589" spans="2:5" ht="27" customHeight="1">
      <c r="B589" s="59"/>
      <c r="C589" s="59"/>
      <c r="D589" s="60"/>
      <c r="E589" s="61"/>
    </row>
    <row r="590" spans="2:5" ht="27" customHeight="1">
      <c r="B590" s="59"/>
      <c r="C590" s="59"/>
      <c r="D590" s="60"/>
      <c r="E590" s="61"/>
    </row>
    <row r="591" spans="2:5" ht="27" customHeight="1">
      <c r="B591" s="59"/>
      <c r="C591" s="59"/>
      <c r="D591" s="60"/>
      <c r="E591" s="61"/>
    </row>
    <row r="592" spans="2:5" ht="27" customHeight="1">
      <c r="B592" s="59"/>
      <c r="C592" s="59"/>
      <c r="D592" s="60"/>
      <c r="E592" s="61"/>
    </row>
    <row r="593" spans="2:5" ht="27" customHeight="1">
      <c r="B593" s="59"/>
      <c r="C593" s="59"/>
      <c r="D593" s="60"/>
      <c r="E593" s="61"/>
    </row>
    <row r="594" spans="2:5" ht="27" customHeight="1">
      <c r="B594" s="59"/>
      <c r="C594" s="59"/>
      <c r="D594" s="60"/>
      <c r="E594" s="61"/>
    </row>
    <row r="595" spans="2:5" ht="27" customHeight="1">
      <c r="B595" s="59"/>
      <c r="C595" s="59"/>
      <c r="D595" s="60"/>
      <c r="E595" s="61"/>
    </row>
    <row r="596" spans="2:5" ht="27" customHeight="1">
      <c r="B596" s="59"/>
      <c r="C596" s="59"/>
      <c r="D596" s="60"/>
      <c r="E596" s="61"/>
    </row>
    <row r="597" spans="2:5" ht="27" customHeight="1">
      <c r="B597" s="59"/>
      <c r="C597" s="59"/>
      <c r="D597" s="60"/>
      <c r="E597" s="61"/>
    </row>
    <row r="598" spans="2:5" ht="27" customHeight="1">
      <c r="B598" s="59"/>
      <c r="C598" s="59"/>
      <c r="D598" s="60"/>
      <c r="E598" s="61"/>
    </row>
    <row r="599" spans="2:5" ht="27" customHeight="1">
      <c r="B599" s="59"/>
      <c r="C599" s="59"/>
      <c r="D599" s="60"/>
      <c r="E599" s="61"/>
    </row>
    <row r="600" spans="2:5" ht="27" customHeight="1">
      <c r="B600" s="59"/>
      <c r="C600" s="59"/>
      <c r="D600" s="60"/>
      <c r="E600" s="61"/>
    </row>
    <row r="601" spans="2:5" ht="27" customHeight="1">
      <c r="B601" s="59"/>
      <c r="C601" s="59"/>
      <c r="D601" s="60"/>
      <c r="E601" s="61"/>
    </row>
    <row r="602" spans="2:5" ht="27" customHeight="1">
      <c r="B602" s="59"/>
      <c r="C602" s="59"/>
      <c r="D602" s="60"/>
      <c r="E602" s="61"/>
    </row>
    <row r="603" spans="2:5" ht="27" customHeight="1">
      <c r="B603" s="59"/>
      <c r="C603" s="59"/>
      <c r="D603" s="60"/>
      <c r="E603" s="61"/>
    </row>
    <row r="604" spans="2:5" ht="27" customHeight="1">
      <c r="B604" s="59"/>
      <c r="C604" s="59"/>
      <c r="D604" s="60"/>
      <c r="E604" s="61"/>
    </row>
    <row r="605" spans="2:5" ht="27" customHeight="1">
      <c r="B605" s="59"/>
      <c r="C605" s="59"/>
      <c r="D605" s="60"/>
      <c r="E605" s="61"/>
    </row>
    <row r="606" spans="2:5" ht="27" customHeight="1">
      <c r="B606" s="59"/>
      <c r="C606" s="59"/>
      <c r="D606" s="60"/>
      <c r="E606" s="61"/>
    </row>
    <row r="607" spans="2:5" ht="27" customHeight="1">
      <c r="B607" s="59"/>
      <c r="C607" s="59"/>
      <c r="D607" s="60"/>
      <c r="E607" s="61"/>
    </row>
    <row r="608" spans="2:5" ht="27" customHeight="1">
      <c r="B608" s="59"/>
      <c r="C608" s="59"/>
      <c r="D608" s="60"/>
      <c r="E608" s="61"/>
    </row>
    <row r="609" spans="2:5" ht="27" customHeight="1">
      <c r="B609" s="59"/>
      <c r="C609" s="59"/>
      <c r="D609" s="60"/>
      <c r="E609" s="61"/>
    </row>
    <row r="610" spans="2:5" ht="27" customHeight="1">
      <c r="B610" s="59"/>
      <c r="C610" s="59"/>
      <c r="D610" s="60"/>
      <c r="E610" s="61"/>
    </row>
    <row r="611" spans="2:5" ht="27" customHeight="1">
      <c r="B611" s="59"/>
      <c r="C611" s="59"/>
      <c r="D611" s="60"/>
      <c r="E611" s="61"/>
    </row>
    <row r="612" spans="2:5" ht="27" customHeight="1">
      <c r="B612" s="59"/>
      <c r="C612" s="59"/>
      <c r="D612" s="60"/>
      <c r="E612" s="61"/>
    </row>
    <row r="613" spans="2:5" ht="27" customHeight="1">
      <c r="B613" s="59"/>
      <c r="C613" s="59"/>
      <c r="D613" s="60"/>
      <c r="E613" s="61"/>
    </row>
    <row r="614" spans="2:5" ht="27" customHeight="1">
      <c r="B614" s="59"/>
      <c r="C614" s="59"/>
      <c r="D614" s="60"/>
      <c r="E614" s="61"/>
    </row>
    <row r="615" spans="2:5" ht="27" customHeight="1">
      <c r="B615" s="59"/>
      <c r="C615" s="59"/>
      <c r="D615" s="60"/>
      <c r="E615" s="61"/>
    </row>
    <row r="616" spans="2:5" ht="27" customHeight="1">
      <c r="B616" s="59"/>
      <c r="C616" s="59"/>
      <c r="D616" s="60"/>
      <c r="E616" s="61"/>
    </row>
    <row r="617" spans="2:5" ht="27" customHeight="1">
      <c r="B617" s="59"/>
      <c r="C617" s="59"/>
      <c r="D617" s="60"/>
      <c r="E617" s="61"/>
    </row>
    <row r="618" spans="2:5" ht="27" customHeight="1">
      <c r="B618" s="59"/>
      <c r="C618" s="59"/>
      <c r="D618" s="60"/>
      <c r="E618" s="61"/>
    </row>
    <row r="619" spans="2:5" ht="27" customHeight="1">
      <c r="B619" s="59"/>
      <c r="C619" s="59"/>
      <c r="D619" s="60"/>
      <c r="E619" s="61"/>
    </row>
    <row r="620" spans="2:5" ht="27" customHeight="1">
      <c r="B620" s="59"/>
      <c r="C620" s="59"/>
      <c r="D620" s="60"/>
      <c r="E620" s="61"/>
    </row>
    <row r="621" spans="2:5" ht="27" customHeight="1">
      <c r="B621" s="59"/>
      <c r="C621" s="59"/>
      <c r="D621" s="60"/>
      <c r="E621" s="61"/>
    </row>
    <row r="622" spans="2:5" ht="27" customHeight="1">
      <c r="B622" s="59"/>
      <c r="C622" s="59"/>
      <c r="D622" s="60"/>
      <c r="E622" s="61"/>
    </row>
    <row r="623" spans="2:5" ht="27" customHeight="1">
      <c r="B623" s="59"/>
      <c r="C623" s="59"/>
      <c r="D623" s="60"/>
      <c r="E623" s="61"/>
    </row>
    <row r="624" spans="2:5" ht="27" customHeight="1">
      <c r="B624" s="59"/>
      <c r="C624" s="59"/>
      <c r="D624" s="60"/>
      <c r="E624" s="61"/>
    </row>
    <row r="625" spans="2:5" ht="27" customHeight="1">
      <c r="B625" s="59"/>
      <c r="C625" s="59"/>
      <c r="D625" s="60"/>
      <c r="E625" s="61"/>
    </row>
    <row r="626" spans="2:5" ht="27" customHeight="1">
      <c r="B626" s="59"/>
      <c r="C626" s="59"/>
      <c r="D626" s="60"/>
      <c r="E626" s="61"/>
    </row>
    <row r="627" spans="2:5" ht="27" customHeight="1">
      <c r="B627" s="59"/>
      <c r="C627" s="59"/>
      <c r="D627" s="60"/>
      <c r="E627" s="61"/>
    </row>
    <row r="628" spans="2:5" ht="27" customHeight="1">
      <c r="B628" s="59"/>
      <c r="C628" s="59"/>
      <c r="D628" s="60"/>
      <c r="E628" s="61"/>
    </row>
    <row r="629" spans="2:5" ht="27" customHeight="1">
      <c r="B629" s="59"/>
      <c r="C629" s="59"/>
      <c r="D629" s="60"/>
      <c r="E629" s="61"/>
    </row>
    <row r="630" spans="2:5" ht="27" customHeight="1">
      <c r="B630" s="59"/>
      <c r="C630" s="59"/>
      <c r="D630" s="60"/>
      <c r="E630" s="61"/>
    </row>
    <row r="631" spans="2:5" ht="27" customHeight="1">
      <c r="B631" s="59"/>
      <c r="C631" s="59"/>
      <c r="D631" s="60"/>
      <c r="E631" s="61"/>
    </row>
    <row r="632" spans="2:5" ht="27" customHeight="1">
      <c r="B632" s="59"/>
      <c r="C632" s="59"/>
      <c r="D632" s="60"/>
      <c r="E632" s="61"/>
    </row>
    <row r="633" spans="2:5" ht="27" customHeight="1">
      <c r="B633" s="59"/>
      <c r="C633" s="59"/>
      <c r="D633" s="60"/>
      <c r="E633" s="61"/>
    </row>
    <row r="634" spans="2:5" ht="27" customHeight="1">
      <c r="B634" s="59"/>
      <c r="C634" s="59"/>
      <c r="D634" s="60"/>
      <c r="E634" s="61"/>
    </row>
    <row r="635" spans="2:5" ht="27" customHeight="1">
      <c r="B635" s="59"/>
      <c r="C635" s="59"/>
      <c r="D635" s="60"/>
      <c r="E635" s="61"/>
    </row>
    <row r="636" spans="2:5" ht="27" customHeight="1">
      <c r="B636" s="59"/>
      <c r="C636" s="59"/>
      <c r="D636" s="60"/>
      <c r="E636" s="61"/>
    </row>
    <row r="637" spans="2:5" ht="27" customHeight="1">
      <c r="B637" s="59"/>
      <c r="C637" s="59"/>
      <c r="D637" s="60"/>
      <c r="E637" s="61"/>
    </row>
    <row r="638" spans="2:5" ht="27" customHeight="1">
      <c r="B638" s="59"/>
      <c r="C638" s="59"/>
      <c r="D638" s="60"/>
      <c r="E638" s="61"/>
    </row>
    <row r="639" spans="2:5" ht="27" customHeight="1">
      <c r="B639" s="59"/>
      <c r="C639" s="59"/>
      <c r="D639" s="60"/>
      <c r="E639" s="61"/>
    </row>
    <row r="640" spans="2:5" ht="27" customHeight="1">
      <c r="B640" s="59"/>
      <c r="C640" s="59"/>
      <c r="D640" s="60"/>
      <c r="E640" s="61"/>
    </row>
    <row r="641" spans="2:5" ht="27" customHeight="1">
      <c r="B641" s="59"/>
      <c r="C641" s="59"/>
      <c r="D641" s="60"/>
      <c r="E641" s="61"/>
    </row>
    <row r="642" spans="2:5" ht="27" customHeight="1">
      <c r="B642" s="59"/>
      <c r="C642" s="59"/>
      <c r="D642" s="60"/>
      <c r="E642" s="61"/>
    </row>
    <row r="643" spans="2:5" ht="27" customHeight="1">
      <c r="B643" s="59"/>
      <c r="C643" s="59"/>
      <c r="D643" s="60"/>
      <c r="E643" s="61"/>
    </row>
    <row r="644" spans="2:5" ht="27" customHeight="1">
      <c r="B644" s="59"/>
      <c r="C644" s="59"/>
      <c r="D644" s="60"/>
      <c r="E644" s="61"/>
    </row>
    <row r="645" spans="2:5" ht="27" customHeight="1">
      <c r="B645" s="59"/>
      <c r="C645" s="59"/>
      <c r="D645" s="60"/>
      <c r="E645" s="61"/>
    </row>
    <row r="646" spans="2:5" ht="27" customHeight="1">
      <c r="B646" s="59"/>
      <c r="C646" s="59"/>
      <c r="D646" s="60"/>
      <c r="E646" s="61"/>
    </row>
    <row r="647" spans="2:5" ht="27" customHeight="1">
      <c r="B647" s="59"/>
      <c r="C647" s="59"/>
      <c r="D647" s="60"/>
      <c r="E647" s="61"/>
    </row>
    <row r="648" spans="2:5" ht="27" customHeight="1">
      <c r="B648" s="59"/>
      <c r="C648" s="59"/>
      <c r="D648" s="60"/>
      <c r="E648" s="61"/>
    </row>
    <row r="649" spans="2:5" ht="27" customHeight="1">
      <c r="B649" s="59"/>
      <c r="C649" s="59"/>
      <c r="D649" s="60"/>
      <c r="E649" s="61"/>
    </row>
    <row r="650" spans="2:5" ht="27" customHeight="1">
      <c r="B650" s="59"/>
      <c r="C650" s="59"/>
      <c r="D650" s="60"/>
      <c r="E650" s="61"/>
    </row>
    <row r="651" spans="2:5" ht="27" customHeight="1">
      <c r="B651" s="59"/>
      <c r="C651" s="59"/>
      <c r="D651" s="60"/>
      <c r="E651" s="61"/>
    </row>
    <row r="652" spans="2:5" ht="27" customHeight="1">
      <c r="B652" s="59"/>
      <c r="C652" s="59"/>
      <c r="D652" s="60"/>
      <c r="E652" s="61"/>
    </row>
    <row r="653" spans="2:5" ht="27" customHeight="1">
      <c r="B653" s="59"/>
      <c r="C653" s="59"/>
      <c r="D653" s="60"/>
      <c r="E653" s="61"/>
    </row>
    <row r="654" spans="2:5" ht="27" customHeight="1">
      <c r="B654" s="59"/>
      <c r="C654" s="59"/>
      <c r="D654" s="60"/>
      <c r="E654" s="61"/>
    </row>
    <row r="655" spans="2:5" ht="27" customHeight="1">
      <c r="B655" s="59"/>
      <c r="C655" s="59"/>
      <c r="D655" s="60"/>
      <c r="E655" s="61"/>
    </row>
    <row r="656" spans="2:5" ht="27" customHeight="1">
      <c r="B656" s="59"/>
      <c r="C656" s="59"/>
      <c r="D656" s="60"/>
      <c r="E656" s="61"/>
    </row>
    <row r="657" spans="2:5" ht="27" customHeight="1">
      <c r="B657" s="59"/>
      <c r="C657" s="59"/>
      <c r="D657" s="60"/>
      <c r="E657" s="61"/>
    </row>
    <row r="658" spans="2:5" ht="27" customHeight="1">
      <c r="B658" s="59"/>
      <c r="C658" s="59"/>
      <c r="D658" s="60"/>
      <c r="E658" s="61"/>
    </row>
    <row r="659" spans="2:5" ht="27" customHeight="1">
      <c r="B659" s="59"/>
      <c r="C659" s="59"/>
      <c r="D659" s="60"/>
      <c r="E659" s="61"/>
    </row>
    <row r="660" spans="2:5" ht="27" customHeight="1">
      <c r="B660" s="59"/>
      <c r="C660" s="59"/>
      <c r="D660" s="60"/>
      <c r="E660" s="61"/>
    </row>
    <row r="661" spans="2:5" ht="27" customHeight="1">
      <c r="B661" s="59"/>
      <c r="C661" s="59"/>
      <c r="D661" s="60"/>
      <c r="E661" s="61"/>
    </row>
    <row r="662" spans="2:5" ht="27" customHeight="1">
      <c r="B662" s="59"/>
      <c r="C662" s="59"/>
      <c r="D662" s="60"/>
      <c r="E662" s="61"/>
    </row>
    <row r="663" spans="2:5" ht="27" customHeight="1">
      <c r="B663" s="59"/>
      <c r="C663" s="59"/>
      <c r="D663" s="60"/>
      <c r="E663" s="61"/>
    </row>
    <row r="664" spans="2:5" ht="27" customHeight="1">
      <c r="B664" s="59"/>
      <c r="C664" s="59"/>
      <c r="D664" s="60"/>
      <c r="E664" s="61"/>
    </row>
    <row r="665" spans="2:5" ht="27" customHeight="1">
      <c r="B665" s="59"/>
      <c r="C665" s="59"/>
      <c r="D665" s="60"/>
      <c r="E665" s="61"/>
    </row>
    <row r="666" spans="2:5" ht="27" customHeight="1">
      <c r="B666" s="59"/>
      <c r="C666" s="59"/>
      <c r="D666" s="60"/>
      <c r="E666" s="61"/>
    </row>
    <row r="667" spans="2:5" ht="27" customHeight="1">
      <c r="B667" s="59"/>
      <c r="C667" s="59"/>
      <c r="D667" s="60"/>
      <c r="E667" s="61"/>
    </row>
    <row r="668" spans="2:5" ht="27" customHeight="1">
      <c r="B668" s="59"/>
      <c r="C668" s="59"/>
      <c r="D668" s="60"/>
      <c r="E668" s="61"/>
    </row>
    <row r="669" spans="2:5" ht="27" customHeight="1">
      <c r="B669" s="59"/>
      <c r="C669" s="59"/>
      <c r="D669" s="60"/>
      <c r="E669" s="61"/>
    </row>
    <row r="670" spans="2:5" ht="27" customHeight="1">
      <c r="B670" s="59"/>
      <c r="C670" s="59"/>
      <c r="D670" s="60"/>
      <c r="E670" s="61"/>
    </row>
    <row r="671" spans="2:5" ht="27" customHeight="1">
      <c r="B671" s="59"/>
      <c r="C671" s="59"/>
      <c r="D671" s="60"/>
      <c r="E671" s="61"/>
    </row>
    <row r="672" spans="2:5" ht="27" customHeight="1">
      <c r="B672" s="59"/>
      <c r="C672" s="59"/>
      <c r="D672" s="60"/>
      <c r="E672" s="61"/>
    </row>
    <row r="673" spans="2:5" ht="27" customHeight="1">
      <c r="B673" s="59"/>
      <c r="C673" s="59"/>
      <c r="D673" s="60"/>
      <c r="E673" s="61"/>
    </row>
    <row r="674" spans="2:5" ht="27" customHeight="1">
      <c r="B674" s="59"/>
      <c r="C674" s="59"/>
      <c r="D674" s="60"/>
      <c r="E674" s="61"/>
    </row>
    <row r="675" spans="2:5" ht="27" customHeight="1">
      <c r="B675" s="59"/>
      <c r="C675" s="59"/>
      <c r="D675" s="60"/>
      <c r="E675" s="61"/>
    </row>
    <row r="676" spans="2:5" ht="27" customHeight="1">
      <c r="B676" s="59"/>
      <c r="C676" s="59"/>
      <c r="D676" s="60"/>
      <c r="E676" s="61"/>
    </row>
    <row r="677" spans="2:5" ht="27" customHeight="1">
      <c r="B677" s="59"/>
      <c r="C677" s="59"/>
      <c r="D677" s="60"/>
      <c r="E677" s="61"/>
    </row>
    <row r="678" spans="2:5" ht="27" customHeight="1">
      <c r="B678" s="59"/>
      <c r="C678" s="59"/>
      <c r="D678" s="60"/>
      <c r="E678" s="61"/>
    </row>
    <row r="679" spans="2:5" ht="27" customHeight="1">
      <c r="B679" s="59"/>
      <c r="C679" s="59"/>
      <c r="D679" s="60"/>
      <c r="E679" s="61"/>
    </row>
    <row r="680" spans="2:5" ht="27" customHeight="1">
      <c r="B680" s="59"/>
      <c r="C680" s="59"/>
      <c r="D680" s="60"/>
      <c r="E680" s="61"/>
    </row>
    <row r="681" spans="2:5" ht="27" customHeight="1">
      <c r="B681" s="59"/>
      <c r="C681" s="59"/>
      <c r="D681" s="60"/>
      <c r="E681" s="61"/>
    </row>
    <row r="682" spans="2:5" ht="27" customHeight="1">
      <c r="B682" s="59"/>
      <c r="C682" s="59"/>
      <c r="D682" s="60"/>
      <c r="E682" s="61"/>
    </row>
    <row r="683" spans="2:5" ht="27" customHeight="1">
      <c r="B683" s="59"/>
      <c r="C683" s="59"/>
      <c r="D683" s="60"/>
      <c r="E683" s="61"/>
    </row>
    <row r="684" spans="2:5" ht="27" customHeight="1">
      <c r="B684" s="59"/>
      <c r="C684" s="59"/>
      <c r="D684" s="60"/>
      <c r="E684" s="61"/>
    </row>
    <row r="685" spans="2:5" ht="27" customHeight="1">
      <c r="B685" s="59"/>
      <c r="C685" s="59"/>
      <c r="D685" s="60"/>
      <c r="E685" s="61"/>
    </row>
    <row r="686" spans="2:5" ht="27" customHeight="1">
      <c r="B686" s="59"/>
      <c r="C686" s="59"/>
      <c r="D686" s="60"/>
      <c r="E686" s="61"/>
    </row>
    <row r="687" spans="2:5" ht="27" customHeight="1">
      <c r="B687" s="59"/>
      <c r="C687" s="59"/>
      <c r="D687" s="60"/>
      <c r="E687" s="61"/>
    </row>
    <row r="688" spans="2:5" ht="27" customHeight="1">
      <c r="B688" s="59"/>
      <c r="C688" s="59"/>
      <c r="D688" s="60"/>
      <c r="E688" s="61"/>
    </row>
    <row r="689" spans="2:5" ht="27" customHeight="1">
      <c r="B689" s="59"/>
      <c r="C689" s="59"/>
      <c r="D689" s="60"/>
      <c r="E689" s="61"/>
    </row>
    <row r="690" spans="2:5" ht="27" customHeight="1">
      <c r="B690" s="59"/>
      <c r="C690" s="59"/>
      <c r="D690" s="60"/>
      <c r="E690" s="61"/>
    </row>
    <row r="691" spans="2:5" ht="27" customHeight="1">
      <c r="B691" s="59"/>
      <c r="C691" s="59"/>
      <c r="D691" s="60"/>
      <c r="E691" s="61"/>
    </row>
    <row r="692" spans="2:5" ht="27" customHeight="1">
      <c r="B692" s="59"/>
      <c r="C692" s="59"/>
      <c r="D692" s="60"/>
      <c r="E692" s="61"/>
    </row>
    <row r="693" spans="2:5" ht="27" customHeight="1">
      <c r="B693" s="59"/>
      <c r="C693" s="59"/>
      <c r="D693" s="60"/>
      <c r="E693" s="61"/>
    </row>
    <row r="694" spans="2:5" ht="27" customHeight="1">
      <c r="B694" s="59"/>
      <c r="C694" s="59"/>
      <c r="D694" s="60"/>
      <c r="E694" s="61"/>
    </row>
    <row r="695" spans="2:5" ht="27" customHeight="1">
      <c r="B695" s="59"/>
      <c r="C695" s="59"/>
      <c r="D695" s="60"/>
      <c r="E695" s="61"/>
    </row>
    <row r="696" spans="2:5" ht="27" customHeight="1">
      <c r="B696" s="59"/>
      <c r="C696" s="59"/>
      <c r="D696" s="60"/>
      <c r="E696" s="61"/>
    </row>
    <row r="697" spans="2:5" ht="27" customHeight="1">
      <c r="B697" s="59"/>
      <c r="C697" s="59"/>
      <c r="D697" s="60"/>
      <c r="E697" s="61"/>
    </row>
    <row r="698" spans="2:5" ht="27" customHeight="1">
      <c r="B698" s="59"/>
      <c r="C698" s="59"/>
      <c r="D698" s="60"/>
      <c r="E698" s="61"/>
    </row>
    <row r="699" spans="2:5" ht="27" customHeight="1">
      <c r="B699" s="59"/>
      <c r="C699" s="59"/>
      <c r="D699" s="60"/>
      <c r="E699" s="61"/>
    </row>
    <row r="700" spans="2:5" ht="27" customHeight="1">
      <c r="B700" s="59"/>
      <c r="C700" s="59"/>
      <c r="D700" s="60"/>
      <c r="E700" s="61"/>
    </row>
    <row r="701" spans="2:5" ht="27" customHeight="1">
      <c r="B701" s="59"/>
      <c r="C701" s="59"/>
      <c r="D701" s="60"/>
      <c r="E701" s="61"/>
    </row>
    <row r="702" spans="2:5" ht="27" customHeight="1">
      <c r="B702" s="59"/>
      <c r="C702" s="59"/>
      <c r="D702" s="60"/>
      <c r="E702" s="61"/>
    </row>
    <row r="703" spans="2:5" ht="27" customHeight="1">
      <c r="B703" s="59"/>
      <c r="C703" s="59"/>
      <c r="D703" s="60"/>
      <c r="E703" s="61"/>
    </row>
    <row r="704" spans="2:5" ht="27" customHeight="1">
      <c r="B704" s="59"/>
      <c r="C704" s="59"/>
      <c r="D704" s="60"/>
      <c r="E704" s="61"/>
    </row>
    <row r="705" spans="2:5" ht="27" customHeight="1">
      <c r="B705" s="59"/>
      <c r="C705" s="59"/>
      <c r="D705" s="60"/>
      <c r="E705" s="61"/>
    </row>
    <row r="706" spans="2:5" ht="27" customHeight="1">
      <c r="B706" s="59"/>
      <c r="C706" s="59"/>
      <c r="D706" s="60"/>
      <c r="E706" s="61"/>
    </row>
    <row r="707" spans="2:5" ht="27" customHeight="1">
      <c r="B707" s="59"/>
      <c r="C707" s="59"/>
      <c r="D707" s="60"/>
      <c r="E707" s="61"/>
    </row>
    <row r="708" spans="2:5" ht="27" customHeight="1">
      <c r="B708" s="59"/>
      <c r="C708" s="59"/>
      <c r="D708" s="60"/>
      <c r="E708" s="61"/>
    </row>
    <row r="709" spans="2:5" ht="27" customHeight="1">
      <c r="B709" s="59"/>
      <c r="C709" s="59"/>
      <c r="D709" s="60"/>
      <c r="E709" s="61"/>
    </row>
    <row r="710" spans="2:5" ht="27" customHeight="1">
      <c r="B710" s="59"/>
      <c r="C710" s="59"/>
      <c r="D710" s="60"/>
      <c r="E710" s="61"/>
    </row>
    <row r="711" spans="2:5" ht="27" customHeight="1">
      <c r="B711" s="59"/>
      <c r="C711" s="59"/>
      <c r="D711" s="60"/>
      <c r="E711" s="61"/>
    </row>
    <row r="712" spans="2:5" ht="27" customHeight="1">
      <c r="B712" s="59"/>
      <c r="C712" s="59"/>
      <c r="D712" s="60"/>
      <c r="E712" s="61"/>
    </row>
    <row r="713" spans="2:5" ht="27" customHeight="1">
      <c r="B713" s="59"/>
      <c r="C713" s="59"/>
      <c r="D713" s="60"/>
      <c r="E713" s="61"/>
    </row>
    <row r="714" spans="2:5" ht="27" customHeight="1">
      <c r="B714" s="59"/>
      <c r="C714" s="59"/>
      <c r="D714" s="60"/>
      <c r="E714" s="61"/>
    </row>
    <row r="715" spans="2:5" ht="27" customHeight="1">
      <c r="B715" s="59"/>
      <c r="C715" s="59"/>
      <c r="D715" s="60"/>
      <c r="E715" s="61"/>
    </row>
    <row r="716" spans="2:5" ht="27" customHeight="1">
      <c r="B716" s="59"/>
      <c r="C716" s="59"/>
      <c r="D716" s="60"/>
      <c r="E716" s="61"/>
    </row>
    <row r="717" spans="2:5" ht="27" customHeight="1">
      <c r="B717" s="59"/>
      <c r="C717" s="59"/>
      <c r="D717" s="60"/>
      <c r="E717" s="61"/>
    </row>
    <row r="718" spans="2:5" ht="27" customHeight="1">
      <c r="B718" s="59"/>
      <c r="C718" s="59"/>
      <c r="D718" s="60"/>
      <c r="E718" s="61"/>
    </row>
    <row r="719" spans="2:5" ht="27" customHeight="1">
      <c r="B719" s="59"/>
      <c r="C719" s="59"/>
      <c r="D719" s="60"/>
      <c r="E719" s="61"/>
    </row>
    <row r="720" spans="2:5" ht="27" customHeight="1">
      <c r="B720" s="59"/>
      <c r="C720" s="59"/>
      <c r="D720" s="60"/>
      <c r="E720" s="61"/>
    </row>
    <row r="721" spans="2:5" ht="27" customHeight="1">
      <c r="B721" s="59"/>
      <c r="C721" s="59"/>
      <c r="D721" s="60"/>
      <c r="E721" s="61"/>
    </row>
    <row r="722" spans="2:5" ht="27" customHeight="1">
      <c r="B722" s="59"/>
      <c r="C722" s="59"/>
      <c r="D722" s="60"/>
      <c r="E722" s="61"/>
    </row>
    <row r="723" spans="2:5" ht="27" customHeight="1">
      <c r="B723" s="59"/>
      <c r="C723" s="59"/>
      <c r="D723" s="60"/>
      <c r="E723" s="61"/>
    </row>
    <row r="724" spans="2:5" ht="27" customHeight="1">
      <c r="B724" s="59"/>
      <c r="C724" s="59"/>
      <c r="D724" s="60"/>
      <c r="E724" s="61"/>
    </row>
    <row r="725" spans="2:5" ht="27" customHeight="1">
      <c r="B725" s="59"/>
      <c r="C725" s="59"/>
      <c r="D725" s="60"/>
      <c r="E725" s="61"/>
    </row>
    <row r="726" spans="2:5" ht="27" customHeight="1">
      <c r="B726" s="59"/>
      <c r="C726" s="59"/>
      <c r="D726" s="60"/>
      <c r="E726" s="61"/>
    </row>
    <row r="727" spans="2:5" ht="27" customHeight="1">
      <c r="B727" s="59"/>
      <c r="C727" s="59"/>
      <c r="D727" s="60"/>
      <c r="E727" s="61"/>
    </row>
    <row r="728" spans="2:5" ht="27" customHeight="1">
      <c r="B728" s="59"/>
      <c r="C728" s="59"/>
      <c r="D728" s="60"/>
      <c r="E728" s="61"/>
    </row>
    <row r="729" spans="2:5" ht="27" customHeight="1">
      <c r="B729" s="59"/>
      <c r="C729" s="59"/>
      <c r="D729" s="60"/>
      <c r="E729" s="61"/>
    </row>
    <row r="730" spans="2:5" ht="27" customHeight="1">
      <c r="B730" s="59"/>
      <c r="C730" s="59"/>
      <c r="D730" s="60"/>
      <c r="E730" s="61"/>
    </row>
    <row r="731" spans="2:5" ht="27" customHeight="1">
      <c r="B731" s="59"/>
      <c r="C731" s="59"/>
      <c r="D731" s="60"/>
      <c r="E731" s="61"/>
    </row>
    <row r="732" spans="2:5" ht="27" customHeight="1">
      <c r="B732" s="59"/>
      <c r="C732" s="59"/>
      <c r="D732" s="60"/>
      <c r="E732" s="61"/>
    </row>
    <row r="733" spans="2:5" ht="27" customHeight="1">
      <c r="B733" s="59"/>
      <c r="C733" s="59"/>
      <c r="D733" s="60"/>
      <c r="E733" s="61"/>
    </row>
    <row r="734" spans="2:5" ht="27" customHeight="1">
      <c r="B734" s="59"/>
      <c r="C734" s="59"/>
      <c r="D734" s="60"/>
      <c r="E734" s="61"/>
    </row>
    <row r="735" spans="2:5" ht="27" customHeight="1">
      <c r="B735" s="59"/>
      <c r="C735" s="59"/>
      <c r="D735" s="60"/>
      <c r="E735" s="61"/>
    </row>
    <row r="736" spans="2:5" ht="27" customHeight="1">
      <c r="B736" s="59"/>
      <c r="C736" s="59"/>
      <c r="D736" s="60"/>
      <c r="E736" s="61"/>
    </row>
    <row r="737" spans="2:5" ht="27" customHeight="1">
      <c r="B737" s="59"/>
      <c r="C737" s="59"/>
      <c r="D737" s="60"/>
      <c r="E737" s="61"/>
    </row>
    <row r="738" spans="2:5" ht="27" customHeight="1">
      <c r="B738" s="59"/>
      <c r="C738" s="59"/>
      <c r="D738" s="60"/>
      <c r="E738" s="61"/>
    </row>
    <row r="739" spans="2:5" ht="27" customHeight="1">
      <c r="B739" s="59"/>
      <c r="C739" s="59"/>
      <c r="D739" s="60"/>
      <c r="E739" s="61"/>
    </row>
    <row r="740" spans="2:5" ht="27" customHeight="1">
      <c r="B740" s="59"/>
      <c r="C740" s="59"/>
      <c r="D740" s="60"/>
      <c r="E740" s="61"/>
    </row>
    <row r="741" spans="2:5" ht="27" customHeight="1">
      <c r="B741" s="59"/>
      <c r="C741" s="59"/>
      <c r="D741" s="60"/>
      <c r="E741" s="61"/>
    </row>
    <row r="742" spans="2:5" ht="27" customHeight="1">
      <c r="B742" s="59"/>
      <c r="C742" s="59"/>
      <c r="D742" s="60"/>
      <c r="E742" s="61"/>
    </row>
    <row r="743" spans="2:5" ht="27" customHeight="1">
      <c r="B743" s="59"/>
      <c r="C743" s="59"/>
      <c r="D743" s="60"/>
      <c r="E743" s="61"/>
    </row>
    <row r="744" spans="2:5" ht="27" customHeight="1">
      <c r="B744" s="59"/>
      <c r="C744" s="59"/>
      <c r="D744" s="60"/>
      <c r="E744" s="61"/>
    </row>
    <row r="745" spans="2:5" ht="27" customHeight="1">
      <c r="B745" s="59"/>
      <c r="C745" s="59"/>
      <c r="D745" s="60"/>
      <c r="E745" s="61"/>
    </row>
    <row r="746" spans="2:5" ht="27" customHeight="1">
      <c r="B746" s="59"/>
      <c r="C746" s="59"/>
      <c r="D746" s="60"/>
      <c r="E746" s="61"/>
    </row>
    <row r="747" spans="2:5" ht="27" customHeight="1">
      <c r="B747" s="59"/>
      <c r="C747" s="59"/>
      <c r="D747" s="60"/>
      <c r="E747" s="61"/>
    </row>
    <row r="748" spans="2:5" ht="27" customHeight="1">
      <c r="B748" s="59"/>
      <c r="C748" s="59"/>
      <c r="D748" s="60"/>
      <c r="E748" s="61"/>
    </row>
    <row r="749" spans="2:5" ht="27" customHeight="1">
      <c r="B749" s="59"/>
      <c r="C749" s="59"/>
      <c r="D749" s="60"/>
      <c r="E749" s="61"/>
    </row>
    <row r="750" spans="2:5" ht="27" customHeight="1">
      <c r="B750" s="59"/>
      <c r="C750" s="59"/>
      <c r="D750" s="60"/>
      <c r="E750" s="61"/>
    </row>
    <row r="751" spans="2:5" ht="27" customHeight="1">
      <c r="B751" s="59"/>
      <c r="C751" s="59"/>
      <c r="D751" s="60"/>
      <c r="E751" s="61"/>
    </row>
    <row r="752" spans="2:5" ht="27" customHeight="1">
      <c r="B752" s="59"/>
      <c r="C752" s="59"/>
      <c r="D752" s="60"/>
      <c r="E752" s="61"/>
    </row>
    <row r="753" spans="2:5" ht="27" customHeight="1">
      <c r="B753" s="59"/>
      <c r="C753" s="59"/>
      <c r="D753" s="60"/>
      <c r="E753" s="61"/>
    </row>
    <row r="754" spans="2:5" ht="27" customHeight="1">
      <c r="B754" s="59"/>
      <c r="C754" s="59"/>
      <c r="D754" s="60"/>
      <c r="E754" s="61"/>
    </row>
    <row r="755" spans="2:5" ht="27" customHeight="1">
      <c r="B755" s="59"/>
      <c r="C755" s="59"/>
      <c r="D755" s="60"/>
      <c r="E755" s="61"/>
    </row>
    <row r="756" spans="2:5" ht="27" customHeight="1">
      <c r="B756" s="59"/>
      <c r="C756" s="59"/>
      <c r="D756" s="60"/>
      <c r="E756" s="61"/>
    </row>
    <row r="757" spans="2:5" ht="27" customHeight="1">
      <c r="B757" s="59"/>
      <c r="C757" s="59"/>
      <c r="D757" s="60"/>
      <c r="E757" s="61"/>
    </row>
    <row r="758" spans="2:5" ht="27" customHeight="1">
      <c r="B758" s="59"/>
      <c r="C758" s="59"/>
      <c r="D758" s="60"/>
      <c r="E758" s="61"/>
    </row>
    <row r="759" spans="2:5" ht="27" customHeight="1">
      <c r="B759" s="59"/>
      <c r="C759" s="59"/>
      <c r="D759" s="60"/>
      <c r="E759" s="61"/>
    </row>
    <row r="760" spans="2:5" ht="27" customHeight="1">
      <c r="B760" s="59"/>
      <c r="C760" s="59"/>
      <c r="D760" s="60"/>
      <c r="E760" s="61"/>
    </row>
    <row r="761" spans="2:5" ht="27" customHeight="1">
      <c r="B761" s="59"/>
      <c r="C761" s="59"/>
      <c r="D761" s="60"/>
      <c r="E761" s="61"/>
    </row>
    <row r="762" spans="2:5" ht="27" customHeight="1">
      <c r="B762" s="59"/>
      <c r="C762" s="59"/>
      <c r="D762" s="60"/>
      <c r="E762" s="61"/>
    </row>
    <row r="763" spans="2:5" ht="27" customHeight="1">
      <c r="B763" s="59"/>
      <c r="C763" s="59"/>
      <c r="D763" s="60"/>
      <c r="E763" s="61"/>
    </row>
    <row r="764" spans="2:5" ht="27" customHeight="1">
      <c r="B764" s="59"/>
      <c r="C764" s="59"/>
      <c r="D764" s="60"/>
      <c r="E764" s="61"/>
    </row>
    <row r="765" spans="2:5" ht="27" customHeight="1">
      <c r="B765" s="59"/>
      <c r="C765" s="59"/>
      <c r="D765" s="60"/>
      <c r="E765" s="61"/>
    </row>
    <row r="766" spans="2:5" ht="27" customHeight="1">
      <c r="B766" s="59"/>
      <c r="C766" s="59"/>
      <c r="D766" s="60"/>
      <c r="E766" s="61"/>
    </row>
    <row r="767" spans="2:5" ht="27" customHeight="1">
      <c r="B767" s="59"/>
      <c r="C767" s="59"/>
      <c r="D767" s="60"/>
      <c r="E767" s="61"/>
    </row>
    <row r="768" spans="2:5" ht="27" customHeight="1">
      <c r="B768" s="59"/>
      <c r="C768" s="59"/>
      <c r="D768" s="60"/>
      <c r="E768" s="61"/>
    </row>
    <row r="769" spans="2:5" ht="27" customHeight="1">
      <c r="B769" s="59"/>
      <c r="C769" s="59"/>
      <c r="D769" s="60"/>
      <c r="E769" s="61"/>
    </row>
    <row r="770" spans="2:5" ht="27" customHeight="1">
      <c r="B770" s="59"/>
      <c r="C770" s="59"/>
      <c r="D770" s="60"/>
      <c r="E770" s="61"/>
    </row>
    <row r="771" spans="2:5" ht="27" customHeight="1">
      <c r="B771" s="59"/>
      <c r="C771" s="59"/>
      <c r="D771" s="60"/>
      <c r="E771" s="61"/>
    </row>
    <row r="772" spans="2:5" ht="27" customHeight="1">
      <c r="B772" s="59"/>
      <c r="C772" s="59"/>
      <c r="D772" s="60"/>
      <c r="E772" s="61"/>
    </row>
    <row r="773" spans="2:5" ht="27" customHeight="1">
      <c r="B773" s="59"/>
      <c r="C773" s="59"/>
      <c r="D773" s="60"/>
      <c r="E773" s="61"/>
    </row>
    <row r="774" spans="2:5" ht="27" customHeight="1">
      <c r="B774" s="59"/>
      <c r="C774" s="59"/>
      <c r="D774" s="60"/>
      <c r="E774" s="61"/>
    </row>
    <row r="775" spans="2:5" ht="27" customHeight="1">
      <c r="B775" s="59"/>
      <c r="C775" s="59"/>
      <c r="D775" s="60"/>
      <c r="E775" s="61"/>
    </row>
    <row r="776" spans="2:5" ht="27" customHeight="1">
      <c r="B776" s="59"/>
      <c r="C776" s="59"/>
      <c r="D776" s="60"/>
      <c r="E776" s="61"/>
    </row>
    <row r="777" spans="2:5" ht="27" customHeight="1">
      <c r="B777" s="59"/>
      <c r="C777" s="59"/>
      <c r="D777" s="60"/>
      <c r="E777" s="61"/>
    </row>
    <row r="778" spans="2:5" ht="27" customHeight="1">
      <c r="B778" s="59"/>
      <c r="C778" s="59"/>
      <c r="D778" s="60"/>
      <c r="E778" s="61"/>
    </row>
    <row r="779" spans="2:5" ht="27" customHeight="1">
      <c r="B779" s="59"/>
      <c r="C779" s="59"/>
      <c r="D779" s="60"/>
      <c r="E779" s="61"/>
    </row>
    <row r="780" spans="2:5" ht="27" customHeight="1">
      <c r="B780" s="59"/>
      <c r="C780" s="59"/>
      <c r="D780" s="60"/>
      <c r="E780" s="61"/>
    </row>
    <row r="781" spans="2:5" ht="27" customHeight="1">
      <c r="B781" s="59"/>
      <c r="C781" s="59"/>
      <c r="D781" s="60"/>
      <c r="E781" s="61"/>
    </row>
    <row r="782" spans="2:5" ht="27" customHeight="1">
      <c r="B782" s="59"/>
      <c r="C782" s="59"/>
      <c r="D782" s="60"/>
      <c r="E782" s="61"/>
    </row>
    <row r="783" spans="2:5" ht="27" customHeight="1">
      <c r="B783" s="59"/>
      <c r="C783" s="59"/>
      <c r="D783" s="60"/>
      <c r="E783" s="61"/>
    </row>
    <row r="784" spans="2:5" ht="27" customHeight="1">
      <c r="B784" s="59"/>
      <c r="C784" s="59"/>
      <c r="D784" s="60"/>
      <c r="E784" s="61"/>
    </row>
    <row r="785" spans="2:5" ht="27" customHeight="1">
      <c r="B785" s="59"/>
      <c r="C785" s="59"/>
      <c r="D785" s="60"/>
      <c r="E785" s="61"/>
    </row>
    <row r="786" spans="2:5" ht="27" customHeight="1">
      <c r="B786" s="59"/>
      <c r="C786" s="59"/>
      <c r="D786" s="60"/>
      <c r="E786" s="61"/>
    </row>
    <row r="787" spans="2:5" ht="27" customHeight="1">
      <c r="B787" s="59"/>
      <c r="C787" s="59"/>
      <c r="D787" s="60"/>
      <c r="E787" s="61"/>
    </row>
    <row r="788" spans="2:5" ht="27" customHeight="1">
      <c r="B788" s="59"/>
      <c r="C788" s="59"/>
      <c r="D788" s="60"/>
      <c r="E788" s="61"/>
    </row>
    <row r="789" spans="2:5" ht="27" customHeight="1">
      <c r="B789" s="59"/>
      <c r="C789" s="59"/>
      <c r="D789" s="60"/>
      <c r="E789" s="61"/>
    </row>
    <row r="790" spans="2:5" ht="27" customHeight="1">
      <c r="B790" s="59"/>
      <c r="C790" s="59"/>
      <c r="D790" s="60"/>
      <c r="E790" s="61"/>
    </row>
    <row r="791" spans="2:5" ht="27" customHeight="1">
      <c r="B791" s="59"/>
      <c r="C791" s="59"/>
      <c r="D791" s="60"/>
      <c r="E791" s="61"/>
    </row>
    <row r="792" spans="2:5" ht="27" customHeight="1">
      <c r="B792" s="59"/>
      <c r="C792" s="59"/>
      <c r="D792" s="60"/>
      <c r="E792" s="61"/>
    </row>
    <row r="793" spans="2:5" ht="27" customHeight="1">
      <c r="B793" s="59"/>
      <c r="C793" s="59"/>
      <c r="D793" s="60"/>
      <c r="E793" s="61"/>
    </row>
    <row r="794" spans="2:5" ht="27" customHeight="1">
      <c r="B794" s="59"/>
      <c r="C794" s="59"/>
      <c r="D794" s="60"/>
      <c r="E794" s="61"/>
    </row>
    <row r="795" spans="2:5" ht="27" customHeight="1">
      <c r="B795" s="59"/>
      <c r="C795" s="59"/>
      <c r="D795" s="60"/>
      <c r="E795" s="61"/>
    </row>
    <row r="796" spans="2:5" ht="27" customHeight="1">
      <c r="B796" s="59"/>
      <c r="C796" s="59"/>
      <c r="D796" s="60"/>
      <c r="E796" s="61"/>
    </row>
    <row r="797" spans="2:5" ht="27" customHeight="1">
      <c r="B797" s="59"/>
      <c r="C797" s="59"/>
      <c r="D797" s="60"/>
      <c r="E797" s="61"/>
    </row>
    <row r="798" spans="2:5" ht="27" customHeight="1">
      <c r="B798" s="59"/>
      <c r="C798" s="59"/>
      <c r="D798" s="60"/>
      <c r="E798" s="61"/>
    </row>
  </sheetData>
  <autoFilter ref="A2:BC508" xr:uid="{00000000-0009-0000-0000-000008000000}">
    <sortState xmlns:xlrd2="http://schemas.microsoft.com/office/spreadsheetml/2017/richdata2" ref="A3:BD505">
      <sortCondition ref="A2:A505"/>
    </sortState>
  </autoFilter>
  <mergeCells count="1">
    <mergeCell ref="A1:F1"/>
  </mergeCells>
  <phoneticPr fontId="3"/>
  <conditionalFormatting sqref="L504:L507 L3:M502">
    <cfRule type="cellIs" dxfId="3" priority="1" stopIfTrue="1" operator="greaterThan">
      <formula>0</formula>
    </cfRule>
  </conditionalFormatting>
  <conditionalFormatting sqref="L509:L1048576 L1:L507 M3:M502">
    <cfRule type="cellIs" dxfId="2" priority="2" stopIfTrue="1" operator="greaterThan">
      <formula>$M$240</formula>
    </cfRule>
    <cfRule type="cellIs" dxfId="1" priority="3" stopIfTrue="1" operator="greaterThan">
      <formula>0</formula>
    </cfRule>
    <cfRule type="cellIs" dxfId="0" priority="4" stopIfTrue="1" operator="greaterThan">
      <formula>0</formula>
    </cfRule>
  </conditionalFormatting>
  <printOptions horizontalCentered="1" verticalCentered="1"/>
  <pageMargins left="0" right="0" top="0" bottom="0" header="0" footer="0"/>
  <pageSetup paperSize="9" scale="86" fitToHeight="0" pageOrder="overThenDown" orientation="portrait" horizontalDpi="1200" verticalDpi="1200" r:id="rId1"/>
  <headerFooter>
    <oddFooter>&amp;C&amp;P</oddFooter>
  </headerFooter>
  <rowBreaks count="15" manualBreakCount="15">
    <brk id="32" max="5" man="1"/>
    <brk id="62" max="5" man="1"/>
    <brk id="92" max="5" man="1"/>
    <brk id="122" max="5" man="1"/>
    <brk id="152" max="5" man="1"/>
    <brk id="182" max="5" man="1"/>
    <brk id="212" max="5" man="1"/>
    <brk id="242" max="5" man="1"/>
    <brk id="272" max="5" man="1"/>
    <brk id="302" max="5" man="1"/>
    <brk id="332" max="5" man="1"/>
    <brk id="362" max="5" man="1"/>
    <brk id="392" max="5" man="1"/>
    <brk id="422" max="5" man="1"/>
    <brk id="461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市価入札内訳</vt:lpstr>
      <vt:lpstr>市価入札内訳!Print_Area</vt:lpstr>
      <vt:lpstr>市価入札内訳!Print_Titles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 智心</dc:creator>
  <cp:lastModifiedBy>中山 智心</cp:lastModifiedBy>
  <cp:lastPrinted>2026-09-10T01:26:16Z</cp:lastPrinted>
  <dcterms:created xsi:type="dcterms:W3CDTF">2026-09-10T01:16:50Z</dcterms:created>
  <dcterms:modified xsi:type="dcterms:W3CDTF">2026-09-10T07:40:25Z</dcterms:modified>
</cp:coreProperties>
</file>