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5" yWindow="-15" windowWidth="10245" windowHeight="8100" tabRatio="903"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別添" sheetId="58" state="hidden" r:id="rId12"/>
    <sheet name="事務連（開発宛）" sheetId="64"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'!$A$1:$L$9</definedName>
    <definedName name="_xlnm.Print_Area" localSheetId="4">会社通知!$A$16:$V$70</definedName>
    <definedName name="_xlnm.Print_Area" localSheetId="1">'起(公削)'!$A$1:$AE$53</definedName>
    <definedName name="_xlnm.Print_Area" localSheetId="2">'起(常続)'!$A$1:$AE$51</definedName>
    <definedName name="_xlnm.Print_Area" localSheetId="10">'業連（資計宛）'!$A$1:$U$118</definedName>
    <definedName name="_xlnm.Print_Area" localSheetId="12">'事務連（開発宛）'!$A$1:$U$115</definedName>
    <definedName name="_xlnm.Print_Area" localSheetId="6">'審査表(役務)'!$B$1:$I$26</definedName>
    <definedName name="_xlnm.Print_Area" localSheetId="3">'対象(常続)'!$A$1:$G$5</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1">別添!$A$1:$I$4</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1">別添!$1:$3</definedName>
    <definedName name="会社">[1]会社名!$C$3:$C$96</definedName>
    <definedName name="会社名">#REF!</definedName>
  </definedNames>
  <calcPr calcId="162913"/>
</workbook>
</file>

<file path=xl/calcChain.xml><?xml version="1.0" encoding="utf-8"?>
<calcChain xmlns="http://schemas.openxmlformats.org/spreadsheetml/2006/main">
  <c r="L9" i="63" l="1"/>
  <c r="A5" i="28"/>
  <c r="I4" i="58" l="1"/>
  <c r="I5" i="58"/>
  <c r="F5" i="51" l="1"/>
  <c r="K2" i="5"/>
  <c r="B9" i="63" l="1"/>
  <c r="F6" i="51" l="1"/>
  <c r="F7" i="51"/>
  <c r="F8" i="51"/>
  <c r="F9" i="51"/>
  <c r="F10" i="51"/>
  <c r="F11" i="51"/>
  <c r="F12" i="51"/>
  <c r="F13" i="51"/>
  <c r="F14" i="51"/>
  <c r="F15" i="51"/>
  <c r="F16" i="51"/>
  <c r="F17" i="51"/>
  <c r="F18" i="51"/>
  <c r="F19" i="51"/>
  <c r="F20" i="51"/>
  <c r="F21" i="51"/>
  <c r="U8" i="53" l="1"/>
  <c r="H22" i="5"/>
  <c r="M69" i="63" l="1"/>
  <c r="U9" i="53" l="1"/>
  <c r="U9" i="47" s="1"/>
  <c r="B66" i="5" l="1"/>
  <c r="H21" i="5"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C5" i="51"/>
  <c r="B5" i="51"/>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I6" i="58" l="1"/>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28" s="1"/>
  <c r="B6" i="28"/>
  <c r="F6" i="28" s="1"/>
  <c r="B7" i="28"/>
  <c r="F7" i="28" s="1"/>
  <c r="B15" i="28"/>
  <c r="F15" i="28" s="1"/>
  <c r="B13" i="28"/>
  <c r="F13" i="28" s="1"/>
  <c r="B11" i="28"/>
  <c r="F11" i="28" s="1"/>
  <c r="B12" i="28"/>
  <c r="F12" i="28" s="1"/>
  <c r="B9" i="28"/>
  <c r="F9" i="28" s="1"/>
  <c r="B17" i="28"/>
  <c r="F17" i="28" s="1"/>
  <c r="B19" i="28"/>
  <c r="F19" i="28" s="1"/>
  <c r="B20" i="28"/>
  <c r="F20" i="28" s="1"/>
  <c r="B21" i="28"/>
  <c r="F21" i="28" s="1"/>
  <c r="B8" i="28"/>
  <c r="F8" i="28" s="1"/>
  <c r="B16" i="28"/>
  <c r="F16" i="28" s="1"/>
  <c r="B10" i="28"/>
  <c r="F10" i="28" s="1"/>
  <c r="B18" i="28"/>
  <c r="F18" i="28" s="1"/>
  <c r="B5" i="28"/>
  <c r="F5" i="28" s="1"/>
  <c r="M69" i="5" l="1"/>
  <c r="D24" i="8" l="1"/>
  <c r="B24" i="8"/>
  <c r="A78"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<sst xmlns="http://schemas.openxmlformats.org/spreadsheetml/2006/main" count="15392" uniqueCount="9445">
  <si>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</si>
  <si>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</si>
  <si>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</si>
  <si>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</si>
  <si>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</si>
  <si>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</si>
  <si>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</si>
  <si>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</si>
  <si>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</si>
  <si>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</si>
  <si>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</si>
  <si>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</si>
  <si>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</si>
  <si>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</si>
  <si>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</si>
  <si>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</si>
  <si>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</si>
  <si>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</si>
  <si>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</si>
  <si>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</si>
  <si>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</si>
  <si>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</si>
  <si>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</si>
  <si>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</si>
  <si>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</si>
  <si>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</si>
  <si>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</si>
  <si>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</si>
  <si>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</si>
  <si>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</si>
  <si>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</si>
  <si>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</si>
  <si>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</si>
  <si>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</si>
  <si>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</si>
  <si>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</si>
  <si>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</si>
  <si>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</si>
  <si>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</si>
  <si>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</si>
  <si>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</si>
  <si>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</si>
  <si>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</si>
  <si>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</si>
  <si>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</si>
  <si>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</si>
  <si>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</si>
  <si>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</si>
  <si>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</si>
  <si>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</si>
  <si>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</si>
  <si>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</si>
  <si>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</si>
  <si>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</si>
  <si>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</si>
  <si>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</si>
  <si>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</si>
  <si>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</si>
  <si>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</si>
  <si>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</si>
  <si>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</si>
  <si>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</si>
  <si>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</si>
  <si>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</si>
  <si>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</si>
  <si>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</si>
  <si>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</si>
  <si>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</si>
  <si>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</si>
  <si>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</si>
  <si>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</si>
  <si>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</si>
  <si>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</si>
  <si>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</si>
  <si>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</si>
  <si>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</si>
  <si>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</si>
  <si>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</si>
  <si>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</si>
  <si>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</si>
  <si>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</si>
  <si>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</si>
  <si>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</si>
  <si>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</si>
  <si>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</si>
  <si>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</si>
  <si>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</si>
  <si>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</si>
  <si>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</si>
  <si>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</si>
  <si>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</si>
  <si>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</si>
  <si>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</si>
  <si>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</si>
  <si>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</si>
  <si>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</si>
  <si>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</si>
  <si>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</si>
  <si>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</si>
  <si>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</si>
  <si>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</si>
  <si>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</si>
  <si>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</si>
  <si>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</si>
  <si>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</si>
  <si>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</si>
  <si>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</si>
  <si>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</si>
  <si>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</si>
  <si>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</si>
  <si>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</si>
  <si>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</si>
  <si>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</si>
  <si>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</si>
  <si>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</si>
  <si>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</si>
  <si>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</si>
  <si>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</si>
  <si>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</si>
  <si>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</si>
  <si>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</si>
  <si>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</si>
  <si>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</si>
  <si>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</si>
  <si>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</si>
  <si>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</si>
  <si>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</si>
  <si>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</si>
  <si>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</si>
  <si>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</si>
  <si>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</si>
  <si>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</si>
  <si>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</si>
  <si>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</si>
  <si>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</si>
  <si>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</si>
  <si>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</si>
  <si>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</si>
  <si>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</si>
  <si>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</si>
  <si>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</si>
  <si>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</si>
  <si>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</si>
  <si>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</si>
  <si>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</si>
  <si>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</si>
  <si>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</si>
  <si>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</si>
  <si>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</si>
  <si>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</si>
  <si>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</si>
  <si>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</si>
  <si>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</si>
  <si>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</si>
  <si>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</si>
  <si>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</si>
  <si>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</si>
  <si>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</si>
  <si>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</si>
  <si>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</si>
  <si>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</si>
  <si>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</si>
  <si>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</si>
  <si>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</si>
  <si>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</si>
  <si>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</si>
  <si>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</si>
  <si>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</si>
  <si>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</si>
  <si>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</si>
  <si>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</si>
  <si>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</si>
  <si>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</si>
  <si>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</si>
  <si>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</si>
  <si>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</si>
  <si>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</si>
  <si>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</si>
  <si>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</si>
  <si>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</si>
  <si>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</si>
  <si>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</si>
  <si>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</si>
  <si>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</si>
  <si>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</si>
  <si>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</si>
  <si>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</si>
  <si>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</si>
  <si>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</si>
  <si>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</si>
  <si>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</si>
  <si>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</si>
  <si>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</si>
  <si>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</si>
  <si>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</si>
  <si>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</si>
  <si>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</si>
  <si>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</si>
  <si>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</si>
  <si>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</si>
  <si>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</si>
  <si>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</si>
  <si>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</si>
  <si>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</si>
  <si>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</si>
  <si>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</si>
  <si>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</si>
  <si>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</si>
  <si>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</si>
  <si>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</si>
  <si>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</si>
  <si>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</si>
  <si>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</si>
  <si>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</si>
  <si>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</si>
  <si>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</si>
  <si>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</si>
  <si>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</si>
  <si>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</si>
  <si>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</si>
  <si>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</si>
  <si>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</si>
  <si>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</si>
  <si>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</si>
  <si>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</si>
  <si>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</si>
  <si>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</si>
  <si>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</si>
  <si>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</si>
  <si>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</si>
  <si>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</si>
  <si>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</si>
  <si>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</si>
  <si>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</si>
  <si>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</si>
  <si>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</si>
  <si>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</si>
  <si>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</si>
  <si>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</si>
  <si>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</si>
  <si>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</si>
  <si>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</si>
  <si>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</si>
  <si>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</si>
  <si>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</si>
  <si>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</si>
  <si>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</si>
  <si>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</si>
  <si>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</si>
  <si>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</si>
  <si>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</si>
  <si>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</si>
  <si>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</si>
  <si>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</si>
  <si>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</si>
  <si>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</si>
  <si>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</si>
  <si>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</si>
  <si>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</si>
  <si>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</si>
  <si>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</si>
  <si>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</si>
  <si>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</si>
  <si>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</si>
  <si>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</si>
  <si>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</si>
  <si>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</si>
  <si>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</si>
  <si>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</si>
  <si>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</si>
  <si>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</si>
  <si>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</si>
  <si>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</si>
  <si>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</si>
  <si>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</si>
  <si>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</si>
  <si>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</si>
  <si>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</si>
  <si>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</si>
  <si>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</si>
  <si>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</si>
  <si>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</si>
  <si>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</si>
  <si>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</si>
  <si>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</si>
  <si>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</si>
  <si>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</si>
  <si>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</si>
  <si>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</si>
  <si>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</si>
  <si>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</si>
  <si>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</si>
  <si>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</si>
  <si>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</si>
  <si>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</si>
  <si>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</si>
  <si>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</si>
  <si>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</si>
  <si>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</si>
  <si>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</si>
  <si>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</si>
  <si>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</si>
  <si>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</si>
  <si>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</si>
  <si>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</si>
  <si>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</si>
  <si>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</si>
  <si>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</si>
  <si>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</si>
  <si>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</si>
  <si>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</si>
  <si>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</si>
  <si>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</si>
  <si>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</si>
  <si>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</si>
  <si>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</si>
  <si>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</si>
  <si>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</si>
  <si>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</si>
  <si>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</si>
  <si>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</si>
  <si>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</si>
  <si>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</si>
  <si>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</si>
  <si>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</si>
  <si>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</si>
  <si>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</si>
  <si>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</si>
  <si>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</si>
  <si>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</si>
  <si>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</si>
  <si>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</si>
  <si>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</si>
  <si>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</si>
  <si>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</si>
  <si>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</si>
  <si>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</si>
  <si>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</si>
  <si>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</si>
  <si>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</si>
  <si>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</si>
  <si>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</si>
  <si>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</si>
  <si>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</si>
  <si>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</si>
  <si>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</si>
  <si>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</si>
  <si>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</si>
  <si>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</si>
  <si>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</si>
  <si>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</si>
  <si>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</si>
  <si>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</si>
  <si>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</si>
  <si>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</si>
  <si>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</si>
  <si>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</si>
  <si>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</si>
  <si>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</si>
  <si>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</si>
  <si>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</si>
  <si>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</si>
  <si>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</si>
  <si>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</si>
  <si>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</si>
  <si>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</si>
  <si>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</si>
  <si>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</si>
  <si>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</si>
  <si>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</si>
  <si>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</si>
  <si>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</si>
  <si>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</si>
  <si>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</si>
  <si>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</si>
  <si>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</si>
  <si>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</si>
  <si>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</si>
  <si>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</si>
  <si>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</si>
  <si>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</si>
  <si>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</si>
  <si>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</si>
  <si>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</si>
  <si>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</si>
  <si>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</si>
  <si>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</si>
  <si>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</si>
  <si>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</si>
  <si>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</si>
  <si>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</si>
  <si>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</si>
  <si>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</si>
  <si>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</si>
  <si>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</si>
  <si>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</si>
  <si>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</si>
  <si>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</si>
  <si>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</si>
  <si>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</si>
  <si>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</si>
  <si>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</si>
  <si>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</si>
  <si>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</si>
  <si>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</si>
  <si>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</si>
  <si>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</si>
  <si>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</si>
  <si>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</si>
  <si>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</si>
  <si>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</si>
  <si>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</si>
  <si>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</si>
  <si>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</si>
  <si>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</si>
  <si>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</si>
  <si>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</si>
  <si>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</si>
  <si>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</si>
  <si>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</si>
  <si>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</si>
  <si>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</si>
  <si>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</si>
  <si>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</si>
  <si>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</si>
  <si>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</si>
  <si>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</si>
  <si>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</si>
  <si>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</si>
  <si>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</si>
  <si>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</si>
  <si>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</si>
  <si>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</si>
  <si>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</si>
  <si>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</si>
  <si>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</si>
  <si>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</si>
  <si>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</si>
  <si>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</si>
  <si>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</si>
  <si>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</si>
  <si>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</si>
  <si>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</si>
  <si>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</si>
  <si>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</si>
  <si>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</si>
  <si>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</si>
  <si>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</si>
  <si>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</si>
  <si>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</si>
  <si>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</si>
  <si>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</si>
  <si>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</si>
  <si>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</si>
  <si>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</si>
  <si>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</si>
  <si>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</si>
  <si>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</si>
  <si>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</si>
  <si>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</si>
  <si>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</si>
  <si>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</si>
  <si>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</si>
  <si>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</si>
  <si>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</si>
  <si>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</si>
  <si>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</si>
  <si>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</si>
  <si>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</si>
  <si>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</si>
  <si>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</si>
  <si>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</si>
  <si>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</si>
  <si>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</si>
  <si>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</si>
  <si>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</si>
  <si>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</si>
  <si>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</si>
  <si>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</si>
  <si>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</si>
  <si>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</si>
  <si>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</si>
  <si>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</si>
  <si>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</si>
  <si>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</si>
  <si>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</si>
  <si>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</si>
  <si>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</si>
  <si>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</si>
  <si>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</si>
  <si>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</si>
  <si>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</si>
  <si>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</si>
  <si>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</si>
  <si>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</si>
  <si>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</si>
  <si>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</si>
  <si>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</si>
  <si>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</si>
  <si>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</si>
  <si>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</si>
  <si>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</si>
  <si>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</si>
  <si>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</si>
  <si>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</si>
  <si>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</si>
  <si>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</si>
  <si>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</si>
  <si>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</si>
  <si>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</si>
  <si>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</si>
  <si>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</si>
  <si>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</si>
  <si>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</si>
  <si>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</si>
  <si>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</si>
  <si>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</si>
  <si>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</si>
  <si>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</si>
  <si>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</si>
  <si>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</si>
  <si>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</si>
  <si>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</si>
  <si>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</si>
  <si>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</si>
  <si>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</si>
  <si>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</si>
  <si>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</si>
  <si>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</si>
  <si>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</si>
  <si>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</si>
  <si>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</si>
  <si>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</si>
  <si>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</si>
  <si>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</si>
  <si>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</si>
  <si>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</si>
  <si>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</si>
  <si>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</si>
  <si>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</si>
  <si>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</si>
  <si>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</si>
  <si>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</si>
  <si>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</si>
  <si>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</si>
  <si>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</si>
  <si>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</si>
  <si>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</si>
  <si>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</si>
  <si>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</si>
  <si>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</si>
  <si>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</si>
  <si>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</si>
  <si>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</si>
  <si>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</si>
  <si>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</si>
  <si>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</si>
  <si>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</si>
  <si>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</si>
  <si>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</si>
  <si>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</si>
  <si>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</si>
  <si>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</si>
  <si>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</si>
  <si>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</si>
  <si>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</si>
  <si>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</si>
  <si>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</si>
  <si>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</si>
  <si>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</si>
  <si>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</si>
  <si>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</si>
  <si>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</si>
  <si>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</si>
  <si>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</si>
  <si>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</si>
  <si>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</si>
  <si>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</si>
  <si>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</si>
  <si>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</si>
  <si>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</si>
  <si>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</si>
  <si>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</si>
  <si>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</si>
  <si>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</si>
  <si>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</si>
  <si>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</si>
  <si>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</si>
  <si>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</si>
  <si>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</si>
  <si>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</si>
  <si>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</si>
  <si>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</si>
  <si>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</si>
  <si>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</si>
  <si>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</si>
  <si>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</si>
  <si>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</si>
  <si>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</si>
  <si>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</si>
  <si>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</si>
  <si>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</si>
  <si>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</si>
  <si>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</si>
  <si>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</si>
  <si>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</si>
  <si>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</si>
  <si>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</si>
  <si>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</si>
  <si>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</si>
  <si>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</si>
  <si>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</si>
  <si>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</si>
  <si>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</si>
  <si>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</si>
  <si>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</si>
  <si>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</si>
  <si>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</si>
  <si>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</si>
  <si>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</si>
  <si>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</si>
  <si>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</si>
  <si>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</si>
  <si>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</si>
  <si>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</si>
  <si>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</si>
  <si>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</si>
  <si>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</si>
  <si>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</si>
  <si>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</si>
  <si>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</si>
  <si>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</si>
  <si>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</si>
  <si>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</si>
  <si>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</si>
  <si>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</si>
  <si>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</si>
  <si>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</si>
  <si>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</si>
  <si>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</si>
  <si>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</si>
  <si>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</si>
  <si>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</si>
  <si>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</si>
  <si>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</si>
  <si>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</si>
  <si>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</si>
  <si>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</si>
  <si>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</si>
  <si>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</si>
  <si>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</si>
  <si>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</si>
  <si>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</si>
  <si>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</si>
  <si>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</si>
  <si>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</si>
  <si>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</si>
  <si>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</si>
  <si>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</si>
  <si>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</si>
  <si>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</si>
  <si>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</si>
  <si>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</si>
  <si>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</si>
  <si>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</si>
  <si>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</si>
  <si>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</si>
  <si>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</si>
  <si>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</si>
  <si>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</si>
  <si>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</si>
  <si>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</si>
  <si>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</si>
  <si>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</si>
  <si>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</si>
  <si>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</si>
  <si>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</si>
  <si>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</si>
  <si>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</si>
  <si>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</si>
  <si>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</si>
  <si>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</si>
  <si>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</si>
  <si>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</si>
  <si>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</si>
  <si>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</si>
  <si>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</si>
  <si>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</si>
  <si>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</si>
  <si>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</si>
  <si>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</si>
  <si>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</si>
  <si>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</si>
  <si>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</si>
  <si>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</si>
  <si>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</si>
  <si>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</si>
  <si>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</si>
  <si>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</si>
  <si>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</si>
  <si>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</si>
  <si>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</si>
  <si>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</si>
  <si>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</si>
  <si>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</si>
  <si>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</si>
  <si>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</si>
  <si>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</si>
  <si>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</si>
  <si>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</si>
  <si>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</si>
  <si>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</si>
  <si>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</si>
  <si>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</si>
  <si>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</si>
  <si>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</si>
  <si>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</si>
  <si>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</si>
  <si>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</si>
  <si>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</si>
  <si>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</si>
  <si>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</si>
  <si>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</si>
  <si>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</si>
  <si>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</si>
  <si>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</si>
  <si>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</si>
  <si>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</si>
  <si>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</si>
  <si>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</si>
  <si>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</si>
  <si>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</si>
  <si>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</si>
  <si>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</si>
  <si>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</si>
  <si>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</si>
  <si>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</si>
  <si>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</si>
  <si>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</si>
  <si>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</si>
  <si>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</si>
  <si>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</si>
  <si>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</si>
  <si>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</si>
  <si>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</si>
  <si>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</si>
  <si>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</si>
  <si>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</si>
  <si>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</si>
  <si>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</si>
  <si>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</si>
  <si>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</si>
  <si>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</si>
  <si>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</si>
  <si>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</si>
  <si>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</si>
  <si>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</si>
  <si>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</si>
  <si>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</si>
  <si>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</si>
  <si>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</si>
  <si>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</si>
  <si>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</si>
  <si>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</si>
  <si>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</si>
  <si>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</si>
  <si>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</si>
  <si>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</si>
  <si>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</si>
  <si>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</si>
  <si>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</si>
  <si>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</si>
  <si>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</si>
  <si>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</si>
  <si>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</si>
  <si>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</si>
  <si>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</si>
  <si>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</si>
  <si>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</si>
  <si>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</si>
  <si>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</si>
  <si>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</si>
  <si>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</si>
  <si>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</si>
  <si>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</si>
  <si>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</si>
  <si>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</si>
  <si>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</si>
  <si>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</si>
  <si>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</si>
  <si>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</si>
  <si>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</si>
  <si>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</si>
  <si>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</si>
  <si>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</si>
  <si>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</si>
  <si>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</si>
  <si>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</si>
  <si>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</si>
  <si>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</si>
  <si>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</si>
  <si>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</si>
  <si>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</si>
  <si>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</si>
  <si>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</si>
  <si>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</si>
  <si>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</si>
  <si>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</si>
  <si>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</si>
  <si>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</si>
  <si>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</si>
  <si>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</si>
  <si>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</si>
  <si>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</si>
  <si>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</si>
  <si>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</si>
  <si>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</si>
  <si>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</si>
  <si>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</si>
  <si>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</si>
  <si>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</si>
  <si>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</si>
  <si>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</si>
  <si>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</si>
  <si>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</si>
  <si>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</si>
  <si>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</si>
  <si>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</si>
  <si>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</si>
  <si>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</si>
  <si>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</si>
  <si>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</si>
  <si>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</si>
  <si>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</si>
  <si>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</si>
  <si>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</si>
  <si>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</si>
  <si>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</si>
  <si>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</si>
  <si>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</si>
  <si>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</si>
  <si>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</si>
  <si>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</si>
  <si>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</si>
  <si>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</si>
  <si>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</si>
  <si>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</si>
  <si>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</si>
  <si>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</si>
  <si>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</si>
  <si>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</si>
  <si>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</si>
  <si>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</si>
  <si>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</si>
  <si>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</si>
  <si>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</si>
  <si>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</si>
  <si>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</si>
  <si>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</si>
  <si>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</si>
  <si>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</si>
  <si>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</si>
  <si>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</si>
  <si>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</si>
  <si>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</si>
  <si>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</si>
  <si>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</si>
  <si>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</si>
  <si>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</si>
  <si>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</si>
  <si>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</si>
  <si>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</si>
  <si>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</si>
  <si>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</si>
  <si>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</si>
  <si>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</si>
  <si>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</si>
  <si>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</si>
  <si>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</si>
  <si>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</si>
  <si>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</si>
  <si>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</si>
  <si>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</si>
  <si>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</si>
  <si>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</si>
  <si>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</si>
  <si>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</si>
  <si>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</si>
  <si>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</si>
  <si>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</si>
  <si>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</si>
  <si>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</si>
  <si>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</si>
  <si>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</si>
  <si>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</si>
  <si>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</si>
  <si>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</si>
  <si>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</si>
  <si>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</si>
  <si>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</si>
  <si>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</si>
  <si>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</si>
  <si>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</si>
  <si>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</si>
  <si>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</si>
  <si>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</si>
  <si>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</si>
  <si>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</si>
  <si>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</si>
  <si>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</si>
  <si>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</si>
  <si>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</si>
  <si>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</si>
  <si>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</si>
  <si>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</si>
  <si>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</si>
  <si>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</si>
  <si>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</si>
  <si>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</si>
  <si>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</si>
  <si>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</si>
  <si>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</si>
  <si>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</si>
  <si>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</si>
  <si>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</si>
  <si>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</si>
  <si>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</si>
  <si>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</si>
  <si>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</si>
  <si>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</si>
  <si>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</si>
  <si>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</si>
  <si>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</si>
  <si>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</si>
  <si>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</si>
  <si>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</si>
  <si>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</si>
  <si>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</si>
  <si>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</si>
  <si>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</si>
  <si>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</si>
  <si>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</si>
  <si>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</si>
  <si>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</si>
  <si>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</si>
  <si>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</si>
  <si>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</si>
  <si>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</si>
  <si>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</si>
  <si>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</si>
  <si>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</si>
  <si>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</si>
  <si>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</si>
  <si>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</si>
  <si>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</si>
  <si>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</si>
  <si>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</si>
  <si>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</si>
  <si>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</si>
  <si>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</si>
  <si>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</si>
  <si>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</si>
  <si>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</si>
  <si>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</si>
  <si>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</si>
  <si>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</si>
  <si>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</si>
  <si>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</si>
  <si>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</si>
  <si>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</si>
  <si>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</si>
  <si>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</si>
  <si>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</si>
  <si>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</si>
  <si>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</si>
  <si>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</si>
  <si>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</si>
  <si>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</si>
  <si>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</si>
  <si>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</si>
  <si>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</si>
  <si>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</si>
  <si>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</si>
  <si>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</si>
  <si>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</si>
  <si>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</si>
  <si>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</si>
  <si>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</si>
  <si>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</si>
  <si>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</si>
  <si>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</si>
  <si>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</si>
  <si>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</si>
  <si>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</si>
  <si>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</si>
  <si>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</si>
  <si>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</si>
  <si>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</si>
  <si>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</si>
  <si>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</si>
  <si>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</si>
  <si>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</si>
  <si>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</si>
  <si>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</si>
  <si>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</si>
  <si>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</si>
  <si>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</si>
  <si>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</si>
  <si>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</si>
  <si>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</si>
  <si>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</si>
  <si>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</si>
  <si>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</si>
  <si>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</si>
  <si>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</si>
  <si>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</si>
  <si>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</si>
  <si>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</si>
  <si>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</si>
  <si>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</si>
  <si>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</si>
  <si>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</si>
  <si>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</si>
  <si>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</si>
  <si>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</si>
  <si>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</si>
  <si>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</si>
  <si>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</si>
  <si>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</si>
  <si>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</si>
  <si>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</si>
  <si>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</si>
  <si>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</si>
  <si>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</si>
  <si>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</si>
  <si>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</si>
  <si>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</si>
  <si>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</si>
  <si>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</si>
  <si>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</si>
  <si>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</si>
  <si>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</si>
  <si>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</si>
  <si>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</si>
  <si>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</si>
  <si>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</si>
  <si>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</si>
  <si>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</si>
  <si>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</si>
  <si>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</si>
  <si>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</si>
  <si>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</si>
  <si>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</si>
  <si>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</si>
  <si>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</si>
  <si>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</si>
  <si>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</si>
  <si>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</si>
  <si>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</si>
  <si>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</si>
  <si>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</si>
  <si>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</si>
  <si>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</si>
  <si>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</si>
  <si>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</si>
  <si>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</si>
  <si>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</si>
  <si>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</si>
  <si>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</si>
  <si>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</si>
  <si>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</si>
  <si>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</si>
  <si>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</si>
  <si>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</si>
  <si>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</si>
  <si>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</si>
  <si>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</si>
  <si>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</si>
  <si>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</si>
  <si>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</si>
  <si>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</si>
  <si>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</si>
  <si>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</si>
  <si>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</si>
  <si>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</si>
  <si>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</si>
  <si>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</si>
  <si>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</si>
  <si>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</si>
  <si>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</si>
  <si>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</si>
  <si>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</si>
  <si>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</si>
  <si>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</si>
  <si>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</si>
  <si>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</si>
  <si>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</si>
  <si>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</si>
  <si>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</si>
  <si>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</si>
  <si>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</si>
  <si>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</si>
  <si>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</si>
  <si>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</si>
  <si>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</si>
  <si>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</si>
  <si>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</si>
  <si>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</si>
  <si>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</si>
  <si>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</si>
  <si>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</si>
  <si>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</si>
  <si>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</si>
  <si>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</si>
  <si>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</si>
  <si>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</si>
  <si>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</si>
  <si>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</si>
  <si>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</si>
  <si>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</si>
  <si>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</si>
  <si>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</si>
  <si>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</si>
  <si>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</si>
  <si>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</si>
  <si>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</si>
  <si>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</si>
  <si>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</si>
  <si>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</si>
  <si>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</si>
  <si>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</si>
  <si>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</si>
  <si>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</si>
  <si>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</si>
  <si>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</si>
  <si>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</si>
  <si>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</si>
  <si>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</si>
  <si>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</si>
  <si>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</si>
  <si>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</si>
  <si>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</si>
  <si>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</si>
  <si>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</si>
  <si>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</si>
  <si>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</si>
  <si>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</si>
  <si>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</si>
  <si>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</si>
  <si>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</si>
  <si>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</si>
  <si>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</si>
  <si>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</si>
  <si>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</si>
  <si>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</si>
  <si>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</si>
  <si>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</si>
  <si>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</si>
  <si>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</si>
  <si>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</si>
  <si>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</si>
  <si>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</si>
  <si>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</si>
  <si>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</si>
  <si>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</si>
  <si>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</si>
  <si>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</si>
  <si>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</si>
  <si>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</si>
  <si>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</si>
  <si>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</si>
  <si>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</si>
  <si>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</si>
  <si>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</si>
  <si>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</si>
  <si>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</si>
  <si>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</si>
  <si>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</si>
  <si>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</si>
  <si>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</si>
  <si>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</si>
  <si>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</si>
  <si>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</si>
  <si>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</si>
  <si>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</si>
  <si>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</si>
  <si>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</si>
  <si>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</si>
  <si>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</si>
  <si>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</si>
  <si>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</si>
  <si>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</si>
  <si>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</si>
  <si>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</si>
  <si>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</si>
  <si>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</si>
  <si>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</si>
  <si>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</si>
  <si>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</si>
  <si>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</si>
  <si>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</si>
  <si>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</si>
  <si>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</si>
  <si>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</si>
  <si>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</si>
  <si>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</si>
  <si>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</si>
  <si>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</si>
  <si>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</si>
  <si>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</si>
  <si>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</si>
  <si>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</si>
  <si>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</si>
  <si>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</si>
  <si>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</si>
  <si>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</si>
  <si>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</si>
  <si>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</si>
  <si>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</si>
  <si>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</si>
  <si>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</si>
  <si>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</si>
  <si>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</si>
  <si>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</si>
  <si>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</si>
  <si>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</si>
  <si>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</si>
  <si>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</si>
  <si>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</si>
  <si>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</si>
  <si>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</si>
  <si>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</si>
  <si>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</si>
  <si>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</si>
  <si>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</si>
  <si>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</si>
  <si>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</si>
  <si>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</si>
  <si>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</si>
  <si>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</si>
  <si>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</si>
  <si>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</si>
  <si>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</si>
  <si>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</si>
  <si>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</si>
  <si>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</si>
  <si>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</si>
  <si>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</si>
  <si>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</si>
  <si>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</si>
  <si>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</si>
  <si>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</si>
  <si>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</si>
  <si>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</si>
  <si>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</si>
  <si>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</si>
  <si>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</si>
  <si>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</si>
  <si>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</si>
  <si>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</si>
  <si>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</si>
  <si>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</si>
  <si>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</si>
  <si>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</si>
  <si>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</si>
  <si>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</si>
  <si>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</si>
  <si>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</si>
  <si>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</si>
  <si>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</si>
  <si>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</si>
  <si>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</si>
  <si>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</si>
  <si>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</si>
  <si>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</si>
  <si>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</si>
  <si>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</si>
  <si>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</si>
  <si>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</si>
  <si>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</si>
  <si>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</si>
  <si>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</si>
  <si>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</si>
  <si>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</si>
  <si>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</si>
  <si>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</si>
  <si>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</si>
  <si>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</si>
  <si>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</si>
  <si>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</si>
  <si>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</si>
  <si>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</si>
  <si>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</si>
  <si>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</si>
  <si>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</si>
  <si>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</si>
  <si>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</si>
  <si>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</si>
  <si>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</si>
  <si>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</si>
  <si>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</si>
  <si>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</si>
  <si>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</si>
  <si>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</si>
  <si>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</si>
  <si>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</si>
  <si>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</si>
  <si>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</si>
  <si>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</si>
  <si>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</si>
  <si>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</si>
  <si>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</si>
  <si>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</si>
  <si>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</si>
  <si>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</si>
  <si>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</si>
  <si>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</si>
  <si>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</si>
  <si>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</si>
  <si>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</si>
  <si>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</si>
  <si>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</si>
  <si>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</si>
  <si>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</si>
  <si>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</si>
  <si>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</si>
  <si>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</si>
  <si>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</si>
  <si>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</si>
  <si>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</si>
  <si>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</si>
  <si>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</si>
  <si>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</si>
  <si>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</si>
  <si>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</si>
  <si>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</si>
  <si>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</si>
  <si>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</si>
  <si>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</si>
  <si>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</si>
  <si>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</si>
  <si>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</si>
  <si>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</si>
  <si>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</si>
  <si>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</si>
  <si>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</si>
  <si>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</si>
  <si>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</si>
  <si>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</si>
  <si>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</si>
  <si>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</si>
  <si>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</si>
  <si>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</si>
  <si>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</si>
  <si>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</si>
  <si>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</si>
  <si>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</si>
  <si>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</si>
  <si>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</si>
  <si>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</si>
  <si>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</si>
  <si>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</si>
  <si>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</si>
  <si>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</si>
  <si>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</si>
  <si>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</si>
  <si>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</si>
  <si>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</si>
  <si>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</si>
  <si>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</si>
  <si>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</si>
  <si>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</si>
  <si>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</si>
  <si>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</si>
  <si>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</si>
  <si>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</si>
  <si>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</si>
  <si>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</si>
  <si>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</si>
  <si>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</si>
  <si>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</si>
  <si>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</si>
  <si>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</si>
  <si>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</si>
  <si>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</si>
  <si>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</si>
  <si>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</si>
  <si>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</si>
  <si>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</si>
  <si>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</si>
  <si>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</si>
  <si>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</si>
  <si>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</si>
  <si>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</si>
  <si>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</si>
  <si>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</si>
  <si>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</si>
  <si>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</si>
  <si>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</si>
  <si>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</si>
  <si>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</si>
  <si>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</si>
  <si>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</si>
  <si>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</si>
  <si>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</si>
  <si>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</si>
  <si>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</si>
  <si>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</si>
  <si>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</si>
  <si>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</si>
  <si>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</si>
  <si>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</si>
  <si>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</si>
  <si>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</si>
  <si>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</si>
  <si>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</si>
  <si>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</si>
  <si>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</si>
  <si>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</si>
  <si>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</si>
  <si>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</si>
  <si>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</si>
  <si>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</si>
  <si>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</si>
  <si>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</si>
  <si>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</si>
  <si>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</si>
  <si>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</si>
  <si>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</si>
  <si>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</si>
  <si>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</si>
  <si>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</si>
  <si>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</si>
  <si>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</si>
  <si>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</si>
  <si>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</si>
  <si>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</si>
  <si>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</si>
  <si>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</si>
  <si>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</si>
  <si>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</si>
  <si>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</si>
  <si>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</si>
  <si>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</si>
  <si>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</si>
  <si>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</si>
  <si>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</si>
  <si>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</si>
  <si>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</si>
  <si>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</si>
  <si>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</si>
  <si>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</si>
  <si>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</si>
  <si>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</si>
  <si>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</si>
  <si>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</si>
  <si>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</si>
  <si>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</si>
  <si>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</si>
  <si>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</si>
  <si>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</si>
  <si>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</si>
  <si>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</si>
  <si>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</si>
  <si>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</si>
  <si>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</si>
  <si>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</si>
  <si>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</si>
  <si>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</si>
  <si>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</si>
  <si>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</si>
  <si>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</si>
  <si>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</si>
  <si>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</si>
  <si>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</si>
  <si>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</si>
  <si>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</si>
  <si>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</si>
  <si>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</si>
  <si>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</si>
  <si>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</si>
  <si>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</si>
  <si>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</si>
  <si>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</si>
  <si>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</si>
  <si>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</si>
  <si>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</si>
  <si>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</si>
  <si>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</si>
  <si>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</si>
  <si>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</si>
  <si>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</si>
  <si>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</si>
  <si>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</si>
  <si>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</si>
  <si>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</si>
  <si>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</si>
  <si>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</si>
  <si>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</si>
  <si>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</si>
  <si>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</si>
  <si>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</si>
  <si>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</si>
  <si>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</si>
  <si>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</si>
  <si>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</si>
  <si>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</si>
  <si>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</si>
  <si>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</si>
  <si>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</si>
  <si>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</si>
  <si>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</si>
  <si>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</si>
  <si>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</si>
  <si>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</si>
  <si>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</si>
  <si>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</si>
  <si>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</si>
  <si>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</si>
  <si>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</si>
  <si>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</si>
  <si>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</si>
  <si>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</si>
  <si>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</si>
  <si>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</si>
  <si>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</si>
  <si>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</si>
  <si>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</si>
  <si>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</si>
  <si>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</si>
  <si>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</si>
  <si>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</si>
  <si>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</si>
  <si>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</si>
  <si>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</si>
  <si>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</si>
  <si>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</si>
  <si>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</si>
  <si>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</si>
  <si>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</si>
  <si>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</si>
  <si>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</si>
  <si>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</si>
  <si>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</si>
  <si>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</si>
  <si>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</si>
  <si>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</si>
  <si>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</si>
  <si>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</si>
  <si>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</si>
  <si>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</si>
  <si>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</si>
  <si>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</si>
  <si>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</si>
  <si>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</si>
  <si>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</si>
  <si>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</si>
  <si>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</si>
  <si>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</si>
  <si>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</si>
  <si>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</si>
  <si>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</si>
  <si>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</si>
  <si>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</si>
  <si>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</si>
  <si>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</si>
  <si>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</si>
  <si>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</si>
  <si>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</si>
  <si>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</si>
  <si>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</si>
  <si>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</si>
  <si>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</si>
  <si>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</si>
  <si>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</si>
  <si>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</si>
  <si>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</si>
  <si>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</si>
  <si>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</si>
  <si>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</si>
  <si>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</si>
  <si>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</si>
  <si>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</si>
  <si>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</si>
  <si>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</si>
  <si>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</si>
  <si>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</si>
  <si>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</si>
  <si>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</si>
  <si>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</si>
  <si>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</si>
  <si>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</si>
  <si>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</si>
  <si>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</si>
  <si>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</si>
  <si>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</si>
  <si>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</si>
  <si>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</si>
  <si>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</si>
  <si>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</si>
  <si>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</si>
  <si>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</si>
  <si>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</si>
  <si>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</si>
  <si>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</si>
  <si>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</si>
  <si>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</si>
  <si>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</si>
  <si>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</si>
  <si>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</si>
  <si>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</si>
  <si>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</si>
  <si>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</si>
  <si>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</si>
  <si>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</si>
  <si>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</si>
  <si>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</si>
  <si>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</si>
  <si>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</si>
  <si>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</si>
  <si>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</si>
  <si>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</si>
  <si>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</si>
  <si>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</si>
  <si>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</si>
  <si>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</si>
  <si>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</si>
  <si>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</si>
  <si>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</si>
  <si>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</si>
  <si>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</si>
  <si>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</si>
  <si>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</si>
  <si>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</si>
  <si>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</si>
  <si>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</si>
  <si>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</si>
  <si>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</si>
  <si>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</si>
  <si>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</si>
  <si>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</si>
  <si>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</si>
  <si>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</si>
  <si>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</si>
  <si>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</si>
  <si>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</si>
  <si>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</si>
  <si>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</si>
  <si>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</si>
  <si>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</si>
  <si>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</si>
  <si>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</si>
  <si>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</si>
  <si>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</si>
  <si>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</si>
  <si>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</si>
  <si>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</si>
  <si>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</si>
  <si>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</si>
  <si>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</si>
  <si>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</si>
  <si>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</si>
  <si>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</si>
  <si>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</si>
  <si>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</si>
  <si>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</si>
  <si>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</si>
  <si>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</si>
  <si>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</si>
  <si>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</si>
  <si>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</si>
  <si>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</si>
  <si>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</si>
  <si>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</si>
  <si>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</si>
  <si>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</si>
  <si>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</si>
  <si>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</si>
  <si>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</si>
  <si>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</si>
  <si>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</si>
  <si>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</si>
  <si>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</si>
  <si>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</si>
  <si>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</si>
  <si>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</si>
  <si>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</si>
  <si>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</si>
  <si>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</si>
  <si>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</si>
  <si>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</si>
  <si>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</si>
  <si>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</si>
  <si>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</si>
  <si>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</si>
  <si>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</si>
  <si>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</si>
  <si>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</si>
  <si>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</si>
  <si>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</si>
  <si>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</si>
  <si>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</si>
  <si>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</si>
  <si>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</si>
  <si>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</si>
  <si>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</si>
  <si>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</si>
  <si>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</si>
  <si>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</si>
  <si>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</si>
  <si>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</si>
  <si>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</si>
  <si>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</si>
  <si>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</si>
  <si>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</si>
  <si>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</si>
  <si>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</si>
  <si>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</si>
  <si>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</si>
  <si>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</si>
  <si>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</si>
  <si>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</si>
  <si>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</si>
  <si>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</si>
  <si>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</si>
  <si>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</si>
  <si>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</si>
  <si>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</si>
  <si>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</si>
  <si>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</si>
  <si>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</si>
  <si>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</si>
  <si>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</si>
  <si>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</si>
  <si>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</si>
  <si>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</si>
  <si>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</si>
  <si>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</si>
  <si>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</si>
  <si>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</si>
  <si>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</si>
  <si>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</si>
  <si>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</si>
  <si>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</si>
  <si>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</si>
  <si>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</si>
  <si>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</si>
  <si>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</si>
  <si>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</si>
  <si>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</si>
  <si>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</si>
  <si>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</si>
  <si>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</si>
  <si>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</si>
  <si>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</si>
  <si>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</si>
  <si>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</si>
  <si>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</si>
  <si>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</si>
  <si>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</si>
  <si>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</si>
  <si>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</si>
  <si>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</si>
  <si>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</si>
  <si>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</si>
  <si>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</si>
  <si>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</si>
  <si>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</si>
  <si>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</si>
  <si>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</si>
  <si>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</si>
  <si>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</si>
  <si>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</si>
  <si>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</si>
  <si>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</si>
  <si>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</si>
  <si>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</si>
  <si>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</si>
  <si>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</si>
  <si>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</si>
  <si>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</si>
  <si>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</si>
  <si>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</si>
  <si>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</si>
  <si>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</si>
  <si>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</si>
  <si>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</si>
  <si>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</si>
  <si>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</si>
  <si>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</si>
  <si>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</si>
  <si>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</si>
  <si>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</si>
  <si>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</si>
  <si>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</si>
  <si>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</si>
  <si>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</si>
  <si>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</si>
  <si>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</si>
  <si>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</si>
  <si>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</si>
  <si>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</si>
  <si>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</si>
  <si>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</si>
  <si>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</si>
  <si>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</si>
  <si>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</si>
  <si>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</si>
  <si>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</si>
  <si>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</si>
  <si>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</si>
  <si>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</si>
  <si>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</si>
  <si>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</si>
  <si>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</si>
  <si>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</si>
  <si>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</si>
  <si>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</si>
  <si>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</si>
  <si>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</si>
  <si>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</si>
  <si>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</si>
  <si>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</si>
  <si>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</si>
  <si>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</si>
  <si>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</si>
  <si>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</si>
  <si>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</si>
  <si>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</si>
  <si>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</si>
  <si>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</si>
  <si>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</si>
  <si>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</si>
  <si>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</si>
  <si>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</si>
  <si>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</si>
  <si>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</si>
  <si>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</si>
  <si>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</si>
  <si>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</si>
  <si>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</si>
  <si>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</si>
  <si>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</si>
  <si>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</si>
  <si>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</si>
  <si>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</si>
  <si>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</si>
  <si>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</si>
  <si>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</si>
  <si>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</si>
  <si>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</si>
  <si>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</si>
  <si>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</si>
  <si>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</si>
  <si>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</si>
  <si>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</si>
  <si>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</si>
  <si>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</si>
  <si>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</si>
  <si>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</si>
  <si>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</si>
  <si>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</si>
  <si>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</si>
  <si>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</si>
  <si>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</si>
  <si>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</si>
  <si>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</si>
  <si>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</si>
  <si>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</si>
  <si>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</si>
  <si>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</si>
  <si>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</si>
  <si>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</si>
  <si>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</si>
  <si>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</si>
  <si>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</si>
  <si>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</si>
  <si>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</si>
  <si>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</si>
  <si>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</si>
  <si>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</si>
  <si>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</si>
  <si>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</si>
  <si>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</si>
  <si>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</si>
  <si>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</si>
  <si>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</si>
  <si>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</si>
  <si>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</si>
  <si>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</si>
  <si>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</si>
  <si>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</si>
  <si>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</si>
  <si>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</si>
  <si>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</si>
  <si>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</si>
  <si>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</si>
  <si>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</si>
  <si>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</si>
  <si>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</si>
  <si>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</si>
  <si>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</si>
  <si>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</si>
  <si>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</si>
  <si>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</si>
  <si>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</si>
  <si>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</si>
  <si>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</si>
  <si>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</si>
  <si>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</si>
  <si>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</si>
  <si>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</si>
  <si>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</si>
  <si>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</si>
  <si>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</si>
  <si>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</si>
  <si>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</si>
  <si>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</si>
  <si>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</si>
  <si>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</si>
  <si>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</si>
  <si>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</si>
  <si>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</si>
  <si>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</si>
  <si>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</si>
  <si>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</si>
  <si>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</si>
  <si>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</si>
  <si>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</si>
  <si>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</si>
  <si>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</si>
  <si>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</si>
  <si>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</si>
  <si>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</si>
  <si>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</si>
  <si>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</si>
  <si>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</si>
  <si>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</si>
  <si>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</si>
  <si>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</si>
  <si>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</si>
  <si>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</si>
  <si>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</si>
  <si>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</si>
  <si>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</si>
  <si>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</si>
  <si>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</si>
  <si>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</si>
  <si>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</si>
  <si>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</si>
  <si>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</si>
  <si>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</si>
  <si>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</si>
  <si>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</si>
  <si>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</si>
  <si>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</si>
  <si>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</si>
  <si>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</si>
  <si>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</si>
  <si>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</si>
  <si>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</si>
  <si>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</si>
  <si>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</si>
  <si>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</si>
  <si>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</si>
  <si>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</si>
  <si>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</si>
  <si>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</si>
  <si>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</si>
  <si>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</si>
  <si>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</si>
  <si>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</si>
  <si>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</si>
  <si>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</si>
  <si>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</si>
  <si>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</si>
  <si>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</si>
  <si>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</si>
  <si>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</si>
  <si>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</si>
  <si>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</si>
  <si>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</si>
  <si>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</si>
  <si>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</si>
  <si>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</si>
  <si>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</si>
  <si>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</si>
  <si>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</si>
  <si>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</si>
  <si>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</si>
  <si>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</si>
  <si>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</si>
  <si>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</si>
  <si>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</si>
  <si>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</si>
  <si>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</si>
  <si>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</si>
  <si>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</si>
  <si>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</si>
  <si>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</si>
  <si>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</si>
  <si>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</si>
  <si>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</si>
  <si>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</si>
  <si>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</si>
  <si>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</si>
  <si>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</si>
  <si>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</si>
  <si>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</si>
  <si>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</si>
  <si>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</si>
  <si>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</si>
  <si>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</si>
  <si>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</si>
  <si>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</si>
  <si>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</si>
  <si>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</si>
  <si>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</si>
  <si>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</si>
  <si>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</si>
  <si>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</si>
  <si>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</si>
  <si>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</si>
  <si>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</si>
  <si>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</si>
  <si>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</si>
  <si>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</si>
  <si>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</si>
  <si>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</si>
  <si>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</si>
  <si>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</si>
  <si>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</si>
  <si>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</si>
  <si>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</si>
  <si>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</si>
  <si>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</si>
  <si>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</si>
  <si>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</si>
  <si>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</si>
  <si>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</si>
  <si>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</si>
  <si>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</si>
  <si>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</si>
  <si>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</si>
  <si>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</si>
  <si>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</si>
  <si>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</si>
  <si>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</si>
  <si>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</si>
  <si>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</si>
  <si>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</si>
  <si>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</si>
  <si>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</si>
  <si>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</si>
  <si>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</si>
  <si>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</si>
  <si>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</si>
  <si>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</si>
  <si>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</si>
  <si>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</si>
  <si>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</si>
  <si>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</si>
  <si>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</si>
  <si>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</si>
  <si>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</si>
  <si>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</si>
  <si>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</si>
  <si>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</si>
  <si>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</si>
  <si>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</si>
  <si>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</si>
  <si>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</si>
  <si>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</si>
  <si>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</si>
  <si>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</si>
  <si>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</si>
  <si>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</si>
  <si>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</si>
  <si>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</si>
  <si>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</si>
  <si>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</si>
  <si>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</si>
  <si>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</si>
  <si>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</si>
  <si>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</si>
  <si>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</si>
  <si>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</si>
  <si>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</si>
  <si>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</si>
  <si>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</si>
  <si>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</si>
  <si>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</si>
  <si>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</si>
  <si>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</si>
  <si>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</si>
  <si>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</si>
  <si>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</si>
  <si>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</si>
  <si>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</si>
  <si>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</si>
  <si>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</si>
  <si>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</si>
  <si>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</si>
  <si>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</si>
  <si>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</si>
  <si>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</si>
  <si>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</si>
  <si>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</si>
  <si>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</si>
  <si>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</si>
  <si>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</si>
  <si>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</si>
  <si>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</si>
  <si>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</si>
  <si>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</si>
  <si>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</si>
  <si>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</si>
  <si>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</si>
  <si>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</si>
  <si>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</si>
  <si>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</si>
  <si>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</si>
  <si>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</si>
  <si>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</si>
  <si>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</si>
  <si>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</si>
  <si>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</si>
  <si>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</si>
  <si>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</si>
  <si>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</si>
  <si>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</si>
  <si>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</si>
  <si>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</si>
  <si>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</si>
  <si>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</si>
  <si>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</si>
  <si>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</si>
  <si>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</si>
  <si>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</si>
  <si>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</si>
  <si>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</si>
  <si>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</si>
  <si>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</si>
  <si>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</si>
  <si>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</si>
  <si>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</si>
  <si>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</si>
  <si>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</si>
  <si>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</si>
  <si>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</si>
  <si>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</si>
  <si>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</si>
  <si>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</si>
  <si>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</si>
  <si>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</si>
  <si>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</si>
  <si>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</si>
  <si>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</si>
  <si>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</si>
  <si>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</si>
  <si>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</si>
  <si>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</si>
  <si>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</si>
  <si>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</si>
  <si>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</si>
  <si>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</si>
  <si>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</si>
  <si>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</si>
  <si>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</si>
  <si>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</si>
  <si>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</si>
  <si>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</si>
  <si>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</si>
  <si>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</si>
  <si>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</si>
  <si>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</si>
  <si>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</si>
  <si>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</si>
  <si>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</si>
  <si>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</si>
  <si>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</si>
  <si>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</si>
  <si>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</si>
  <si>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</si>
  <si>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</si>
  <si>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</si>
  <si>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</si>
  <si>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</si>
  <si>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</si>
  <si>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</si>
  <si>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</si>
  <si>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</si>
  <si>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</si>
  <si>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</si>
  <si>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</si>
  <si>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</si>
  <si>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</si>
  <si>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</si>
  <si>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</si>
  <si>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</si>
  <si>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</si>
  <si>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</si>
  <si>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</si>
  <si>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</si>
  <si>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</si>
  <si>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</si>
  <si>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</si>
  <si>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</si>
  <si>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</si>
  <si>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</si>
  <si>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</si>
  <si>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</si>
  <si>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</si>
  <si>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</si>
  <si>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</si>
  <si>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</si>
  <si>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</si>
  <si>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</si>
  <si>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</si>
  <si>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</si>
  <si>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</si>
  <si>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</si>
  <si>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</si>
  <si>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</si>
  <si>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</si>
  <si>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</si>
  <si>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</si>
  <si>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</si>
  <si>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</si>
  <si>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</si>
  <si>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</si>
  <si>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</si>
  <si>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</si>
  <si>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</si>
  <si>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</si>
  <si>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</si>
  <si>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</si>
  <si>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</si>
  <si>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</si>
  <si>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</si>
  <si>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</si>
  <si>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</si>
  <si>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</si>
  <si>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</si>
  <si>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</si>
  <si>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</si>
  <si>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</si>
  <si>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</si>
  <si>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</si>
  <si>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</si>
  <si>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</si>
  <si>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</si>
  <si>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</si>
  <si>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</si>
  <si>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</si>
  <si>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</si>
  <si>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</si>
  <si>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</si>
  <si>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</si>
  <si>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</si>
  <si>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</si>
  <si>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</si>
  <si>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</si>
  <si>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</si>
  <si>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</si>
  <si>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</si>
  <si>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</si>
  <si>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</si>
  <si>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</si>
  <si>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</si>
  <si>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</si>
  <si>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</si>
  <si>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</si>
  <si>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</si>
  <si>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</si>
  <si>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</si>
  <si>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</si>
  <si>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</si>
  <si>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</si>
  <si>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</si>
  <si>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</si>
  <si>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</si>
  <si>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</si>
  <si>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</si>
  <si>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</si>
  <si>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</si>
  <si>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</si>
  <si>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</si>
  <si>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</si>
  <si>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</si>
  <si>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</si>
  <si>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</si>
  <si>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</si>
  <si>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</si>
  <si>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</si>
  <si>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</si>
  <si>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</si>
  <si>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</si>
  <si>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</si>
  <si>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</si>
  <si>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</si>
  <si>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</si>
  <si>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</si>
  <si>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</si>
  <si>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</si>
  <si>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</si>
  <si>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</si>
  <si>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</si>
  <si>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</si>
  <si>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</si>
  <si>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</si>
  <si>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</si>
  <si>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</si>
  <si>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</si>
  <si>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</si>
  <si>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</si>
  <si>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</si>
  <si>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</si>
  <si>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</si>
  <si>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</si>
  <si>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</si>
  <si>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</si>
  <si>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</si>
  <si>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</si>
  <si>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</si>
  <si>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</si>
  <si>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</si>
  <si>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</si>
  <si>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</si>
  <si>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</si>
  <si>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</si>
  <si>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</si>
  <si>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</si>
  <si>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</si>
  <si>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</si>
  <si>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</si>
  <si>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</si>
  <si>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</si>
  <si>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</si>
  <si>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</si>
  <si>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</si>
  <si>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</si>
  <si>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</si>
  <si>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</si>
  <si>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</si>
  <si>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</si>
  <si>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</si>
  <si>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</si>
  <si>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</si>
  <si>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</si>
  <si>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</si>
  <si>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</si>
  <si>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</si>
  <si>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</si>
  <si>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</si>
  <si>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</si>
  <si>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</si>
  <si>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</si>
  <si>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</si>
  <si>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</si>
  <si>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</si>
  <si>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</si>
  <si>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</si>
  <si>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</si>
  <si>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</si>
  <si>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</si>
  <si>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</si>
  <si>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</si>
  <si>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</si>
  <si>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</si>
  <si>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</si>
  <si>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</si>
  <si>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</si>
  <si>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</si>
  <si>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</si>
  <si>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</si>
  <si>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</si>
  <si>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</si>
  <si>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</si>
  <si>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</si>
  <si>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</si>
  <si>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</si>
  <si>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</si>
  <si>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</si>
  <si>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</si>
  <si>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</si>
  <si>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</si>
  <si>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</si>
  <si>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</si>
  <si>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</si>
  <si>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</si>
  <si>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</si>
  <si>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</si>
  <si>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</si>
  <si>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</si>
  <si>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</si>
  <si>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</si>
  <si>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</si>
  <si>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</si>
  <si>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</si>
  <si>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</si>
  <si>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</si>
  <si>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</si>
  <si>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</si>
  <si>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</si>
  <si>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</si>
  <si>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</si>
  <si>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</si>
  <si>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</si>
  <si>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</si>
  <si>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</si>
  <si>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</si>
  <si>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</si>
  <si>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</si>
  <si>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</si>
  <si>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</si>
  <si>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</si>
  <si>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</si>
  <si>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</si>
  <si>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</si>
  <si>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</si>
  <si>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</si>
  <si>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</si>
  <si>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</si>
  <si>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</si>
  <si>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</si>
  <si>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</si>
  <si>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</si>
  <si>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</si>
  <si>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</si>
  <si>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</si>
  <si>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</si>
  <si>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</si>
  <si>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</si>
  <si>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</si>
  <si>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</si>
  <si>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</si>
  <si>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</si>
  <si>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</si>
  <si>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</si>
  <si>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</si>
  <si>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</si>
  <si>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</si>
  <si>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</si>
  <si>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</si>
  <si>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</si>
  <si>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</si>
  <si>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</si>
  <si>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</si>
  <si>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</si>
  <si>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</si>
  <si>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</si>
  <si>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</si>
  <si>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</si>
  <si>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</si>
  <si>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</si>
  <si>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</si>
  <si>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</si>
  <si>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</si>
  <si>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</si>
  <si>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</si>
  <si>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</si>
  <si>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</si>
  <si>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</si>
  <si>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</si>
  <si>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</si>
  <si>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</si>
  <si>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</si>
  <si>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</si>
  <si>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</si>
  <si>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</si>
  <si>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</si>
  <si>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</si>
  <si>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</si>
  <si>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</si>
  <si>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</si>
  <si>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</si>
  <si>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</si>
  <si>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</si>
  <si>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</si>
  <si>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</si>
  <si>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</si>
  <si>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</si>
  <si>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</si>
  <si>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</si>
  <si>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</si>
  <si>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</si>
  <si>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</si>
  <si>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</si>
  <si>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</si>
  <si>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</si>
  <si>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</si>
  <si>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</si>
  <si>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</si>
  <si>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</si>
  <si>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</si>
  <si>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</si>
  <si>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</si>
  <si>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</si>
  <si>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</si>
  <si>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</si>
  <si>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</si>
  <si>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</si>
  <si>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</si>
  <si>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</si>
  <si>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</si>
  <si>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</si>
  <si>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</si>
  <si>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</si>
  <si>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</si>
  <si>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</si>
  <si>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</si>
  <si>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</si>
  <si>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</si>
  <si>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</si>
  <si>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</si>
  <si>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</si>
  <si>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</si>
  <si>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</si>
  <si>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</si>
  <si>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</si>
  <si>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</si>
  <si>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</si>
  <si>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</si>
  <si>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</si>
  <si>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</si>
  <si>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</si>
  <si>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</si>
  <si>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</si>
  <si>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</si>
  <si>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</si>
  <si>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</si>
  <si>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</si>
  <si>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</si>
  <si>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</si>
  <si>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</si>
  <si>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</si>
  <si>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</si>
  <si>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</si>
  <si>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</si>
  <si>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</si>
  <si>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</si>
  <si>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</si>
  <si>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</si>
  <si>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</si>
  <si>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</si>
  <si>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</si>
  <si>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</si>
  <si>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</si>
  <si>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</si>
  <si>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</si>
  <si>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</si>
  <si>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</si>
  <si>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</si>
  <si>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</si>
  <si>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</si>
  <si>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</si>
  <si>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</si>
  <si>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</si>
  <si>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</si>
  <si>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</si>
  <si>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</si>
  <si>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</si>
  <si>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</si>
  <si>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</si>
  <si>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</si>
  <si>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</si>
  <si>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</si>
  <si>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</si>
  <si>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</si>
  <si>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</si>
  <si>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</si>
  <si>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</si>
  <si>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</si>
  <si>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</si>
  <si>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</si>
  <si>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</si>
  <si>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</si>
  <si>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</si>
  <si>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</si>
  <si>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</si>
  <si>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</si>
  <si>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</si>
  <si>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</si>
  <si>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</si>
  <si>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</si>
  <si>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</si>
  <si>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</si>
  <si>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</si>
  <si>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</si>
  <si>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</si>
  <si>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</si>
  <si>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</si>
  <si>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</si>
  <si>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</si>
  <si>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</si>
  <si>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</si>
  <si>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</si>
  <si>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</si>
  <si>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</si>
  <si>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</si>
  <si>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</si>
  <si>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</si>
  <si>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</si>
  <si>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</si>
  <si>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</si>
  <si>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</si>
  <si>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</si>
  <si>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</si>
  <si>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</si>
  <si>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</si>
  <si>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</si>
  <si>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</si>
  <si>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</si>
  <si>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</si>
  <si>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</si>
  <si>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</si>
  <si>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</si>
  <si>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</si>
  <si>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</si>
  <si>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</si>
  <si>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</si>
  <si>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</si>
  <si>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</si>
  <si>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</si>
  <si>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</si>
  <si>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</si>
  <si>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</si>
  <si>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</si>
  <si>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</si>
  <si>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</si>
  <si>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</si>
  <si>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</si>
  <si>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</si>
  <si>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</si>
  <si>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</si>
  <si>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</si>
  <si>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</si>
  <si>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</si>
  <si>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</si>
  <si>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</si>
  <si>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</si>
  <si>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</si>
  <si>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</si>
  <si>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</si>
  <si>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</si>
  <si>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</si>
  <si>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</si>
  <si>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</si>
  <si>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</si>
  <si>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</si>
  <si>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</si>
  <si>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</si>
  <si>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</si>
  <si>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</si>
  <si>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</si>
  <si>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</si>
  <si>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</si>
  <si>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</si>
  <si>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</si>
  <si>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</si>
  <si>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</si>
  <si>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</si>
  <si>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</si>
  <si>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</si>
  <si>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</si>
  <si>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</si>
  <si>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</si>
  <si>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</si>
  <si>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</si>
  <si>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</si>
  <si>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</si>
  <si>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</si>
  <si>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</si>
  <si>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</si>
  <si>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</si>
  <si>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</si>
  <si>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</si>
  <si>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</si>
  <si>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</si>
  <si>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</si>
  <si>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</si>
  <si>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</si>
  <si>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</si>
  <si>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</si>
  <si>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</si>
  <si>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</si>
  <si>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</si>
  <si>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</si>
  <si>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</si>
  <si>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</si>
  <si>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</si>
  <si>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</si>
  <si>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</si>
  <si>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</si>
  <si>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</si>
  <si>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</si>
  <si>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</si>
  <si>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</si>
  <si>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</si>
  <si>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</si>
  <si>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</si>
  <si>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</si>
  <si>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</si>
  <si>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</si>
  <si>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</si>
  <si>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</si>
  <si>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</si>
  <si>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</si>
  <si>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</si>
  <si>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</si>
  <si>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</si>
  <si>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</si>
  <si>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</si>
  <si>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</si>
  <si>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</si>
  <si>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</si>
  <si>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</si>
  <si>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</si>
  <si>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</si>
  <si>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</si>
  <si>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</si>
  <si>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</si>
  <si>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</si>
  <si>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</si>
  <si>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</si>
  <si>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</si>
  <si>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</si>
  <si>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</si>
  <si>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</si>
  <si>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</si>
  <si>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</si>
  <si>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</si>
  <si>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</si>
  <si>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</si>
  <si>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</si>
  <si>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</si>
  <si>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</si>
  <si>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</si>
  <si>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</si>
  <si>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</si>
  <si>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</si>
  <si>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</si>
  <si>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</si>
  <si>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</si>
  <si>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</si>
  <si>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</si>
  <si>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</si>
  <si>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</si>
  <si>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</si>
  <si>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</si>
  <si>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</si>
  <si>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</si>
  <si>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</si>
  <si>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</si>
  <si>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</si>
  <si>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</si>
  <si>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</si>
  <si>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</si>
  <si>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</si>
  <si>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</si>
  <si>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</si>
  <si>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</si>
  <si>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</si>
  <si>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</si>
  <si>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</si>
  <si>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</si>
  <si>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</si>
  <si>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</si>
  <si>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</si>
  <si>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</si>
  <si>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</si>
  <si>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</si>
  <si>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</si>
  <si>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</si>
  <si>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</si>
  <si>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</si>
  <si>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</si>
  <si>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</si>
  <si>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</si>
  <si>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</si>
  <si>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</si>
  <si>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</si>
  <si>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</si>
  <si>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</si>
  <si>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</si>
  <si>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</si>
  <si>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</si>
  <si>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</si>
  <si>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</si>
  <si>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</si>
  <si>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</si>
  <si>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</si>
  <si>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</si>
  <si>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</si>
  <si>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</si>
  <si>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</si>
  <si>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</si>
  <si>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</si>
  <si>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</si>
  <si>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</si>
  <si>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</si>
  <si>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</si>
  <si>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</si>
  <si>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</si>
  <si>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</si>
  <si>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</si>
  <si>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</si>
  <si>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</si>
  <si>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</si>
  <si>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</si>
  <si>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</si>
  <si>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</si>
  <si>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</si>
  <si>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</si>
  <si>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</si>
  <si>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</si>
  <si>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</si>
  <si>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</si>
  <si>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</si>
  <si>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</si>
  <si>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</si>
  <si>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</si>
  <si>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</si>
  <si>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</si>
  <si>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</si>
  <si>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</si>
  <si>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</si>
  <si>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</si>
  <si>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</si>
  <si>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</si>
  <si>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</si>
  <si>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</si>
  <si>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</si>
  <si>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</si>
  <si>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</si>
  <si>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</si>
  <si>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</si>
  <si>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</si>
  <si>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</si>
  <si>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</si>
  <si>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</si>
  <si>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</si>
  <si>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</si>
  <si>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</si>
  <si>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</si>
  <si>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</si>
  <si>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</si>
  <si>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</si>
  <si>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</si>
  <si>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</si>
  <si>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</si>
  <si>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</si>
  <si>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</si>
  <si>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</si>
  <si>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</si>
  <si>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</si>
  <si>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</si>
  <si>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</si>
  <si>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</si>
  <si>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</si>
  <si>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</si>
  <si>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</si>
  <si>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</si>
  <si>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</si>
  <si>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</si>
  <si>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</si>
  <si>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</si>
  <si>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</si>
  <si>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</si>
  <si>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</si>
  <si>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</si>
  <si>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</si>
  <si>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</si>
  <si>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</si>
  <si>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</si>
  <si>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</si>
  <si>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</si>
  <si>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</si>
  <si>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</si>
  <si>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</si>
  <si>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</si>
  <si>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</si>
  <si>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</si>
  <si>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</si>
  <si>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</si>
  <si>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</si>
  <si>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</si>
  <si>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</si>
  <si>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</si>
  <si>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</si>
  <si>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</si>
  <si>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</si>
  <si>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</si>
  <si>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</si>
  <si>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</si>
  <si>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</si>
  <si>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</si>
  <si>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</si>
  <si>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</si>
  <si>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</si>
  <si>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</si>
  <si>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</si>
  <si>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</si>
  <si>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</si>
  <si>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</si>
  <si>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</si>
  <si>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</si>
  <si>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</si>
  <si>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</si>
  <si>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</si>
  <si>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</si>
  <si>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</si>
  <si>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</si>
  <si>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</si>
  <si>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</si>
  <si>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</si>
  <si>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</si>
  <si>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</si>
  <si>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</si>
  <si>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</si>
  <si>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</si>
  <si>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</si>
  <si>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</si>
  <si>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</si>
  <si>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</si>
  <si>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</si>
  <si>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</si>
  <si>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</si>
  <si>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</si>
  <si>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</si>
  <si>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</si>
  <si>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</si>
  <si>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</si>
  <si>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</si>
  <si>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</si>
  <si>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</si>
  <si>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</si>
  <si>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</si>
  <si>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</si>
  <si>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</si>
  <si>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</si>
  <si>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</si>
  <si>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</si>
  <si>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</si>
  <si>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</si>
  <si>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</si>
  <si>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</si>
  <si>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</si>
  <si>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</si>
  <si>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</si>
  <si>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</si>
  <si>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</si>
  <si>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</si>
  <si>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</si>
  <si>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</si>
  <si>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</si>
  <si>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</si>
  <si>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</si>
  <si>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</si>
  <si>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</si>
  <si>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</si>
  <si>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</si>
  <si>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</si>
  <si>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</si>
  <si>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</si>
  <si>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</si>
  <si>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</si>
  <si>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</si>
  <si>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</si>
  <si>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</si>
  <si>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</si>
  <si>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</si>
  <si>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</si>
  <si>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</si>
  <si>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</si>
  <si>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</si>
  <si>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</si>
  <si>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</si>
  <si>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</si>
  <si>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</si>
  <si>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</si>
  <si>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</si>
  <si>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</si>
  <si>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</si>
  <si>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</si>
  <si>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</si>
  <si>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</si>
  <si>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</si>
  <si>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</si>
  <si>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</si>
  <si>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</si>
  <si>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</si>
  <si>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</si>
  <si>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</si>
  <si>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</si>
  <si>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</si>
  <si>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</si>
  <si>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</si>
  <si>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</si>
  <si>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</si>
  <si>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</si>
  <si>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</si>
  <si>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</si>
  <si>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</si>
  <si>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</si>
  <si>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</si>
  <si>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</si>
  <si>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</si>
  <si>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</si>
  <si>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</si>
  <si>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</si>
  <si>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</si>
  <si>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</si>
  <si>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</si>
  <si>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</si>
  <si>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</si>
  <si>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</si>
  <si>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</si>
  <si>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</si>
  <si>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</si>
  <si>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</si>
  <si>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</si>
  <si>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</si>
  <si>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</si>
  <si>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</si>
  <si>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</si>
  <si>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</si>
  <si>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</si>
  <si>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</si>
  <si>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</si>
  <si>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</si>
  <si>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</si>
  <si>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</si>
  <si>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</si>
  <si>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</si>
  <si>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</si>
  <si>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</si>
  <si>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</si>
  <si>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</si>
  <si>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</si>
  <si>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</si>
  <si>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</si>
  <si>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</si>
  <si>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</si>
  <si>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</si>
  <si>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</si>
  <si>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</si>
  <si>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</si>
  <si>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</si>
  <si>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</si>
  <si>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</si>
  <si>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</si>
  <si>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</si>
  <si>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</si>
  <si>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</si>
  <si>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</si>
  <si>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</si>
  <si>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</si>
  <si>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</si>
  <si>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</si>
  <si>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</si>
  <si>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</si>
  <si>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</si>
  <si>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</si>
  <si>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</si>
  <si>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</si>
  <si>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</si>
  <si>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</si>
  <si>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</si>
  <si>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</si>
  <si>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</si>
  <si>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</si>
  <si>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</si>
  <si>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</si>
  <si>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</si>
  <si>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</si>
  <si>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</si>
  <si>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</si>
  <si>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</si>
  <si>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</si>
  <si>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</si>
  <si>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</si>
  <si>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</si>
  <si>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</si>
  <si>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</si>
  <si>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</si>
  <si>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</si>
  <si>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</si>
  <si>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</si>
  <si>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</si>
  <si>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</si>
  <si>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</si>
  <si>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</si>
  <si>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</si>
  <si>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</si>
  <si>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</si>
  <si>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</si>
  <si>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</si>
  <si>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</si>
  <si>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</si>
  <si>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</si>
  <si>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</si>
  <si>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</si>
  <si>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</si>
  <si>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</si>
  <si>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</si>
  <si>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</si>
  <si>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</si>
  <si>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</si>
  <si>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</si>
  <si>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</si>
  <si>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</si>
  <si>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</si>
  <si>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</si>
  <si>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</si>
  <si>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</si>
  <si>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</si>
  <si>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</si>
  <si>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</si>
  <si>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</si>
  <si>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</si>
  <si>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</si>
  <si>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</si>
  <si>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</si>
  <si>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</si>
  <si>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</si>
  <si>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</si>
  <si>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</si>
  <si>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</si>
  <si>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</si>
  <si>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</si>
  <si>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</si>
  <si>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</si>
  <si>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</si>
  <si>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</si>
  <si>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</si>
  <si>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</si>
  <si>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</si>
  <si>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</si>
  <si>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</si>
  <si>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</si>
  <si>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</si>
  <si>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</si>
  <si>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</si>
  <si>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</si>
  <si>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</si>
  <si>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</si>
  <si>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</si>
  <si>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</si>
  <si>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</si>
  <si>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</si>
  <si>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</si>
  <si>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</si>
  <si>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</si>
  <si>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</si>
  <si>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</si>
  <si>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</si>
  <si>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</si>
  <si>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</si>
  <si>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</si>
  <si>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</si>
  <si>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</si>
  <si>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</si>
  <si>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</si>
  <si>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</si>
  <si>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</si>
  <si>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</si>
  <si>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</si>
  <si>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</si>
  <si>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</si>
  <si>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</si>
  <si>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</si>
  <si>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</si>
  <si>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</si>
  <si>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</si>
  <si>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</si>
  <si>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</si>
  <si>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</si>
  <si>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</si>
  <si>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</si>
  <si>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</si>
  <si>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</si>
  <si>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</si>
  <si>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</si>
  <si>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</si>
  <si>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</si>
  <si>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</si>
  <si>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</si>
  <si>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</si>
  <si>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</si>
  <si>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</si>
  <si>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</si>
  <si>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</si>
  <si>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</si>
  <si>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</si>
  <si>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</si>
  <si>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</si>
  <si>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</si>
  <si>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</si>
  <si>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</si>
  <si>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</si>
  <si>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</si>
  <si>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</si>
  <si>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</si>
  <si>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</si>
  <si>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</si>
  <si>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</si>
  <si>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</si>
  <si>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</si>
  <si>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</si>
  <si>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</si>
  <si>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</si>
  <si>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</si>
  <si>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</si>
  <si>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</si>
  <si>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</si>
  <si>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</si>
  <si>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</si>
  <si>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</si>
  <si>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</si>
  <si>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</si>
  <si>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</si>
  <si>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</si>
  <si>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</si>
  <si>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</si>
  <si>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</si>
  <si>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</si>
  <si>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</si>
  <si>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</si>
  <si>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</si>
  <si>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</si>
  <si>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</si>
  <si>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</si>
  <si>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</si>
  <si>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</si>
  <si>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</si>
  <si>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</si>
  <si>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</si>
  <si>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</si>
  <si>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</si>
  <si>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</si>
  <si>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</si>
  <si>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</si>
  <si>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</si>
  <si>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</si>
  <si>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</si>
  <si>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</si>
  <si>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</si>
  <si>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</si>
  <si>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</si>
  <si>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</si>
  <si>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</si>
  <si>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</si>
  <si>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</si>
  <si>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</si>
  <si>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</si>
  <si>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</si>
  <si>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</si>
  <si>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</si>
  <si>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</si>
  <si>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</si>
  <si>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</si>
  <si>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</si>
  <si>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</si>
  <si>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</si>
  <si>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</si>
  <si>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</si>
  <si>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</si>
  <si>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</si>
  <si>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</si>
  <si>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</si>
  <si>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</si>
  <si>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</si>
  <si>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</si>
  <si>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</si>
  <si>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</si>
  <si>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</si>
  <si>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</si>
  <si>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</si>
  <si>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</si>
  <si>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</si>
  <si>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</si>
  <si>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</si>
  <si>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</si>
  <si>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</si>
  <si>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</si>
  <si>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</si>
  <si>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</si>
  <si>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</si>
  <si>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</si>
  <si>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</si>
  <si>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</si>
  <si>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</si>
  <si>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</si>
  <si>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</si>
  <si>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</si>
  <si>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</si>
  <si>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</si>
  <si>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</si>
  <si>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</si>
  <si>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</si>
  <si>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</si>
  <si>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</si>
  <si>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</si>
  <si>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</si>
  <si>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</si>
  <si>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</si>
  <si>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</si>
  <si>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</si>
  <si>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</si>
  <si>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</si>
  <si>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</si>
  <si>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</si>
  <si>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</si>
  <si>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</si>
  <si>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</si>
  <si>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</si>
  <si>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</si>
  <si>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</si>
  <si>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</si>
  <si>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</si>
  <si>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</si>
  <si>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</si>
  <si>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</si>
  <si>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</si>
  <si>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</si>
  <si>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</si>
  <si>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</si>
  <si>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</si>
  <si>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</si>
  <si>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</si>
  <si>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</si>
  <si>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</si>
  <si>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</si>
  <si>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</si>
  <si>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</si>
  <si>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</si>
  <si>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</si>
  <si>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</si>
  <si>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</si>
  <si>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</si>
  <si>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</si>
  <si>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</si>
  <si>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</si>
  <si>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</si>
  <si>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</si>
  <si>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</si>
  <si>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</si>
  <si>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</si>
  <si>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</si>
  <si>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</si>
  <si>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</si>
  <si>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</si>
  <si>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</si>
  <si>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</si>
  <si>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</si>
  <si>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</si>
  <si>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</si>
  <si>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</si>
  <si>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</si>
  <si>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</si>
  <si>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</si>
  <si>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</si>
  <si>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</si>
  <si>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</si>
  <si>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</si>
  <si>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</si>
  <si>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</si>
  <si>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</si>
  <si>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</si>
  <si>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</si>
  <si>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</si>
  <si>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</si>
  <si>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</si>
  <si>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</si>
  <si>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</si>
  <si>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</si>
  <si>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</si>
  <si>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</si>
  <si>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</si>
  <si>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</si>
  <si>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</si>
  <si>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</si>
  <si>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</si>
  <si>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</si>
  <si>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</si>
  <si>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</si>
  <si>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</si>
  <si>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</si>
  <si>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</si>
  <si>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</si>
  <si>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</si>
  <si>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</si>
  <si>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</si>
  <si>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</si>
  <si>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</si>
  <si>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</si>
  <si>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</si>
  <si>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</si>
  <si>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</si>
  <si>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</si>
  <si>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</si>
  <si>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</si>
  <si>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</si>
  <si>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</si>
  <si>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</si>
  <si>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</si>
  <si>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</si>
  <si>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</si>
  <si>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</si>
  <si>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</si>
  <si>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</si>
  <si>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</si>
  <si>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</si>
  <si>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</si>
  <si>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</si>
  <si>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</si>
  <si>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</si>
  <si>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</si>
  <si>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</si>
  <si>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</si>
  <si>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</si>
  <si>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</si>
  <si>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</si>
  <si>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</si>
  <si>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</si>
  <si>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</si>
  <si>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</si>
  <si>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</si>
  <si>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</si>
  <si>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</si>
  <si>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</si>
  <si>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</si>
  <si>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</si>
  <si>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</si>
  <si>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</si>
  <si>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</si>
  <si>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</si>
  <si>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</si>
  <si>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</si>
  <si>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</si>
  <si>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</si>
  <si>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</si>
  <si>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</si>
  <si>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</si>
  <si>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</si>
  <si>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</si>
  <si>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</si>
  <si>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</si>
  <si>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</si>
  <si>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</si>
  <si>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</si>
  <si>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</si>
  <si>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</si>
  <si>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</si>
  <si>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</si>
  <si>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</si>
  <si>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</si>
  <si>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</si>
  <si>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</si>
  <si>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</si>
  <si>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</si>
  <si>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</si>
  <si>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</si>
  <si>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</si>
  <si>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</si>
  <si>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</si>
  <si>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</si>
  <si>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</si>
  <si>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</si>
  <si>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</si>
  <si>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</si>
  <si>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</si>
  <si>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</si>
  <si>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</si>
  <si>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</si>
  <si>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</si>
  <si>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</si>
  <si>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</si>
  <si>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</si>
  <si>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</si>
  <si>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</si>
  <si>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</si>
  <si>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</si>
  <si>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</si>
  <si>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</si>
  <si>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</si>
  <si>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</si>
  <si>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</si>
  <si>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</si>
  <si>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</si>
  <si>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</si>
  <si>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</si>
  <si>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</si>
  <si>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</si>
  <si>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</si>
  <si>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</si>
  <si>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</si>
  <si>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</si>
  <si>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</si>
  <si>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</si>
  <si>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</si>
  <si>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</si>
  <si>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</si>
  <si>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</si>
  <si>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</si>
  <si>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</si>
  <si>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</si>
  <si>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</si>
  <si>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</si>
  <si>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</si>
  <si>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</si>
  <si>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</si>
  <si>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</si>
  <si>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</si>
  <si>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</si>
  <si>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</si>
  <si>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</si>
  <si>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</si>
  <si>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</si>
  <si>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</si>
  <si>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</si>
  <si>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</si>
  <si>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</si>
  <si>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</si>
  <si>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</si>
  <si>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</si>
  <si>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</si>
  <si>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</si>
  <si>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</si>
  <si>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</si>
  <si>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</si>
  <si>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</si>
  <si>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</si>
  <si>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</si>
  <si>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</si>
  <si>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</si>
  <si>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</si>
  <si>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</si>
  <si>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</si>
  <si>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</si>
  <si>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</si>
  <si>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</si>
  <si>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</si>
  <si>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</si>
  <si>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</si>
  <si>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</si>
  <si>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</si>
  <si>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</si>
  <si>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</si>
  <si>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</si>
  <si>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</si>
  <si>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</si>
  <si>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</si>
  <si>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</si>
  <si>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</si>
  <si>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</si>
  <si>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</si>
  <si>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</si>
  <si>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</si>
  <si>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</si>
  <si>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</si>
  <si>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</si>
  <si>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</si>
  <si>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</si>
  <si>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</si>
  <si>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</si>
  <si>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</si>
  <si>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</si>
  <si>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</si>
  <si>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</si>
  <si>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</si>
  <si>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</si>
  <si>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</si>
  <si>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</si>
  <si>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</si>
  <si>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</si>
  <si>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</si>
  <si>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</si>
  <si>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</si>
  <si>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</si>
  <si>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</si>
  <si>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</si>
  <si>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</si>
  <si>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</si>
  <si>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</si>
  <si>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</si>
  <si>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</si>
  <si>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</si>
  <si>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</si>
  <si>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</si>
  <si>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</si>
  <si>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</si>
  <si>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</si>
  <si>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</si>
  <si>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</si>
  <si>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</si>
  <si>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</si>
  <si>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</si>
  <si>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</si>
  <si>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</si>
  <si>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</si>
  <si>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</si>
  <si>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</si>
  <si>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</si>
  <si>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</si>
  <si>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</si>
  <si>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</si>
  <si>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</si>
  <si>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</si>
  <si>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</si>
  <si>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</si>
  <si>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</si>
  <si>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</si>
  <si>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</si>
  <si>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</si>
  <si>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</si>
  <si>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</si>
  <si>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</si>
  <si>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</si>
  <si>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</si>
  <si>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</si>
  <si>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</si>
  <si>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</si>
  <si>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</si>
  <si>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</si>
  <si>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</si>
  <si>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</si>
  <si>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</si>
  <si>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</si>
  <si>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</si>
  <si>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</si>
  <si>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</si>
  <si>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</si>
  <si>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</si>
  <si>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</si>
  <si>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</si>
  <si>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</si>
  <si>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</si>
  <si>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</si>
  <si>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</si>
  <si>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</si>
  <si>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</si>
  <si>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</si>
  <si>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</si>
  <si>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</si>
  <si>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</si>
  <si>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</si>
  <si>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</si>
  <si>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</si>
  <si>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</si>
  <si>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</si>
  <si>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</si>
  <si>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</si>
  <si>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</si>
  <si>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</si>
  <si>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</si>
  <si>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</si>
  <si>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</si>
  <si>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</si>
  <si>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</si>
  <si>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</si>
  <si>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</si>
  <si>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</si>
  <si>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</si>
  <si>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</si>
  <si>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</si>
  <si>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</si>
  <si>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</si>
  <si>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</si>
  <si>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</si>
  <si>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</si>
  <si>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</si>
  <si>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</si>
  <si>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</si>
  <si>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</si>
  <si>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</si>
  <si>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</si>
  <si>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</si>
  <si>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</si>
  <si>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</si>
  <si>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</si>
  <si>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</si>
  <si>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</si>
  <si>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</si>
  <si>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</si>
  <si>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</si>
  <si>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</si>
  <si>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</si>
  <si>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</si>
  <si>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</si>
  <si>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</si>
  <si>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</si>
  <si>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</si>
  <si>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</si>
  <si>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</si>
  <si>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</si>
  <si>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</si>
  <si>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</si>
  <si>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</si>
  <si>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</si>
  <si>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</si>
  <si>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</si>
  <si>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</si>
  <si>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</si>
  <si>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</si>
  <si>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</si>
  <si>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</si>
  <si>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</si>
  <si>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</si>
  <si>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</si>
  <si>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</si>
  <si>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</si>
  <si>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</si>
  <si>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</si>
  <si>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</si>
  <si>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</si>
  <si>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</si>
  <si>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</si>
  <si>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</si>
  <si>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</si>
  <si>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</si>
  <si>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</si>
  <si>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</si>
  <si>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</si>
  <si>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</si>
  <si>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</si>
  <si>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</si>
  <si>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</si>
  <si>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</si>
  <si>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</si>
  <si>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</si>
  <si>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</si>
  <si>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</si>
  <si>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</si>
  <si>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</si>
  <si>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</si>
  <si>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</si>
  <si>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</si>
  <si>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</si>
  <si>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</si>
  <si>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</si>
  <si>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</si>
  <si>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</si>
  <si>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</si>
  <si>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</si>
  <si>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</si>
  <si>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</si>
  <si>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</si>
  <si>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</si>
  <si>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</si>
  <si>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</si>
  <si>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</si>
  <si>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</si>
  <si>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</si>
  <si>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</si>
  <si>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</si>
  <si>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</si>
  <si>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</si>
  <si>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</si>
  <si>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</si>
  <si>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</si>
  <si>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</si>
  <si>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</si>
  <si>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</si>
  <si>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</si>
  <si>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</si>
  <si>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</si>
  <si>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</si>
  <si>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</si>
  <si>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</si>
  <si>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</si>
  <si>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</si>
  <si>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</si>
  <si>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</si>
  <si>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</si>
  <si>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</si>
  <si>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</si>
  <si>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</si>
  <si>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</si>
  <si>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</si>
  <si>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</si>
  <si>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</si>
  <si>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</si>
  <si>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</si>
  <si>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</si>
  <si>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</si>
  <si>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</si>
  <si>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</si>
  <si>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</si>
  <si>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</si>
  <si>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</si>
  <si>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</si>
  <si>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</si>
  <si>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</si>
  <si>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</si>
  <si>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</si>
  <si>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</si>
  <si>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</si>
  <si>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</si>
  <si>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</si>
  <si>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</si>
  <si>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</si>
  <si>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</si>
  <si>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</si>
  <si>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</si>
  <si>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</si>
  <si>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</si>
  <si>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</si>
  <si>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</si>
  <si>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</si>
  <si>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</si>
  <si>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</si>
  <si>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</si>
  <si>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</si>
  <si>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</si>
  <si>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</si>
  <si>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</si>
  <si>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</si>
  <si>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</si>
  <si>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</si>
  <si>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</si>
  <si>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</si>
  <si>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</si>
  <si>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</si>
  <si>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</si>
  <si>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</si>
  <si>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</si>
  <si>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</si>
  <si>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</si>
  <si>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</si>
  <si>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</si>
  <si>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</si>
  <si>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</si>
  <si>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</si>
  <si>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</si>
  <si>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</si>
  <si>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</si>
  <si>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</si>
  <si>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</si>
  <si>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</si>
  <si>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</si>
  <si>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</si>
  <si>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</si>
  <si>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</si>
  <si>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</si>
  <si>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</si>
  <si>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</si>
  <si>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</si>
  <si>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</si>
  <si>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</si>
  <si>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</si>
  <si>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</si>
  <si>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</si>
  <si>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</si>
  <si>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</si>
  <si>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</si>
  <si>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</si>
  <si>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</si>
  <si>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</si>
  <si>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</si>
  <si>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</si>
  <si>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</si>
  <si>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</si>
  <si>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</si>
  <si>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</si>
  <si>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</si>
  <si>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</si>
  <si>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</si>
  <si>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</si>
  <si>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</si>
  <si>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</si>
  <si>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</si>
  <si>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</si>
  <si>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</si>
  <si>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</si>
  <si>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</si>
  <si>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</si>
  <si>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</si>
  <si>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</si>
  <si>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</si>
  <si>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</si>
  <si>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</si>
  <si>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</si>
  <si>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</si>
  <si>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</si>
  <si>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</si>
  <si>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</si>
  <si>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</si>
  <si>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</si>
  <si>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</si>
  <si>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</si>
  <si>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</si>
  <si>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</si>
  <si>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</si>
  <si>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</si>
  <si>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</si>
  <si>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</si>
  <si>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</si>
  <si>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</si>
  <si>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</si>
  <si>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</si>
  <si>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</si>
  <si>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</si>
  <si>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</si>
  <si>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</si>
  <si>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</si>
  <si>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</si>
  <si>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</si>
  <si>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</si>
  <si>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</si>
  <si>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</si>
  <si>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</si>
  <si>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</si>
  <si>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</si>
  <si>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</si>
  <si>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</si>
  <si>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</si>
  <si>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</si>
  <si>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</si>
  <si>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</si>
  <si>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</si>
  <si>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</si>
  <si>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</si>
  <si>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</si>
  <si>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</si>
  <si>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</si>
  <si>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</si>
  <si>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</si>
  <si>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</si>
  <si>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</si>
  <si>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</si>
  <si>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</si>
  <si>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</si>
  <si>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</si>
  <si>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</si>
  <si>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</si>
  <si>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</si>
  <si>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</si>
  <si>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</si>
  <si>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</si>
  <si>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</si>
  <si>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</si>
  <si>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</si>
  <si>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</si>
  <si>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</si>
  <si>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</si>
  <si>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</si>
  <si>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</si>
  <si>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</si>
  <si>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</si>
  <si>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</si>
  <si>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</si>
  <si>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</si>
  <si>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</si>
  <si>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</si>
  <si>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</si>
  <si>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</si>
  <si>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</si>
  <si>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</si>
  <si>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</si>
  <si>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</si>
  <si>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</si>
  <si>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</si>
  <si>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</si>
  <si>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</si>
  <si>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</si>
  <si>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</si>
  <si>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</si>
  <si>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</si>
  <si>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</si>
  <si>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</si>
  <si>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</si>
  <si>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</si>
  <si>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</si>
  <si>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</si>
  <si>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</si>
  <si>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</si>
  <si>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</si>
  <si>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</si>
  <si>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</si>
  <si>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</si>
  <si>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</si>
  <si>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</si>
  <si>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</si>
  <si>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</si>
  <si>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</si>
  <si>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</si>
  <si>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</si>
  <si>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</si>
  <si>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</si>
  <si>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</si>
  <si>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</si>
  <si>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</si>
  <si>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</si>
  <si>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</si>
  <si>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</si>
  <si>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</si>
  <si>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</si>
  <si>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</si>
  <si>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</si>
  <si>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</si>
  <si>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</si>
  <si>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</si>
  <si>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</si>
  <si>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</si>
  <si>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</si>
  <si>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</si>
  <si>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</si>
  <si>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</si>
  <si>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</si>
  <si>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</si>
  <si>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</si>
  <si>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</si>
  <si>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</si>
  <si>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</si>
  <si>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</si>
  <si>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</si>
  <si>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</si>
  <si>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</si>
  <si>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</si>
  <si>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</si>
  <si>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</si>
  <si>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</si>
  <si>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</si>
  <si>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</si>
  <si>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</si>
  <si>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</si>
  <si>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</si>
  <si>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</si>
  <si>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</si>
  <si>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</si>
  <si>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</si>
  <si>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</si>
  <si>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</si>
  <si>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</si>
  <si>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</si>
  <si>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</si>
  <si>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</si>
  <si>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</si>
  <si>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</si>
  <si>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</si>
  <si>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</si>
  <si>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</si>
  <si>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</si>
  <si>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</si>
  <si>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</si>
  <si>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</si>
  <si>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</si>
  <si>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</si>
  <si>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</si>
  <si>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</si>
  <si>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</si>
  <si>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</si>
  <si>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</si>
  <si>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</si>
  <si>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</si>
  <si>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</si>
  <si>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</si>
  <si>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</si>
  <si>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</si>
  <si>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</si>
  <si>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</si>
  <si>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</si>
  <si>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</si>
  <si>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</si>
  <si>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</si>
  <si>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</si>
  <si>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</si>
  <si>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</si>
  <si>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</si>
  <si>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</si>
  <si>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</si>
  <si>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</si>
  <si>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</si>
  <si>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</si>
  <si>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</si>
  <si>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</si>
  <si>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</si>
  <si>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</si>
  <si>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</si>
  <si>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</si>
  <si>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</si>
  <si>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</si>
  <si>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</si>
  <si>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</si>
  <si>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</si>
  <si>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</si>
  <si>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</si>
  <si>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</si>
  <si>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</si>
  <si>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</si>
  <si>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</si>
  <si>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</si>
  <si>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</si>
  <si>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</si>
  <si>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</si>
  <si>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</si>
  <si>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</si>
  <si>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</si>
  <si>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</si>
  <si>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</si>
  <si>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</si>
  <si>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</si>
  <si>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</si>
  <si>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</si>
  <si>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</si>
  <si>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</si>
  <si>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</si>
  <si>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</si>
  <si>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</si>
  <si>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</si>
  <si>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</si>
  <si>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</si>
  <si>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</si>
  <si>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</si>
  <si>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</si>
  <si>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</si>
  <si>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</si>
  <si>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</si>
  <si>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</si>
  <si>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</si>
  <si>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</si>
  <si>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</si>
  <si>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</si>
  <si>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</si>
  <si>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</si>
  <si>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</si>
  <si>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</si>
  <si>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</si>
  <si>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</si>
  <si>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</si>
  <si>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</si>
  <si>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</si>
  <si>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</si>
  <si>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</si>
  <si>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</si>
  <si>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</si>
  <si>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</si>
  <si>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</si>
  <si>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</si>
  <si>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</si>
  <si>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</si>
  <si>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</si>
  <si>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</si>
  <si>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</si>
  <si>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</si>
  <si>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</si>
  <si>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</si>
  <si>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</si>
  <si>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</si>
  <si>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</si>
  <si>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</si>
  <si>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</si>
  <si>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</si>
  <si>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</si>
  <si>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</si>
  <si>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</si>
  <si>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</si>
  <si>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</si>
  <si>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</si>
  <si>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</si>
  <si>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</si>
  <si>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</si>
  <si>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</si>
  <si>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</si>
  <si>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</si>
  <si>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</si>
  <si>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</si>
  <si>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</si>
  <si>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</si>
  <si>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</si>
  <si>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</si>
  <si>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</si>
  <si>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</si>
  <si>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</si>
  <si>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</si>
  <si>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</si>
  <si>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</si>
  <si>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</si>
  <si>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</si>
  <si>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</si>
  <si>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</si>
  <si>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</si>
  <si>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</si>
  <si>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</si>
  <si>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</si>
  <si>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</si>
  <si>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</si>
  <si>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</si>
  <si>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</si>
  <si>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</si>
  <si>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</si>
  <si>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</si>
  <si>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</si>
  <si>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</si>
  <si>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</si>
  <si>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</si>
  <si>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</si>
  <si>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</si>
  <si>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</si>
  <si>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</si>
  <si>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</si>
  <si>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</si>
  <si>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</si>
  <si>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</si>
  <si>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</si>
  <si>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</si>
  <si>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</si>
  <si>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</si>
  <si>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</si>
  <si>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</si>
  <si>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</si>
  <si>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</si>
  <si>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</si>
  <si>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</si>
  <si>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</si>
  <si>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</si>
  <si>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</si>
  <si>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</si>
  <si>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</si>
  <si>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</si>
  <si>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</si>
  <si>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</si>
  <si>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</si>
  <si>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</si>
  <si>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</si>
  <si>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</si>
  <si>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</si>
  <si>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</si>
  <si>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</si>
  <si>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</si>
  <si>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</si>
  <si>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</si>
  <si>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</si>
  <si>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</si>
  <si>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</si>
  <si>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</si>
  <si>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</si>
  <si>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</si>
  <si>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</si>
  <si>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</si>
  <si>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</si>
  <si>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</si>
  <si>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</si>
  <si>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</si>
  <si>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</si>
  <si>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</si>
  <si>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</si>
  <si>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</si>
  <si>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</si>
  <si>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</si>
  <si>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</si>
  <si>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</si>
  <si>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</si>
  <si>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</si>
  <si>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</si>
  <si>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</si>
  <si>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</si>
  <si>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</si>
  <si>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</si>
  <si>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</si>
  <si>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</si>
  <si>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</si>
  <si>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</si>
  <si>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</si>
  <si>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</si>
  <si>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</si>
  <si>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</si>
  <si>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</si>
  <si>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</si>
  <si>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</si>
  <si>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</si>
  <si>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</si>
  <si>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</si>
  <si>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</si>
  <si>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</si>
  <si>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</si>
  <si>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</si>
  <si>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</si>
  <si>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</si>
  <si>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</si>
  <si>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</si>
  <si>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</si>
  <si>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</si>
  <si>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</si>
  <si>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</si>
  <si>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</si>
  <si>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</si>
  <si>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</si>
  <si>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</si>
  <si>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</si>
  <si>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</si>
  <si>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</si>
  <si>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</si>
  <si>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</si>
  <si>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</si>
  <si>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</si>
  <si>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</si>
  <si>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</si>
  <si>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</si>
  <si>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</si>
  <si>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</si>
  <si>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</si>
  <si>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</si>
  <si>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</si>
  <si>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</si>
  <si>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</si>
  <si>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</si>
  <si>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</si>
  <si>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</si>
  <si>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</si>
  <si>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</si>
  <si>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</si>
  <si>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</si>
  <si>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</si>
  <si>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</si>
  <si>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</si>
  <si>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</si>
  <si>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</si>
  <si>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</si>
  <si>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</si>
  <si>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</si>
  <si>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</si>
  <si>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</si>
  <si>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</si>
  <si>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</si>
  <si>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</si>
  <si>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</si>
  <si>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</si>
  <si>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</si>
  <si>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</si>
  <si>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</si>
  <si>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</si>
  <si>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</si>
  <si>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</si>
  <si>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</si>
  <si>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</si>
  <si>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</si>
  <si>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</si>
  <si>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</si>
  <si>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</si>
  <si>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</si>
  <si>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</si>
  <si>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</si>
  <si>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</si>
  <si>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</si>
  <si>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</si>
  <si>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</si>
  <si>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</si>
  <si>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</si>
  <si>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</si>
  <si>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</si>
  <si>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</si>
  <si>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</si>
  <si>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</si>
  <si>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</si>
  <si>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</si>
  <si>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</si>
  <si>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</si>
  <si>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</si>
  <si>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</si>
  <si>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</si>
  <si>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</si>
  <si>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</si>
  <si>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</si>
  <si>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</si>
  <si>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</si>
  <si>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</si>
  <si>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</si>
  <si>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</si>
  <si>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</si>
  <si>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</si>
  <si>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</si>
  <si>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</si>
  <si>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</si>
  <si>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</si>
  <si>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</si>
  <si>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</si>
  <si>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</si>
  <si>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</si>
  <si>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</si>
  <si>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</si>
  <si>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</si>
  <si>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</si>
  <si>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</si>
  <si>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</si>
  <si>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</si>
  <si>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</si>
  <si>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</si>
  <si>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</si>
  <si>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</si>
  <si>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</si>
  <si>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</si>
  <si>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</si>
  <si>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</si>
  <si>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</si>
  <si>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</si>
  <si>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</si>
  <si>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</si>
  <si>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</si>
  <si>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</si>
  <si>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</si>
  <si>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</si>
  <si>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</si>
  <si>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</si>
  <si>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</si>
  <si>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</si>
  <si>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</si>
  <si>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</si>
  <si>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</si>
  <si>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</si>
  <si>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</si>
  <si>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</si>
  <si>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</si>
  <si>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</si>
  <si>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</si>
  <si>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</si>
  <si>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</si>
  <si>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</si>
  <si>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</si>
  <si>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</si>
  <si>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</si>
  <si>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</si>
  <si>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</si>
  <si>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</si>
  <si>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</si>
  <si>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</si>
  <si>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</si>
  <si>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</si>
  <si>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</si>
  <si>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</si>
  <si>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</si>
  <si>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</si>
  <si>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</si>
  <si>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</si>
  <si>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</si>
  <si>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</si>
  <si>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</si>
  <si>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</si>
  <si>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</si>
  <si>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</si>
  <si>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</si>
  <si>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</si>
  <si>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</si>
  <si>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</si>
  <si>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</si>
  <si>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</si>
  <si>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</si>
  <si>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</si>
  <si>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</si>
  <si>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</si>
  <si>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</si>
  <si>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</si>
  <si>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</si>
  <si>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</si>
  <si>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</si>
  <si>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</si>
  <si>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</si>
  <si>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</si>
  <si>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</si>
  <si>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</si>
  <si>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</si>
  <si>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</si>
  <si>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</si>
  <si>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</si>
  <si>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</si>
  <si>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</si>
  <si>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</si>
  <si>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</si>
  <si>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</si>
  <si>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</si>
  <si>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</si>
  <si>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</si>
  <si>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</si>
  <si>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</si>
  <si>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</si>
  <si>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</si>
  <si>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</si>
  <si>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</si>
  <si>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</si>
  <si>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</si>
  <si>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</si>
  <si>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</si>
  <si>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</si>
  <si>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</si>
  <si>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</si>
  <si>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</si>
  <si>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</si>
  <si>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</si>
  <si>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</si>
  <si>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</si>
  <si>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</si>
  <si>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</si>
  <si>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</si>
  <si>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</si>
  <si>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</si>
  <si>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</si>
  <si>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</si>
  <si>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</si>
  <si>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</si>
  <si>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</si>
  <si>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</si>
  <si>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</si>
  <si>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</si>
  <si>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</si>
  <si>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</si>
  <si>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</si>
  <si>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</si>
  <si>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</si>
  <si>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</si>
  <si>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</si>
  <si>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</si>
  <si>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</si>
  <si>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</si>
  <si>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</si>
  <si>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</si>
  <si>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</si>
  <si>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</si>
  <si>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</si>
  <si>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</si>
  <si>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</si>
  <si>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</si>
  <si>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</si>
  <si>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</si>
  <si>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</si>
  <si>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</si>
  <si>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</si>
  <si>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</si>
  <si>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</si>
  <si>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</si>
  <si>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</si>
  <si>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</si>
  <si>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</si>
  <si>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</si>
  <si>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</si>
  <si>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</si>
  <si>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</si>
  <si>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</si>
  <si>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</si>
  <si>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</si>
  <si>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</si>
  <si>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</si>
  <si>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</si>
  <si>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</si>
  <si>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</si>
  <si>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</si>
  <si>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</si>
  <si>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</si>
  <si>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</si>
  <si>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</si>
  <si>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</si>
  <si>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</si>
  <si>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</si>
  <si>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</si>
  <si>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</si>
  <si>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</si>
  <si>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</si>
  <si>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</si>
  <si>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</si>
  <si>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</si>
  <si>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</si>
  <si>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</si>
  <si>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</si>
  <si>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</si>
  <si>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</si>
  <si>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</si>
  <si>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</si>
  <si>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</si>
  <si>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</si>
  <si>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</si>
  <si>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</si>
  <si>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</si>
  <si>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</si>
  <si>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</si>
  <si>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</si>
  <si>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</si>
  <si>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</si>
  <si>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</si>
  <si>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</si>
  <si>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</si>
  <si>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</si>
  <si>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</si>
  <si>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</si>
  <si>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</si>
  <si>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</si>
  <si>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</si>
  <si>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</si>
  <si>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</si>
  <si>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</si>
  <si>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</si>
  <si>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</si>
  <si>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</si>
  <si>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</si>
  <si>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</si>
  <si>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</si>
  <si>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</si>
  <si>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</si>
  <si>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</si>
  <si>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</si>
  <si>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</si>
  <si>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</si>
  <si>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</si>
  <si>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</si>
  <si>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</si>
  <si>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</si>
  <si>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</si>
  <si>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</si>
  <si>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</si>
  <si>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</si>
  <si>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</si>
  <si>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</si>
  <si>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</si>
  <si>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</si>
  <si>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</si>
  <si>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</si>
  <si>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</si>
  <si>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</si>
  <si>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</si>
  <si>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</si>
  <si>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</si>
  <si>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</si>
  <si>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</si>
  <si>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</si>
  <si>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</si>
  <si>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</si>
  <si>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</si>
  <si>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</si>
  <si>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</si>
  <si>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</si>
  <si>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</si>
  <si>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</si>
  <si>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</si>
  <si>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</si>
  <si>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</si>
  <si>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</si>
  <si>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</si>
  <si>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</si>
  <si>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</si>
  <si>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</si>
  <si>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</si>
  <si>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</si>
  <si>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</si>
  <si>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</si>
  <si>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</si>
  <si>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</si>
  <si>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</si>
  <si>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</si>
  <si>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</si>
  <si>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</si>
  <si>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</si>
  <si>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</si>
  <si>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</si>
  <si>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</si>
  <si>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</si>
  <si>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</si>
  <si>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</si>
  <si>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</si>
  <si>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</si>
  <si>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</si>
  <si>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</si>
  <si>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</si>
  <si>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</si>
  <si>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</si>
  <si>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</si>
  <si>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</si>
  <si>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</si>
  <si>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</si>
  <si>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</si>
  <si>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</si>
  <si>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</si>
  <si>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</si>
  <si>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</si>
  <si>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</si>
  <si>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</si>
  <si>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</si>
  <si>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</si>
  <si>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</si>
  <si>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</si>
  <si>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</si>
  <si>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</si>
  <si>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</si>
  <si>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</si>
  <si>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</si>
  <si>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</si>
  <si>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</si>
  <si>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</si>
  <si>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</si>
  <si>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</si>
  <si>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</si>
  <si>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</si>
  <si>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</si>
  <si>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</si>
  <si>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</si>
  <si>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</si>
  <si>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</si>
  <si>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</si>
  <si>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</si>
  <si>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</si>
  <si>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</si>
  <si>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</si>
  <si>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</si>
  <si>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</si>
  <si>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</si>
  <si>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</si>
  <si>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</si>
  <si>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</si>
  <si>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</si>
  <si>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</si>
  <si>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</si>
  <si>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</si>
  <si>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</si>
  <si>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</si>
  <si>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</si>
  <si>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</si>
  <si>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</si>
  <si>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</si>
  <si>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</si>
  <si>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</si>
  <si>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</si>
  <si>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</si>
  <si>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</si>
  <si>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</si>
  <si>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</si>
  <si>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</si>
  <si>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</si>
  <si>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</si>
  <si>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</si>
  <si>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</si>
  <si>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</si>
  <si>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</si>
  <si>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</si>
  <si>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</si>
  <si>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</si>
  <si>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</si>
  <si>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</si>
  <si>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</si>
  <si>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</si>
  <si>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</si>
  <si>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</si>
  <si>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</si>
  <si>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</si>
  <si>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</si>
  <si>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</si>
  <si>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</si>
  <si>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</si>
  <si>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</si>
  <si>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</si>
  <si>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</si>
  <si>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</si>
  <si>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</si>
  <si>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</si>
  <si>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</si>
  <si>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</si>
  <si>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</si>
  <si>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</si>
  <si>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</si>
  <si>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</si>
  <si>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</si>
  <si>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</si>
  <si>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</si>
  <si>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</si>
  <si>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</si>
  <si>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</si>
  <si>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</si>
  <si>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</si>
  <si>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</si>
  <si>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</si>
  <si>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</si>
  <si>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</si>
  <si>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</si>
  <si>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</si>
  <si>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</si>
  <si>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</si>
  <si>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</si>
  <si>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</si>
  <si>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</si>
  <si>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</si>
  <si>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</si>
  <si>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</si>
  <si>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</si>
  <si>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</si>
  <si>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</si>
  <si>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</si>
  <si>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</si>
  <si>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</si>
  <si>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</si>
  <si>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</si>
  <si>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</si>
  <si>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</si>
  <si>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</si>
  <si>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</si>
  <si>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</si>
  <si>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</si>
  <si>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</si>
  <si>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</si>
  <si>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</si>
  <si>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</si>
  <si>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</si>
  <si>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</si>
  <si>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</si>
  <si>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</si>
  <si>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</si>
  <si>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</si>
  <si>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</si>
  <si>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</si>
  <si>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</si>
  <si>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</si>
  <si>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</si>
  <si>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</si>
  <si>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</si>
  <si>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</si>
  <si>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</si>
  <si>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</si>
  <si>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</si>
  <si>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</si>
  <si>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</si>
  <si>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</si>
  <si>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</si>
  <si>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</si>
  <si>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</si>
  <si>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</si>
  <si>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</si>
  <si>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</si>
  <si>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</si>
  <si>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</si>
  <si>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</si>
  <si>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</si>
  <si>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</si>
  <si>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</si>
  <si>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</si>
  <si>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</si>
  <si>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</si>
  <si>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</si>
  <si>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</si>
  <si>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</si>
  <si>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</si>
  <si>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</si>
  <si>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</si>
  <si>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</si>
  <si>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</si>
  <si>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</si>
  <si>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</si>
  <si>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</si>
  <si>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</si>
  <si>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</si>
  <si>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</si>
  <si>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</si>
  <si>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</si>
  <si>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</si>
  <si>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</si>
  <si>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</si>
  <si>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</si>
  <si>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</si>
  <si>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</si>
  <si>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</si>
  <si>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</si>
  <si>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</si>
  <si>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</si>
  <si>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</si>
  <si>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</si>
  <si>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</si>
  <si>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</si>
  <si>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</si>
  <si>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</si>
  <si>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</si>
  <si>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</si>
  <si>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</si>
  <si>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</si>
  <si>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</si>
  <si>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</si>
  <si>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</si>
  <si>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</si>
  <si>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</si>
  <si>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</si>
  <si>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</si>
  <si>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</si>
  <si>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</si>
  <si>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</si>
  <si>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</si>
  <si>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</si>
  <si>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</si>
  <si>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</si>
  <si>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</si>
  <si>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</si>
  <si>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</si>
  <si>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</si>
  <si>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</si>
  <si>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</si>
  <si>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</si>
  <si>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</si>
  <si>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</si>
  <si>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</si>
  <si>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</si>
  <si>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</si>
  <si>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</si>
  <si>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</si>
  <si>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</si>
  <si>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</si>
  <si>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</si>
  <si>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</si>
  <si>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</si>
  <si>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</si>
  <si>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</si>
  <si>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</si>
  <si>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</si>
  <si>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</si>
  <si>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</si>
  <si>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</si>
  <si>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</si>
  <si>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</si>
  <si>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</si>
  <si>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</si>
  <si>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</si>
  <si>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</si>
  <si>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</si>
  <si>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</si>
  <si>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</si>
  <si>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</si>
  <si>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</si>
  <si>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</si>
  <si>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</si>
  <si>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</si>
  <si>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</si>
  <si>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</si>
  <si>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</si>
  <si>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</si>
  <si>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</si>
  <si>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</si>
  <si>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</si>
  <si>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</si>
  <si>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</si>
  <si>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</si>
  <si>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</si>
  <si>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</si>
  <si>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</si>
  <si>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</si>
  <si>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</si>
  <si>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</si>
  <si>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</si>
  <si>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</si>
  <si>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</si>
  <si>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</si>
  <si>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</si>
  <si>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</si>
  <si>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</si>
  <si>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</si>
  <si>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</si>
  <si>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</si>
  <si>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</si>
  <si>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</si>
  <si>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</si>
  <si>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</si>
  <si>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</si>
  <si>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</si>
  <si>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</si>
  <si>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</si>
  <si>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</si>
  <si>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</si>
  <si>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</si>
  <si>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</si>
  <si>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</si>
  <si>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</si>
  <si>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</si>
  <si>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</si>
  <si>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</si>
  <si>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</si>
  <si>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</si>
  <si>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</si>
  <si>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</si>
  <si>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</si>
  <si>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</si>
  <si>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</si>
  <si>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</si>
  <si>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</si>
  <si>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</si>
  <si>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</si>
  <si>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</si>
  <si>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</si>
  <si>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</si>
  <si>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</si>
  <si>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</si>
  <si>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</si>
  <si>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</si>
  <si>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</si>
  <si>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</si>
  <si>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</si>
  <si>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</si>
  <si>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</si>
  <si>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</si>
  <si>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</si>
  <si>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</si>
  <si>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</si>
  <si>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</si>
  <si>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</si>
  <si>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</si>
  <si>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</si>
  <si>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</si>
  <si>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</si>
  <si>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</si>
  <si>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</si>
  <si>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</si>
  <si>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</si>
  <si>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</si>
  <si>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</si>
  <si>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</si>
  <si>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</si>
  <si>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</si>
  <si>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</si>
  <si>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</si>
  <si>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</si>
  <si>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</si>
  <si>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</si>
  <si>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</si>
  <si>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</si>
  <si>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</si>
  <si>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</si>
  <si>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</si>
  <si>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</si>
  <si>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</si>
  <si>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</si>
  <si>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</si>
  <si>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</si>
  <si>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</si>
  <si>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</si>
  <si>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</si>
  <si>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</si>
  <si>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</si>
  <si>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</si>
  <si>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</si>
  <si>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</si>
  <si>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</si>
  <si>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</si>
  <si>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</si>
  <si>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</si>
  <si>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</si>
  <si>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</si>
  <si>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</si>
  <si>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</si>
  <si>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</si>
  <si>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</si>
  <si>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</si>
  <si>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</si>
  <si>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</si>
  <si>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</si>
  <si>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</si>
  <si>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</si>
  <si>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</si>
  <si>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</si>
  <si>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</si>
  <si>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</si>
  <si>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</si>
  <si>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</si>
  <si>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</si>
  <si>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</si>
  <si>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</si>
  <si>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</si>
  <si>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</si>
  <si>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</si>
  <si>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</si>
  <si>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</si>
  <si>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</si>
  <si>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</si>
  <si>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</si>
  <si>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</si>
  <si>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</si>
  <si>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</si>
  <si>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</si>
  <si>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</si>
  <si>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</si>
  <si>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</si>
  <si>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</si>
  <si>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</si>
  <si>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</si>
  <si>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</si>
  <si>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</si>
  <si>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</si>
  <si>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</si>
  <si>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</si>
  <si>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</si>
  <si>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</si>
  <si>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</si>
  <si>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</si>
  <si>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</si>
  <si>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</si>
  <si>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</si>
  <si>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</si>
  <si>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</si>
  <si>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</si>
  <si>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</si>
  <si>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</si>
  <si>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</si>
  <si>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</si>
  <si>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</si>
  <si>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</si>
  <si>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</si>
  <si>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</si>
  <si>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</si>
  <si>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</si>
  <si>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</si>
  <si>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</si>
  <si>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</si>
  <si>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</si>
  <si>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</si>
  <si>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</si>
  <si>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</si>
  <si>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</si>
  <si>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</si>
  <si>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</si>
  <si>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</si>
  <si>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</si>
  <si>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</si>
  <si>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</si>
  <si>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</si>
  <si>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</si>
  <si>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</si>
  <si>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</si>
  <si>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</si>
  <si>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</si>
  <si>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</si>
  <si>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</si>
  <si>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</si>
  <si>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</si>
  <si>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</si>
  <si>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</si>
  <si>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</si>
  <si>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</si>
  <si>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</si>
  <si>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</si>
  <si>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</si>
  <si>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</si>
  <si>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</si>
  <si>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</si>
  <si>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</si>
  <si>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</si>
  <si>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</si>
  <si>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</si>
  <si>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</si>
  <si>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</si>
  <si>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</si>
  <si>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</si>
  <si>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</si>
  <si>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</si>
  <si>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</si>
  <si>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</si>
  <si>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</si>
  <si>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</si>
  <si>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</si>
  <si>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</si>
  <si>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</si>
  <si>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</si>
  <si>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</si>
  <si>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</si>
  <si>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</si>
  <si>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</si>
  <si>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</si>
  <si>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</si>
  <si>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</si>
  <si>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</si>
  <si>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</si>
  <si>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</si>
  <si>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</si>
  <si>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</si>
  <si>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</si>
  <si>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</si>
  <si>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</si>
  <si>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</si>
  <si>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</si>
  <si>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</si>
  <si>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</si>
  <si>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</si>
  <si>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</si>
  <si>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</si>
  <si>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</si>
  <si>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</si>
  <si>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</si>
  <si>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</si>
  <si>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</si>
  <si>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</si>
  <si>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</si>
  <si>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</si>
  <si>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</si>
  <si>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</si>
  <si>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</si>
  <si>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</si>
  <si>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</si>
  <si>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</si>
  <si>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</si>
  <si>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</si>
  <si>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</si>
  <si>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</si>
  <si>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</si>
  <si>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</si>
  <si>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</si>
  <si>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</si>
  <si>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</si>
  <si>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</si>
  <si>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</si>
  <si>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</si>
  <si>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</si>
  <si>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</si>
  <si>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</si>
  <si>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</si>
  <si>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</si>
  <si>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</si>
  <si>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</si>
  <si>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</si>
  <si>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</si>
  <si>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</si>
  <si>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</si>
  <si>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</si>
  <si>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</si>
  <si>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</si>
  <si>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</si>
  <si>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</si>
  <si>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</si>
  <si>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</si>
  <si>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</si>
  <si>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</si>
  <si>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</si>
  <si>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</si>
  <si>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</si>
  <si>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</si>
  <si>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</si>
  <si>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</si>
  <si>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</si>
  <si>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</si>
  <si>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</si>
  <si>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</si>
  <si>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</si>
  <si>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</si>
  <si>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</si>
  <si>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</si>
  <si>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</si>
  <si>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</si>
  <si>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</si>
  <si>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</si>
  <si>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</si>
  <si>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</si>
  <si>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</si>
  <si>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</si>
  <si>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</si>
  <si>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</si>
  <si>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</si>
  <si>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</si>
  <si>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</si>
  <si>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</si>
  <si>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</si>
  <si>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</si>
  <si>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</si>
  <si>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</si>
  <si>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</si>
  <si>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</si>
  <si>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</si>
  <si>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</si>
  <si>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</si>
  <si>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</si>
  <si>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</si>
  <si>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</si>
  <si>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</si>
  <si>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</si>
  <si>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</si>
  <si>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</si>
  <si>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</si>
  <si>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</si>
  <si>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</si>
  <si>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</si>
  <si>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</si>
  <si>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</si>
  <si>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</si>
  <si>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</si>
  <si>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</si>
  <si>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</si>
  <si>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</si>
  <si>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</si>
  <si>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</si>
  <si>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</si>
  <si>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</si>
  <si>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</si>
  <si>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</si>
  <si>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</si>
  <si>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</si>
  <si>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</si>
  <si>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</si>
  <si>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</si>
  <si>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</si>
  <si>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</si>
  <si>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</si>
  <si>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</si>
  <si>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</si>
  <si>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</si>
  <si>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</si>
  <si>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</si>
  <si>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</si>
  <si>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</si>
  <si>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</si>
  <si>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</si>
  <si>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</si>
  <si>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</si>
  <si>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</si>
  <si>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</si>
  <si>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</si>
  <si>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</si>
  <si>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</si>
  <si>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</si>
  <si>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</si>
  <si>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</si>
  <si>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</si>
  <si>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</si>
  <si>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</si>
  <si>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</si>
  <si>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</si>
  <si>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</si>
  <si>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</si>
  <si>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</si>
  <si>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</si>
  <si>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</si>
  <si>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</si>
  <si>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</si>
  <si>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</si>
  <si>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</si>
  <si>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</si>
  <si>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</si>
  <si>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</si>
  <si>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</si>
  <si>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</si>
  <si>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</si>
  <si>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</si>
  <si>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</si>
  <si>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</si>
  <si>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</si>
  <si>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</si>
  <si>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</si>
  <si>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</si>
  <si>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</si>
  <si>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</si>
  <si>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</si>
  <si>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</si>
  <si>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</si>
  <si>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</si>
  <si>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</si>
  <si>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</si>
  <si>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</si>
  <si>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</si>
  <si>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</si>
  <si>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</si>
  <si>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</si>
  <si>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</si>
  <si>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</si>
  <si>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</si>
  <si>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</si>
  <si>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</si>
  <si>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</si>
  <si>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</si>
  <si>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</si>
  <si>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</si>
  <si>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</si>
  <si>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</si>
  <si>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</si>
  <si>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</si>
  <si>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</si>
  <si>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</si>
  <si>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</si>
  <si>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</si>
  <si>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</si>
  <si>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</si>
  <si>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</si>
  <si>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</si>
  <si>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</si>
  <si>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</si>
  <si>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</si>
  <si>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</si>
  <si>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</si>
  <si>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</si>
  <si>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</si>
  <si>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</si>
  <si>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</si>
  <si>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</si>
  <si>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</si>
  <si>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</si>
  <si>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</si>
  <si>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</si>
  <si>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</si>
  <si>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</si>
  <si>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</si>
  <si>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</si>
  <si>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</si>
  <si>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</si>
  <si>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</si>
  <si>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</si>
  <si>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</si>
  <si>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</si>
  <si>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</si>
  <si>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</si>
  <si>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</si>
  <si>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</si>
  <si>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</si>
  <si>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</si>
  <si>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</si>
  <si>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</si>
  <si>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</si>
  <si>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</si>
  <si>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</si>
  <si>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</si>
  <si>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</si>
  <si>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</si>
  <si>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</si>
  <si>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</si>
  <si>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</si>
  <si>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</si>
  <si>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</si>
  <si>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</si>
  <si>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</si>
  <si>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</si>
  <si>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</si>
  <si>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</si>
  <si>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</si>
  <si>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</si>
  <si>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</si>
  <si>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</si>
  <si>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</si>
  <si>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</si>
  <si>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</si>
  <si>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</si>
  <si>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</si>
  <si>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</si>
  <si>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</si>
  <si>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</si>
  <si>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</si>
  <si>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</si>
  <si>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</si>
  <si>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</si>
  <si>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</si>
  <si>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</si>
  <si>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</si>
  <si>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</si>
  <si>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</si>
  <si>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</si>
  <si>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</si>
  <si>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</si>
  <si>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</si>
  <si>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</si>
  <si>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</si>
  <si>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</si>
  <si>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</si>
  <si>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</si>
  <si>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</si>
  <si>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</si>
  <si>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</si>
  <si>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</si>
  <si>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</si>
  <si>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</si>
  <si>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</si>
  <si>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</si>
  <si>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</si>
  <si>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</si>
  <si>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</si>
  <si>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</si>
  <si>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</si>
  <si>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</si>
  <si>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</si>
  <si>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</si>
  <si>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</si>
  <si>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</si>
  <si>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</si>
  <si>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</si>
  <si>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</si>
  <si>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</si>
  <si>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</si>
  <si>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</si>
  <si>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</si>
  <si>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</si>
  <si>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</si>
  <si>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</si>
  <si>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</si>
  <si>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</si>
  <si>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</si>
  <si>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</si>
  <si>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</si>
  <si>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</si>
  <si>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</si>
  <si>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</si>
  <si>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</si>
  <si>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</si>
  <si>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</si>
  <si>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</si>
  <si>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</si>
  <si>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</si>
  <si>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</si>
  <si>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</si>
  <si>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</si>
  <si>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</si>
  <si>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</si>
  <si>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</si>
  <si>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</si>
  <si>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</si>
  <si>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</si>
  <si>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</si>
  <si>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</si>
  <si>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</si>
  <si>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</si>
  <si>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</si>
  <si>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</si>
  <si>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</si>
  <si>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</si>
  <si>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</si>
  <si>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</si>
  <si>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</si>
  <si>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</si>
  <si>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</si>
  <si>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</si>
  <si>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</si>
  <si>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</si>
  <si>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</si>
  <si>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</si>
  <si>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</si>
  <si>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</si>
  <si>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</si>
  <si>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</si>
  <si>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</si>
  <si>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</si>
  <si>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</si>
  <si>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</si>
  <si>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</si>
  <si>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</si>
  <si>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</si>
  <si>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</si>
  <si>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</si>
  <si>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</si>
  <si>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</si>
  <si>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</si>
  <si>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</si>
  <si>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</si>
  <si>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</si>
  <si>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</si>
  <si>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</si>
  <si>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</si>
  <si>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</si>
  <si>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</si>
  <si>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</si>
  <si>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</si>
  <si>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</si>
  <si>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</si>
  <si>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</si>
  <si>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</si>
  <si>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</si>
  <si>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</si>
  <si>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</si>
  <si>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</si>
  <si>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</si>
  <si>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</si>
  <si>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</si>
  <si>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</si>
  <si>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</si>
  <si>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</si>
  <si>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</si>
  <si>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</si>
  <si>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</si>
  <si>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</si>
  <si>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</si>
  <si>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</si>
  <si>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</si>
  <si>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</si>
  <si>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</si>
  <si>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</si>
  <si>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</si>
  <si>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</si>
  <si>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</si>
  <si>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</si>
  <si>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</si>
  <si>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</si>
  <si>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</si>
  <si>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</si>
  <si>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</si>
  <si>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</si>
  <si>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</si>
  <si>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</si>
  <si>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</si>
  <si>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</si>
  <si>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</si>
  <si>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</si>
  <si>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</si>
  <si>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</si>
  <si>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</si>
  <si>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</si>
  <si>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</si>
  <si>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</si>
  <si>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</si>
  <si>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</si>
  <si>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</si>
  <si>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</si>
  <si>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</si>
  <si>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</si>
  <si>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</si>
  <si>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</si>
  <si>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</si>
  <si>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</si>
  <si>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</si>
  <si>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</si>
  <si>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</si>
  <si>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</si>
  <si>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</si>
  <si>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</si>
  <si>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</si>
  <si>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</si>
  <si>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</si>
  <si>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</si>
  <si>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</si>
  <si>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</si>
  <si>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</si>
  <si>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</si>
  <si>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</si>
  <si>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</si>
  <si>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</si>
  <si>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</si>
  <si>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</si>
  <si>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</si>
  <si>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</si>
  <si>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</si>
  <si>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</si>
  <si>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</si>
  <si>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</si>
  <si>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</si>
  <si>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</si>
  <si>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</si>
  <si>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</si>
  <si>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</si>
  <si>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</si>
  <si>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</si>
  <si>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</si>
  <si>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</si>
  <si>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</si>
  <si>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</si>
  <si>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</si>
  <si>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</si>
  <si>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</si>
  <si>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</si>
  <si>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</si>
  <si>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</si>
  <si>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</si>
  <si>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</si>
  <si>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</si>
  <si>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</si>
  <si>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</si>
  <si>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</si>
  <si>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</si>
  <si>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</si>
  <si>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</si>
  <si>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</si>
  <si>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</si>
  <si>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</si>
  <si>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</si>
  <si>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</si>
  <si>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</si>
  <si>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</si>
  <si>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</si>
  <si>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</si>
  <si>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</si>
  <si>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</si>
  <si>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</si>
  <si>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</si>
  <si>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</si>
  <si>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</si>
  <si>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</si>
  <si>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</si>
  <si>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</si>
  <si>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</si>
  <si>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</si>
  <si>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</si>
  <si>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</si>
  <si>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</si>
  <si>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</si>
  <si>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</si>
  <si>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</si>
  <si>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</si>
  <si>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</si>
  <si>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</si>
  <si>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</si>
  <si>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</si>
  <si>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</si>
  <si>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</si>
  <si>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</si>
  <si>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</si>
  <si>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</si>
  <si>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</si>
  <si>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</si>
  <si>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</si>
  <si>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</si>
  <si>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</si>
  <si>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</si>
  <si>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</si>
  <si>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</si>
  <si>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</si>
  <si>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</si>
  <si>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</si>
  <si>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</si>
  <si>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</si>
  <si>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</si>
  <si>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</si>
  <si>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</si>
  <si>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</si>
  <si>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</si>
  <si>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</si>
  <si>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</si>
  <si>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</si>
  <si>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</si>
  <si>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</si>
  <si>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</si>
  <si>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</si>
  <si>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</si>
  <si>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</si>
  <si>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</si>
  <si>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</si>
  <si>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</si>
  <si>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</si>
  <si>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</si>
  <si>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</si>
  <si>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</si>
  <si>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</si>
  <si>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</si>
  <si>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</si>
  <si>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</si>
  <si>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</si>
  <si>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</si>
  <si>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</si>
  <si>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</si>
  <si>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</si>
  <si>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</si>
  <si>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</si>
  <si>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</si>
  <si>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</si>
  <si>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</si>
  <si>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</si>
  <si>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</si>
  <si>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</si>
  <si>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</si>
  <si>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</si>
  <si>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</si>
  <si>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</si>
  <si>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</si>
  <si>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</si>
  <si>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</si>
  <si>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</si>
  <si>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</si>
  <si>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</si>
  <si>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</si>
  <si>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</si>
  <si>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</si>
  <si>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</si>
  <si>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</si>
  <si>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</si>
  <si>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</si>
  <si>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</si>
  <si>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</si>
  <si>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</si>
  <si>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</si>
  <si>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</si>
  <si>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</si>
  <si>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</si>
  <si>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</si>
  <si>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</si>
  <si>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</si>
  <si>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</si>
  <si>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</si>
  <si>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</si>
  <si>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</si>
  <si>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</si>
  <si>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</si>
  <si>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</si>
  <si>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</si>
  <si>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</si>
  <si>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</si>
  <si>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</si>
  <si>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</si>
  <si>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</si>
  <si>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</si>
  <si>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</si>
  <si>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</si>
  <si>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</si>
  <si>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</si>
  <si>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</si>
  <si>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</si>
  <si>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</si>
  <si>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</si>
  <si>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</si>
  <si>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</si>
  <si>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</si>
  <si>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</si>
  <si>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</si>
  <si>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</si>
  <si>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</si>
  <si>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</si>
  <si>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</si>
  <si>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</si>
  <si>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</si>
  <si>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</si>
  <si>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</si>
  <si>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</si>
  <si>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</si>
  <si>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</si>
  <si>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</si>
  <si>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</si>
  <si>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</si>
  <si>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</si>
  <si>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</si>
  <si>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</si>
  <si>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</si>
  <si>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</si>
  <si>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</si>
  <si>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</si>
  <si>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</si>
  <si>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</si>
  <si>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</si>
  <si>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</si>
  <si>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</si>
  <si>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</si>
  <si>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</si>
  <si>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</si>
  <si>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</si>
  <si>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</si>
  <si>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</si>
  <si>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</si>
  <si>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</si>
  <si>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</si>
  <si>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</si>
  <si>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</si>
  <si>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</si>
  <si>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</si>
  <si>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</si>
  <si>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</si>
  <si>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</si>
  <si>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</si>
  <si>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</si>
  <si>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</si>
  <si>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</si>
  <si>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</si>
  <si>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</si>
  <si>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</si>
  <si>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</si>
  <si>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</si>
  <si>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</si>
  <si>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</si>
  <si>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</si>
  <si>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</si>
  <si>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</si>
  <si>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</si>
  <si>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</si>
  <si>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</si>
  <si>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</si>
  <si>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</si>
  <si>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</si>
  <si>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</si>
  <si>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</si>
  <si>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</si>
  <si>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</si>
  <si>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</si>
  <si>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</si>
  <si>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</si>
  <si>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</si>
  <si>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</si>
  <si>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</si>
  <si>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</si>
  <si>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</si>
  <si>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</si>
  <si>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</si>
  <si>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</si>
  <si>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</si>
  <si>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</si>
  <si>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</si>
  <si>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</si>
  <si>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</si>
  <si>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</si>
  <si>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</si>
  <si>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</si>
  <si>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</si>
  <si>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</si>
  <si>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</si>
  <si>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</si>
  <si>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</si>
  <si>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</si>
  <si>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</si>
  <si>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</si>
  <si>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</si>
  <si>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</si>
  <si>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</si>
  <si>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</si>
  <si>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</si>
  <si>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</si>
  <si>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</si>
  <si>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</si>
  <si>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</si>
  <si>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</si>
  <si>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</si>
  <si>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</si>
  <si>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</si>
  <si>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</si>
  <si>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</si>
  <si>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</si>
  <si>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</si>
  <si>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</si>
  <si>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</si>
  <si>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</si>
  <si>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</si>
  <si>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</si>
  <si>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</si>
  <si>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</si>
  <si>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</si>
  <si>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</si>
  <si>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</si>
  <si>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</si>
  <si>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</si>
  <si>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</si>
  <si>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</si>
  <si>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</si>
  <si>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</si>
  <si>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</si>
  <si>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</si>
  <si>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</si>
  <si>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</si>
  <si>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</si>
  <si>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</si>
  <si>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</si>
  <si>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</si>
  <si>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</si>
  <si>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</si>
  <si>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</si>
  <si>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</si>
  <si>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</si>
  <si>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</si>
  <si>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</si>
  <si>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</si>
  <si>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</si>
  <si>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</si>
  <si>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</si>
  <si>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</si>
  <si>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</si>
  <si>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</si>
  <si>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</si>
  <si>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</si>
  <si>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</si>
  <si>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</si>
  <si>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</si>
  <si>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</si>
  <si>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</si>
  <si>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</si>
  <si>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</si>
  <si>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</si>
  <si>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</si>
  <si>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</si>
  <si>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</si>
  <si>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</si>
  <si>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</si>
  <si>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</si>
  <si>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</si>
  <si>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</si>
  <si>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</si>
  <si>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</si>
  <si>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</si>
  <si>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</si>
  <si>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</si>
  <si>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</si>
  <si>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</si>
  <si>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</si>
  <si>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</si>
  <si>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</si>
  <si>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</si>
  <si>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</si>
  <si>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</si>
  <si>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</si>
  <si>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</si>
  <si>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</si>
  <si>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</si>
  <si>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</si>
  <si>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</si>
  <si>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</si>
  <si>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</si>
  <si>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</si>
  <si>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</si>
  <si>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</si>
  <si>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</si>
  <si>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</si>
  <si>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</si>
  <si>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</si>
  <si>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</si>
  <si>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</si>
  <si>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</si>
  <si>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</si>
  <si>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</si>
  <si>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</si>
  <si>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</si>
  <si>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</si>
  <si>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</si>
  <si>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</si>
  <si>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</si>
  <si>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</si>
  <si>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</si>
  <si>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</si>
  <si>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</si>
  <si>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</si>
  <si>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</si>
  <si>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</si>
  <si>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</si>
  <si>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</si>
  <si>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</si>
  <si>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</si>
  <si>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</si>
  <si>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</si>
  <si>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</si>
  <si>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</si>
  <si>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</si>
  <si>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</si>
  <si>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</si>
  <si>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</si>
  <si>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</si>
  <si>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</si>
  <si>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</si>
  <si>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</si>
  <si>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</si>
  <si>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</si>
  <si>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</si>
  <si>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</si>
  <si>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</si>
  <si>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</si>
  <si>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</si>
  <si>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</si>
  <si>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</si>
  <si>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</si>
  <si>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</si>
  <si>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</si>
  <si>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</si>
  <si>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</si>
  <si>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</si>
  <si>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</si>
  <si>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</si>
  <si>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</si>
  <si>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</si>
  <si>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</si>
  <si>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</si>
  <si>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</si>
  <si>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</si>
  <si>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</si>
  <si>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</si>
  <si>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</si>
  <si>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</si>
  <si>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</si>
  <si>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</si>
  <si>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</si>
  <si>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</si>
  <si>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</si>
  <si>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</si>
  <si>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</si>
  <si>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</si>
  <si>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</si>
  <si>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</si>
  <si>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</si>
  <si>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</si>
  <si>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</si>
  <si>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</si>
  <si>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</si>
  <si>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</si>
  <si>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</si>
  <si>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</si>
  <si>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</si>
  <si>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</si>
  <si>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</si>
  <si>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</si>
  <si>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</si>
  <si>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</si>
  <si>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</si>
  <si>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</si>
  <si>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</si>
  <si>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</si>
  <si>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</si>
  <si>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</si>
  <si>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</si>
  <si>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</si>
  <si>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</si>
  <si>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</si>
  <si>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</si>
  <si>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</si>
  <si>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</si>
  <si>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</si>
  <si>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</si>
  <si>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</si>
  <si>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</si>
  <si>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</si>
  <si>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</si>
  <si>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</si>
  <si>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</si>
  <si>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</si>
  <si>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</si>
  <si>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</si>
  <si>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</si>
  <si>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</si>
  <si>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</si>
  <si>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</si>
  <si>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</si>
  <si>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</si>
  <si>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</si>
  <si>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</si>
  <si>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</si>
  <si>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</si>
  <si>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</si>
  <si>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</si>
  <si>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</si>
  <si>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</si>
  <si>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</si>
  <si>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</si>
  <si>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</si>
  <si>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</si>
  <si>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</si>
  <si>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</si>
  <si>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</si>
  <si>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</si>
  <si>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</si>
  <si>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</si>
  <si>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</si>
  <si>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</si>
  <si>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</si>
  <si>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</si>
  <si>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</si>
  <si>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</si>
  <si>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</si>
  <si>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</si>
  <si>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</si>
  <si>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</si>
  <si>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</si>
  <si>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</si>
  <si>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</si>
  <si>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</si>
  <si>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</si>
  <si>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</si>
  <si>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</si>
  <si>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</si>
  <si>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</si>
  <si>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</si>
  <si>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</si>
  <si>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</si>
  <si>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</si>
  <si>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</si>
  <si>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</si>
  <si>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</si>
  <si>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</si>
  <si>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</si>
  <si>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</si>
  <si>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</si>
  <si>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</si>
  <si>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</si>
  <si>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</si>
  <si>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</si>
  <si>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</si>
  <si>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</si>
  <si>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</si>
  <si>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</si>
  <si>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</si>
  <si>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</si>
  <si>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</si>
  <si>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</si>
  <si>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</si>
  <si>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</si>
  <si>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</si>
  <si>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</si>
  <si>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</si>
  <si>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</si>
  <si>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</si>
  <si>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</si>
  <si>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</si>
  <si>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</si>
  <si>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</si>
  <si>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</si>
  <si>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</si>
  <si>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</si>
  <si>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</si>
  <si>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</si>
  <si>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</si>
  <si>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</si>
  <si>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</si>
  <si>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</si>
  <si>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</si>
  <si>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</si>
  <si>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</si>
  <si>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</si>
  <si>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</si>
  <si>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</si>
  <si>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</si>
  <si>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</si>
  <si>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</si>
  <si>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</si>
  <si>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</si>
  <si>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</si>
  <si>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</si>
  <si>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</si>
  <si>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</si>
  <si>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</si>
  <si>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</si>
  <si>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</si>
  <si>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</si>
  <si>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</si>
  <si>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</si>
  <si>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</si>
  <si>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</si>
  <si>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</si>
  <si>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</si>
  <si>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</si>
  <si>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</si>
  <si>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</si>
  <si>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</si>
  <si>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</si>
  <si>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</si>
  <si>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</si>
  <si>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</si>
  <si>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</si>
  <si>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</si>
  <si>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</si>
  <si>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</si>
  <si>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</si>
  <si>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</si>
  <si>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</si>
  <si>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</si>
  <si>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</si>
  <si>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</si>
  <si>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</si>
  <si>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</si>
  <si>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</si>
  <si>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</si>
  <si>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</si>
  <si>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</si>
  <si>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</si>
  <si>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</si>
  <si>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</si>
  <si>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</si>
  <si>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</si>
  <si>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</si>
  <si>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</si>
  <si>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</si>
  <si>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</si>
  <si>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</si>
  <si>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</si>
  <si>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</si>
  <si>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</si>
  <si>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</si>
  <si>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</si>
  <si>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</si>
  <si>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</si>
  <si>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</si>
  <si>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</si>
  <si>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</si>
  <si>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</si>
  <si>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</si>
  <si>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</si>
  <si>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</si>
  <si>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</si>
  <si>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</si>
  <si>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</si>
  <si>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</si>
  <si>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</si>
  <si>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</si>
  <si>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</si>
  <si>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</si>
  <si>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</si>
  <si>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</si>
  <si>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</si>
  <si>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</si>
  <si>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</si>
  <si>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</si>
  <si>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</si>
  <si>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</si>
  <si>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</si>
  <si>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</si>
  <si>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</si>
  <si>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</si>
  <si>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</si>
  <si>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</si>
  <si>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</si>
  <si>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</si>
  <si>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</si>
  <si>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</si>
  <si>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</si>
  <si>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</si>
  <si>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</si>
  <si>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</si>
  <si>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</si>
  <si>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</si>
  <si>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</si>
  <si>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</si>
  <si>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</si>
  <si>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</si>
  <si>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</si>
  <si>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</si>
  <si>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</si>
  <si>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</si>
  <si>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</si>
  <si>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</si>
  <si>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</si>
  <si>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</si>
  <si>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</si>
  <si>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</si>
  <si>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</si>
  <si>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</si>
  <si>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</si>
  <si>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</si>
  <si>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</si>
  <si>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</si>
  <si>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</si>
  <si>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</si>
  <si>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</si>
  <si>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</si>
  <si>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</si>
  <si>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</si>
  <si>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</si>
  <si>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</si>
  <si>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</si>
  <si>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</si>
  <si>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</si>
  <si>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</si>
  <si>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</si>
  <si>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</si>
  <si>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</si>
  <si>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</si>
  <si>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</si>
  <si>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</si>
  <si>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</si>
  <si>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</si>
  <si>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</si>
  <si>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</si>
  <si>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</si>
  <si>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</si>
  <si>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</si>
  <si>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</si>
  <si>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</si>
  <si>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</si>
  <si>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</si>
  <si>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</si>
  <si>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</si>
  <si>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</si>
  <si>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</si>
  <si>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</si>
  <si>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</si>
  <si>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</si>
  <si>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</si>
  <si>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</si>
  <si>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</si>
  <si>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</si>
  <si>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</si>
  <si>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</si>
  <si>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</si>
  <si>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</si>
  <si>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</si>
  <si>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</si>
  <si>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</si>
  <si>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</si>
  <si>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</si>
  <si>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</si>
  <si>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</si>
  <si>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</si>
  <si>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</si>
  <si>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</si>
  <si>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</si>
  <si>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</si>
  <si>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</si>
  <si>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</si>
  <si>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</si>
  <si>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</si>
  <si>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</si>
  <si>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</si>
  <si>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</si>
  <si>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</si>
  <si>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</si>
  <si>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</si>
  <si>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</si>
  <si>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</si>
  <si>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</si>
  <si>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</si>
  <si>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</si>
  <si>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</si>
  <si>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</si>
  <si>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</si>
  <si>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</si>
  <si>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</si>
  <si>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</si>
  <si>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</si>
  <si>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</si>
  <si>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</si>
  <si>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</si>
  <si>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</si>
  <si>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</si>
  <si>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</si>
  <si>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</si>
  <si>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</si>
  <si>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</si>
  <si>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</si>
  <si>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</si>
  <si>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</si>
  <si>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</si>
  <si>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</si>
  <si>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</si>
  <si>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</si>
  <si>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</si>
  <si>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</si>
  <si>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</si>
  <si>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</si>
  <si>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</si>
  <si>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</si>
  <si>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</si>
  <si>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</si>
  <si>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</si>
  <si>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</si>
  <si>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</si>
  <si>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</si>
  <si>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</si>
  <si>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</si>
  <si>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</si>
  <si>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</si>
  <si>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</si>
  <si>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</si>
  <si>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</si>
  <si>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</si>
  <si>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</si>
  <si>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</si>
  <si>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</si>
  <si>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</si>
  <si>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</si>
  <si>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</si>
  <si>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</si>
  <si>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</si>
  <si>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</si>
  <si>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</si>
  <si>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</si>
  <si>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</si>
  <si>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</si>
  <si>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</si>
  <si>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</si>
  <si>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</si>
  <si>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</si>
  <si>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</si>
  <si>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</si>
  <si>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</si>
  <si>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</si>
  <si>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</si>
  <si>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</si>
  <si>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</si>
  <si>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</si>
  <si>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</si>
  <si>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</si>
  <si>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</si>
  <si>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</si>
  <si>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</si>
  <si>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</si>
  <si>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</si>
  <si>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</si>
  <si>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</si>
  <si>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</si>
  <si>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</si>
  <si>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</si>
  <si>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</si>
  <si>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</si>
  <si>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</si>
  <si>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</si>
  <si>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</si>
  <si>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</si>
  <si>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</si>
  <si>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</si>
  <si>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</si>
  <si>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</si>
  <si>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</si>
  <si>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</si>
  <si>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</si>
  <si>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</si>
  <si>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</si>
  <si>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</si>
  <si>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</si>
  <si>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</si>
  <si>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</si>
  <si>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</si>
  <si>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</si>
  <si>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</si>
  <si>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</si>
  <si>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</si>
  <si>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</si>
  <si>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</si>
  <si>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</si>
  <si>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</si>
  <si>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</si>
  <si>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</si>
  <si>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</si>
  <si>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</si>
  <si>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</si>
  <si>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</si>
  <si>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</si>
  <si>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</si>
  <si>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</si>
  <si>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</si>
  <si>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</si>
  <si>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</si>
  <si>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</si>
  <si>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</si>
  <si>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</si>
  <si>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</si>
  <si>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</si>
  <si>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</si>
  <si>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</si>
  <si>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</si>
  <si>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</si>
  <si>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</si>
  <si>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</si>
  <si>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</si>
  <si>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</si>
  <si>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</si>
  <si>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</si>
  <si>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</si>
  <si>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</si>
  <si>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</si>
  <si>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</si>
  <si>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</si>
  <si>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</si>
  <si>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</si>
  <si>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</si>
  <si>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</si>
  <si>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</si>
  <si>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</si>
  <si>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</si>
  <si>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</si>
  <si>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</si>
  <si>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</si>
  <si>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</si>
  <si>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</si>
  <si>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</si>
  <si>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</si>
  <si>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</si>
  <si>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</si>
  <si>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</si>
  <si>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</si>
  <si>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</si>
  <si>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</si>
  <si>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</si>
  <si>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</si>
  <si>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</si>
  <si>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</si>
  <si>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</si>
  <si>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</si>
  <si>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</si>
  <si>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</si>
  <si>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</si>
  <si>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</si>
  <si>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</si>
  <si>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</si>
  <si>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</si>
  <si>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</si>
  <si>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</si>
  <si>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</si>
  <si>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</si>
  <si>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</si>
  <si>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</si>
  <si>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</si>
  <si>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</si>
  <si>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</si>
  <si>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</si>
  <si>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</si>
  <si>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</si>
  <si>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</si>
  <si>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</si>
  <si>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</si>
  <si>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</si>
  <si>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</si>
  <si>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</si>
  <si>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</si>
  <si>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</si>
  <si>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</si>
  <si>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</si>
  <si>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</si>
  <si>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</si>
  <si>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</si>
  <si>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</si>
  <si>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</si>
  <si>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</si>
  <si>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</si>
  <si>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</si>
  <si>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</si>
  <si>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</si>
  <si>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</si>
  <si>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</si>
  <si>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</si>
  <si>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</si>
  <si>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</si>
  <si>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</si>
  <si>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</si>
  <si>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</si>
  <si>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</si>
  <si>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</si>
  <si>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</si>
  <si>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</si>
  <si>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</si>
  <si>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</si>
  <si>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</si>
  <si>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</si>
  <si>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</si>
  <si>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</si>
  <si>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</si>
  <si>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</si>
  <si>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</si>
  <si>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</si>
  <si>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</si>
  <si>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</si>
  <si>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</si>
  <si>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</si>
  <si>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</si>
  <si>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</si>
  <si>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</si>
  <si>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</si>
  <si>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</si>
  <si>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</si>
  <si>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</si>
  <si>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</si>
  <si>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</si>
  <si>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</si>
  <si>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</si>
  <si>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</si>
  <si>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</si>
  <si>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</si>
  <si>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</si>
  <si>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</si>
  <si>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</si>
  <si>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</si>
  <si>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</si>
  <si>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</si>
  <si>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</si>
  <si>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</si>
  <si>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</si>
  <si>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</si>
  <si>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</si>
  <si>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</si>
  <si>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</si>
  <si>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</si>
  <si>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</si>
  <si>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</si>
  <si>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</si>
  <si>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</si>
  <si>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</si>
  <si>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</si>
  <si>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</si>
  <si>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</si>
  <si>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</si>
  <si>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</si>
  <si>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</si>
  <si>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</si>
  <si>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</si>
  <si>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</si>
  <si>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</si>
  <si>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</si>
  <si>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</si>
  <si>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</si>
  <si>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</si>
  <si>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</si>
  <si>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</si>
  <si>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</si>
  <si>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</si>
  <si>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</si>
  <si>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</si>
  <si>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</si>
  <si>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</si>
  <si>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</si>
  <si>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</si>
  <si>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</si>
  <si>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</si>
  <si>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</si>
  <si>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</si>
  <si>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</si>
  <si>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</si>
  <si>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</si>
  <si>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</si>
  <si>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</si>
  <si>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</si>
  <si>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</si>
  <si>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</si>
  <si>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</si>
  <si>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</si>
  <si>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</si>
  <si>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</si>
  <si>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</si>
  <si>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</si>
  <si>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</si>
  <si>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</si>
  <si>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</si>
  <si>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</si>
  <si>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</si>
  <si>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</si>
  <si>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</si>
  <si>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</si>
  <si>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</si>
  <si>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</si>
  <si>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</si>
  <si>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</si>
  <si>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</si>
  <si>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</si>
  <si>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</si>
  <si>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</si>
  <si>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</si>
  <si>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</si>
  <si>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</si>
  <si>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</si>
  <si>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</si>
  <si>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</si>
  <si>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</si>
  <si>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</si>
  <si>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</si>
  <si>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</si>
  <si>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</si>
  <si>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</si>
  <si>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</si>
  <si>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</si>
  <si>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</si>
  <si>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</si>
  <si>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</si>
  <si>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</si>
  <si>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</si>
  <si>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</si>
  <si>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</si>
  <si>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</si>
  <si>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</si>
  <si>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</si>
  <si>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</si>
  <si>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</si>
  <si>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</si>
  <si>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</si>
  <si>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</si>
  <si>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</si>
  <si>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</si>
  <si>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</si>
  <si>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</si>
  <si>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</si>
  <si>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</si>
  <si>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</si>
  <si>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</si>
  <si>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</si>
  <si>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</si>
  <si>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</si>
  <si>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</si>
  <si>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</si>
  <si>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</si>
  <si>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</si>
  <si>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</si>
  <si>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</si>
  <si>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</si>
  <si>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</si>
  <si>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</si>
  <si>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</si>
  <si>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</si>
  <si>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</si>
  <si>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</si>
  <si>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</si>
  <si>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</si>
  <si>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</si>
  <si>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</si>
  <si>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</si>
  <si>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</si>
  <si>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</si>
  <si>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</si>
  <si>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</si>
  <si>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</si>
  <si>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</si>
  <si>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</si>
  <si>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</si>
  <si>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</si>
  <si>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</si>
  <si>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</si>
  <si>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</si>
  <si>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</si>
  <si>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</si>
  <si>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</si>
  <si>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</si>
  <si>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</si>
  <si>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</si>
  <si>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</si>
  <si>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</si>
  <si>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</si>
  <si>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</si>
  <si>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</si>
  <si>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</si>
  <si>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</si>
  <si>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</si>
  <si>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</si>
  <si>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</si>
  <si>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</si>
  <si>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</si>
  <si>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</si>
  <si>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</si>
  <si>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</si>
  <si>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</si>
  <si>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</si>
  <si>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</si>
  <si>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</si>
  <si>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</si>
  <si>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</si>
  <si>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</si>
  <si>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</si>
  <si>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</si>
  <si>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</si>
  <si>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</si>
  <si>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</si>
  <si>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</si>
  <si>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</si>
  <si>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</si>
  <si>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</si>
  <si>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</si>
  <si>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</si>
  <si>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</si>
  <si>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</si>
  <si>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</si>
  <si>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</si>
  <si>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</si>
  <si>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</si>
  <si>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</si>
  <si>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</si>
  <si>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</si>
  <si>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</si>
  <si>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</si>
  <si>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</si>
  <si>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</si>
  <si>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</si>
  <si>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</si>
  <si>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</si>
  <si>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</si>
  <si>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</si>
  <si>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</si>
  <si>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</si>
  <si>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</si>
  <si>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</si>
  <si>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</si>
  <si>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</si>
  <si>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</si>
  <si>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</si>
  <si>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</si>
  <si>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</si>
  <si>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</si>
  <si>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</si>
  <si>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</si>
  <si>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</si>
  <si>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</si>
  <si>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</si>
  <si>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</si>
  <si>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</si>
  <si>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</si>
  <si>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</si>
  <si>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</si>
  <si>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</si>
  <si>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</si>
  <si>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</si>
  <si>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</si>
  <si>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</si>
  <si>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</si>
  <si>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</si>
  <si>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</si>
  <si>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</si>
  <si>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</si>
  <si>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</si>
  <si>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</si>
  <si>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</si>
  <si>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</si>
  <si>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</si>
  <si>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</si>
  <si>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</si>
  <si>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</si>
  <si>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</si>
  <si>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</si>
  <si>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</si>
  <si>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</si>
  <si>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</si>
  <si>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</si>
  <si>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</si>
  <si>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</si>
  <si>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</si>
  <si>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</si>
  <si>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</si>
  <si>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</si>
  <si>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</si>
  <si>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</si>
  <si>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</si>
  <si>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</si>
  <si>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</si>
  <si>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</si>
  <si>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</si>
  <si>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</si>
  <si>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</si>
  <si>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</si>
  <si>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</si>
  <si>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</si>
  <si>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</si>
  <si>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</si>
  <si>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</si>
  <si>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</si>
  <si>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</si>
  <si>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</si>
  <si>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</si>
  <si>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</si>
  <si>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</si>
  <si>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</si>
  <si>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</si>
  <si>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</si>
  <si>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</si>
  <si>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</si>
  <si>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</si>
  <si>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</si>
  <si>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</si>
  <si>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</si>
  <si>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</si>
  <si>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</si>
  <si>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</si>
  <si>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</si>
  <si>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</si>
  <si>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</si>
  <si>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</si>
  <si>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</si>
  <si>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</si>
  <si>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</si>
  <si>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</si>
  <si>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</si>
  <si>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</si>
  <si>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</si>
  <si>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</si>
  <si>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</si>
  <si>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</si>
  <si>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</si>
  <si>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</si>
  <si>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</si>
  <si>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</si>
  <si>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</si>
  <si>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</si>
  <si>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</si>
  <si>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</si>
  <si>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</si>
  <si>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</si>
  <si>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</si>
  <si>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</si>
  <si>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</si>
  <si>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</si>
  <si>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</si>
  <si>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</si>
  <si>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</si>
  <si>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</si>
  <si>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</si>
  <si>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</si>
  <si>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</si>
  <si>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</si>
  <si>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</si>
  <si>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</si>
  <si>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</si>
  <si>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</si>
  <si>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</si>
  <si>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</si>
  <si>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</si>
  <si>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</si>
  <si>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</si>
  <si>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</si>
  <si>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</si>
  <si>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</si>
  <si>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</si>
  <si>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</si>
  <si>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</si>
  <si>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</si>
  <si>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</si>
  <si>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</si>
  <si>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</si>
  <si>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</si>
  <si>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</si>
  <si>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</si>
  <si>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</si>
  <si>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</si>
  <si>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</si>
  <si>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</si>
  <si>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</si>
  <si>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</si>
  <si>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</si>
  <si>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</si>
  <si>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</si>
  <si>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</si>
  <si>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</si>
  <si>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</si>
  <si>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</si>
  <si>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</si>
  <si>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</si>
  <si>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</si>
  <si>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</si>
  <si>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</si>
  <si>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</si>
  <si>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</si>
  <si>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</si>
  <si>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</si>
  <si>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</si>
  <si>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</si>
  <si>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</si>
  <si>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</si>
  <si>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</si>
  <si>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</si>
  <si>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</si>
  <si>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</si>
  <si>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</si>
  <si>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</si>
  <si>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</si>
  <si>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</si>
  <si>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</si>
  <si>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</si>
  <si>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</si>
  <si>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</si>
  <si>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</si>
  <si>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</si>
  <si>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</si>
  <si>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</si>
  <si>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</si>
  <si>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</si>
  <si>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</si>
  <si>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</si>
  <si>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</si>
  <si>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</si>
  <si>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</si>
  <si>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</si>
  <si>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</si>
  <si>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</si>
  <si>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</si>
  <si>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</si>
  <si>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</si>
  <si>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</si>
  <si>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</si>
  <si>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</si>
  <si>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</si>
  <si>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</si>
  <si>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</si>
  <si>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</si>
  <si>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</si>
  <si>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</si>
  <si>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</si>
  <si>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</si>
  <si>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</si>
  <si>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</si>
  <si>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</si>
  <si>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</si>
  <si>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</si>
  <si>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</si>
  <si>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</si>
  <si>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</si>
  <si>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</si>
  <si>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</si>
  <si>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</si>
  <si>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</si>
  <si>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</si>
  <si>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</si>
  <si>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</si>
  <si>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</si>
  <si>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</si>
  <si>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</si>
  <si>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</si>
  <si>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</si>
  <si>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</si>
  <si>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</si>
  <si>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</si>
  <si>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</si>
  <si>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</si>
  <si>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</si>
  <si>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</si>
  <si>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</si>
  <si>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</si>
  <si>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</si>
  <si>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</si>
  <si>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</si>
  <si>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</si>
  <si>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</si>
  <si>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</si>
  <si>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</si>
  <si>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</si>
  <si>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</si>
  <si>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</si>
  <si>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</si>
  <si>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</si>
  <si>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</si>
  <si>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</si>
  <si>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</si>
  <si>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</si>
  <si>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</si>
  <si>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</si>
  <si>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</si>
  <si>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</si>
  <si>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</si>
  <si>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</si>
  <si>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</si>
  <si>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</si>
  <si>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</si>
  <si>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</si>
  <si>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</si>
  <si>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</si>
  <si>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</si>
  <si>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</si>
  <si>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</si>
  <si>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</si>
  <si>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</si>
  <si>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</si>
  <si>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</si>
  <si>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</si>
  <si>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</si>
  <si>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</si>
  <si>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</si>
  <si>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</si>
  <si>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</si>
  <si>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</si>
  <si>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</si>
  <si>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</si>
  <si>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</si>
  <si>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</si>
  <si>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</si>
  <si>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</si>
  <si>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</si>
  <si>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</si>
  <si>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</si>
  <si>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</si>
  <si>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</si>
  <si>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</si>
  <si>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</si>
  <si>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</si>
  <si>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</si>
  <si>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</si>
  <si>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</si>
  <si>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</si>
  <si>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</si>
  <si>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</si>
  <si>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</si>
  <si>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</si>
  <si>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</si>
  <si>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</si>
  <si>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</si>
  <si>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</si>
  <si>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</si>
  <si>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</si>
  <si>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</si>
  <si>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</si>
  <si>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</si>
  <si>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</si>
  <si>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</si>
  <si>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</si>
  <si>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</si>
  <si>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</si>
  <si>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</si>
  <si>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</si>
  <si>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</si>
  <si>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</si>
  <si>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</si>
  <si>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</si>
  <si>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</si>
  <si>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</si>
  <si>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</si>
  <si>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</si>
  <si>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</si>
  <si>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</si>
  <si>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</si>
  <si>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</si>
  <si>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</si>
  <si>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</si>
  <si>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</si>
  <si>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</si>
  <si>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</si>
  <si>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</si>
  <si>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</si>
  <si>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</si>
  <si>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</si>
  <si>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</si>
  <si>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</si>
  <si>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</si>
  <si>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</si>
  <si>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</si>
  <si>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</si>
  <si>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</si>
  <si>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</si>
  <si>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</si>
  <si>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</si>
  <si>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</si>
  <si>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</si>
  <si>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</si>
  <si>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</si>
  <si>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</si>
  <si>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</si>
  <si>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</si>
  <si>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</si>
  <si>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</si>
  <si>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</si>
  <si>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</si>
  <si>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</si>
  <si>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</si>
  <si>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</si>
  <si>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</si>
  <si>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</si>
  <si>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</si>
  <si>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</si>
  <si>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</si>
  <si>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</si>
  <si>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</si>
  <si>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</si>
  <si>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</si>
  <si>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</si>
  <si>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</si>
  <si>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</si>
  <si>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</si>
  <si>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</si>
  <si>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</si>
  <si>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</si>
  <si>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</si>
  <si>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</si>
  <si>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</si>
  <si>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</si>
  <si>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</si>
  <si>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</si>
  <si>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</si>
  <si>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</si>
  <si>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</si>
  <si>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</si>
  <si>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</si>
  <si>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</si>
  <si>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</si>
  <si>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</si>
  <si>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</si>
  <si>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</si>
  <si>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</si>
  <si>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</si>
  <si>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</si>
  <si>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</si>
  <si>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</si>
  <si>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</si>
  <si>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</si>
  <si>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</si>
  <si>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</si>
  <si>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</si>
  <si>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</si>
  <si>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</si>
  <si>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</si>
  <si>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</si>
  <si>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</si>
  <si>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</si>
  <si>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</si>
  <si>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</si>
  <si>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</si>
  <si>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</si>
  <si>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</si>
  <si>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</si>
  <si>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</si>
  <si>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</si>
  <si>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</si>
  <si>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</si>
  <si>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</si>
  <si>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</si>
  <si>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</si>
  <si>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</si>
  <si>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</si>
  <si>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</si>
  <si>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</si>
  <si>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</si>
  <si>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</si>
  <si>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</si>
  <si>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</si>
  <si>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</si>
  <si>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</si>
  <si>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</si>
  <si>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</si>
  <si>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</si>
  <si>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</si>
  <si>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</si>
  <si>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</si>
  <si>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</si>
  <si>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</si>
  <si>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</si>
  <si>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</si>
  <si>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</si>
  <si>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</si>
  <si>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</si>
  <si>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</si>
  <si>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</si>
  <si>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</si>
  <si>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</si>
  <si>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</si>
  <si>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</si>
  <si>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</si>
  <si>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</si>
  <si>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</si>
  <si>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</si>
  <si>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</si>
  <si>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</si>
  <si>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</si>
  <si>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</si>
  <si>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</si>
  <si>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</si>
  <si>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</si>
  <si>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</si>
  <si>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</si>
  <si>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</si>
  <si>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</si>
  <si>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</si>
  <si>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</si>
  <si>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</si>
  <si>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</si>
  <si>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</si>
  <si>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</si>
  <si>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</si>
  <si>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</si>
  <si>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</si>
  <si>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</si>
  <si>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</si>
  <si>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</si>
  <si>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</si>
  <si>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</si>
  <si>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</si>
  <si>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</si>
  <si>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</si>
  <si>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</si>
  <si>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</si>
  <si>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</si>
  <si>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</si>
  <si>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</si>
  <si>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</si>
  <si>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</si>
  <si>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</si>
  <si>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</si>
  <si>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</si>
  <si>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</si>
  <si>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</si>
  <si>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</si>
  <si>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</si>
  <si>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</si>
  <si>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</si>
  <si>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</si>
  <si>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</si>
  <si>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</si>
  <si>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</si>
  <si>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</si>
  <si>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</si>
  <si>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</si>
  <si>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</si>
  <si>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</si>
  <si>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</si>
  <si>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</si>
  <si>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</si>
  <si>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</si>
  <si>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</si>
  <si>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</si>
  <si>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</si>
  <si>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</si>
  <si>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</si>
  <si>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</si>
  <si>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</si>
  <si>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</si>
  <si>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</si>
  <si>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</si>
  <si>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</si>
  <si>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</si>
  <si>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</si>
  <si>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</si>
  <si>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</si>
  <si>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</si>
  <si>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</si>
  <si>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</si>
  <si>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</si>
  <si>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</si>
  <si>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</si>
  <si>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</si>
  <si>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</si>
  <si>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</si>
  <si>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</si>
  <si>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</si>
  <si>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</si>
  <si>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</si>
  <si>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</si>
  <si>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</si>
  <si>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</si>
  <si>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</si>
  <si>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</si>
  <si>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</si>
  <si>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</si>
  <si>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</si>
  <si>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</si>
  <si>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</si>
  <si>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</si>
  <si>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</si>
  <si>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</si>
  <si>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</si>
  <si>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</si>
  <si>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</si>
  <si>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</si>
  <si>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</si>
  <si>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</si>
  <si>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</si>
  <si>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</si>
  <si>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</si>
  <si>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</si>
  <si>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</si>
  <si>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</si>
  <si>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</si>
  <si>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</si>
  <si>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</si>
  <si>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</si>
  <si>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</si>
  <si>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</si>
  <si>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</si>
  <si>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</si>
  <si>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</si>
  <si>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</si>
  <si>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</si>
  <si>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</si>
  <si>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</si>
  <si>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</si>
  <si>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</si>
  <si>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</si>
  <si>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</si>
  <si>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</si>
  <si>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</si>
  <si>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</si>
  <si>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</si>
  <si>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</si>
  <si>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</si>
  <si>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</si>
  <si>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</si>
  <si>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</si>
  <si>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</si>
  <si>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</si>
  <si>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</si>
  <si>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</si>
  <si>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</si>
  <si>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</si>
  <si>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</si>
  <si>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</si>
  <si>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</si>
  <si>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</si>
  <si>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</si>
  <si>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</si>
  <si>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</si>
  <si>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</si>
  <si>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</si>
  <si>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</si>
  <si>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</si>
  <si>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</si>
  <si>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</si>
  <si>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</si>
  <si>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</si>
  <si>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</si>
  <si>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</si>
  <si>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</si>
  <si>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</si>
  <si>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</si>
  <si>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</si>
  <si>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</si>
  <si>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</si>
  <si>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</si>
  <si>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</si>
  <si>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</si>
  <si>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</si>
  <si>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</si>
  <si>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</si>
  <si>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</si>
  <si>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</si>
  <si>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</si>
  <si>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</si>
  <si>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</si>
  <si>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</si>
  <si>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</si>
  <si>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</si>
  <si>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</si>
  <si>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</si>
  <si>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</si>
  <si>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</si>
  <si>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</si>
  <si>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</si>
  <si>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</si>
  <si>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</si>
  <si>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</si>
  <si>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</si>
  <si>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</si>
  <si>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</si>
  <si>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</si>
  <si>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</si>
  <si>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</si>
  <si>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</si>
  <si>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</si>
  <si>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</si>
  <si>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</si>
  <si>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</si>
  <si>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</si>
  <si>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</si>
  <si>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</si>
  <si>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</si>
  <si>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</si>
  <si>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</si>
  <si>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</si>
  <si>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</si>
  <si>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</si>
  <si>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</si>
  <si>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</si>
  <si>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</si>
  <si>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</si>
  <si>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</si>
  <si>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</si>
  <si>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</si>
  <si>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</si>
  <si>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</si>
  <si>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</si>
  <si>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</si>
  <si>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</si>
  <si>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</si>
  <si>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</si>
  <si>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</si>
  <si>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</si>
  <si>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</si>
  <si>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</si>
  <si>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</si>
  <si>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</si>
  <si>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</si>
  <si>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</si>
  <si>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</si>
  <si>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</si>
  <si>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</si>
  <si>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</si>
  <si>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</si>
  <si>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</si>
  <si>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</si>
  <si>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</si>
  <si>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</si>
  <si>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</si>
  <si>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</si>
  <si>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</si>
  <si>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</si>
  <si>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</si>
  <si>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</si>
  <si>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</si>
  <si>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</si>
  <si>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</si>
  <si>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</si>
  <si>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</si>
  <si>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</si>
  <si>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</si>
  <si>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</si>
  <si>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</si>
  <si>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</si>
  <si>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</si>
  <si>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</si>
  <si>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</si>
  <si>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</si>
  <si>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</si>
  <si>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</si>
  <si>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</si>
  <si>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</si>
  <si>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</si>
  <si>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</si>
  <si>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</si>
  <si>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</si>
  <si>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</si>
  <si>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</si>
  <si>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</si>
  <si>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</si>
  <si>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</si>
  <si>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</si>
  <si>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</si>
  <si>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</si>
  <si>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</si>
  <si>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</si>
  <si>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</si>
  <si>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</si>
  <si>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</si>
  <si>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</si>
  <si>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</si>
  <si>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</si>
  <si>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</si>
  <si>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</si>
  <si>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</si>
  <si>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</si>
  <si>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</si>
  <si>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</si>
  <si>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</si>
  <si>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</si>
  <si>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</si>
  <si>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</si>
  <si>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</si>
  <si>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</si>
  <si>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</si>
  <si>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</si>
  <si>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</si>
  <si>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</si>
  <si>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</si>
  <si>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</si>
  <si>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</si>
  <si>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</si>
  <si>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</si>
  <si>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</si>
  <si>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</si>
  <si>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</si>
  <si>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</si>
  <si>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</si>
  <si>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</si>
  <si>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</si>
  <si>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</si>
  <si>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</si>
  <si>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</si>
  <si>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</si>
  <si>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</si>
  <si>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</si>
  <si>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</si>
  <si>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</si>
  <si>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</si>
  <si>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</si>
  <si>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</si>
  <si>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</si>
  <si>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</si>
  <si>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</si>
  <si>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</si>
  <si>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</si>
  <si>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</si>
  <si>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</si>
  <si>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</si>
  <si>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</si>
  <si>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</si>
  <si>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</si>
  <si>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</si>
  <si>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</si>
  <si>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</si>
  <si>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</si>
  <si>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</si>
  <si>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</si>
  <si>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</si>
  <si>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</si>
  <si>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</si>
  <si>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</si>
  <si>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</si>
  <si>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</si>
  <si>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</si>
  <si>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</si>
  <si>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</si>
  <si>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</si>
  <si>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</si>
  <si>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</si>
  <si>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</si>
  <si>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</si>
  <si>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</si>
  <si>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</si>
  <si>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</si>
  <si>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</si>
  <si>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</si>
  <si>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</si>
  <si>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</si>
  <si>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</si>
  <si>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</si>
  <si>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</si>
  <si>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</si>
  <si>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</si>
  <si>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</si>
  <si>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</si>
  <si>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</si>
  <si>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</si>
  <si>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</si>
  <si>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</si>
  <si>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</si>
  <si>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</si>
  <si>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</si>
  <si>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</si>
  <si>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</si>
  <si>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</si>
  <si>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</si>
  <si>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</si>
  <si>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</si>
  <si>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</si>
  <si>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</si>
  <si>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</si>
  <si>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</si>
  <si>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</si>
  <si>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</si>
  <si>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</si>
  <si>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</si>
  <si>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</si>
  <si>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</si>
  <si>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</si>
  <si>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</si>
  <si>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</si>
  <si>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</si>
  <si>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</si>
  <si>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</si>
  <si>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</si>
  <si>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</si>
  <si>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</si>
  <si>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</si>
  <si>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</si>
  <si>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</si>
  <si>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</si>
  <si>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</si>
  <si>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</si>
  <si>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</si>
  <si>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</si>
  <si>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</si>
  <si>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</si>
  <si>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</si>
  <si>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</si>
  <si>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</si>
  <si>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</si>
  <si>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</si>
  <si>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</si>
  <si>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</si>
  <si>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</si>
  <si>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</si>
  <si>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</si>
  <si>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</si>
  <si>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</si>
  <si>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</si>
  <si>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</si>
  <si>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</si>
  <si>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</si>
  <si>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</si>
  <si>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</si>
  <si>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</si>
  <si>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</si>
  <si>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</si>
  <si>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</si>
  <si>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</si>
  <si>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</si>
  <si>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</si>
  <si>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</si>
  <si>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</si>
  <si>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</si>
  <si>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</si>
  <si>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</si>
  <si>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</si>
  <si>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</si>
  <si>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</si>
  <si>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</si>
  <si>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</si>
  <si>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</si>
  <si>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</si>
  <si>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</si>
  <si>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</si>
  <si>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</si>
  <si>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</si>
  <si>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</si>
  <si>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</si>
  <si>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</si>
  <si>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</si>
  <si>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</si>
  <si>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</si>
  <si>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</si>
  <si>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</si>
  <si>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</si>
  <si>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</si>
  <si>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</si>
  <si>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</si>
  <si>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</si>
  <si>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</si>
  <si>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</si>
  <si>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</si>
  <si>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</si>
  <si>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</si>
  <si>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</si>
  <si>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</si>
  <si>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</si>
  <si>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</si>
  <si>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</si>
  <si>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</si>
  <si>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</si>
  <si>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</si>
  <si>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</si>
  <si>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</si>
  <si>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</si>
  <si>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</si>
  <si>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</si>
  <si>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</si>
  <si>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</si>
  <si>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</si>
  <si>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</si>
  <si>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</si>
  <si>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</si>
  <si>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</si>
  <si>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</si>
  <si>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</si>
  <si>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</si>
  <si>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</si>
  <si>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</si>
  <si>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</si>
  <si>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</si>
  <si>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</si>
  <si>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</si>
  <si>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</si>
  <si>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</si>
  <si>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</si>
  <si>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</si>
  <si>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</si>
  <si>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</si>
  <si>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</si>
  <si>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</si>
  <si>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</si>
  <si>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</si>
  <si>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</si>
  <si>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</si>
  <si>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</si>
  <si>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</si>
  <si>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</si>
  <si>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</si>
  <si>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</si>
  <si>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</si>
  <si>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</si>
  <si>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</si>
  <si>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</si>
  <si>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</si>
  <si>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</si>
  <si>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</si>
  <si>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</si>
  <si>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</si>
  <si>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</si>
  <si>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</si>
  <si>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</si>
  <si>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</si>
  <si>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</si>
  <si>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</si>
  <si>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</si>
  <si>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</si>
  <si>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</si>
  <si>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</si>
  <si>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</si>
  <si>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</si>
  <si>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</si>
  <si>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</si>
  <si>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</si>
  <si>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</si>
  <si>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</si>
  <si>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</si>
  <si>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</si>
  <si>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</si>
  <si>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</si>
  <si>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</si>
  <si>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</si>
  <si>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</si>
  <si>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</si>
  <si>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</si>
  <si>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</si>
  <si>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</si>
  <si>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</si>
  <si>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</si>
  <si>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</si>
  <si>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</si>
  <si>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</si>
  <si>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</si>
  <si>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</si>
  <si>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</si>
  <si>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</si>
  <si>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</si>
  <si>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</si>
  <si>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</si>
  <si>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</si>
  <si>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</si>
  <si>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</si>
  <si>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</si>
  <si>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</si>
  <si>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</si>
  <si>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</si>
  <si>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</si>
  <si>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</si>
  <si>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</si>
  <si>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</si>
  <si>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</si>
  <si>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</si>
  <si>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</si>
  <si>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</si>
  <si>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</si>
  <si>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</si>
  <si>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</si>
  <si>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</si>
  <si>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</si>
  <si>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</si>
  <si>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</si>
  <si>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</si>
  <si>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</si>
  <si>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</si>
  <si>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</si>
  <si>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</si>
  <si>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</si>
  <si>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</si>
  <si>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</si>
  <si>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</si>
  <si>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</si>
  <si>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</si>
  <si>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</si>
  <si>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</si>
  <si>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</si>
  <si>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</si>
  <si>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</si>
  <si>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</si>
  <si>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</si>
  <si>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</si>
  <si>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</si>
  <si>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</si>
  <si>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</si>
  <si>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</si>
  <si>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</si>
  <si>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</si>
  <si>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</si>
  <si>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</si>
  <si>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</si>
  <si>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</si>
  <si>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</si>
  <si>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</si>
  <si>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</si>
  <si>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</si>
  <si>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</si>
  <si>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</si>
  <si>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</si>
  <si>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</si>
  <si>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</si>
  <si>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</si>
  <si>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</si>
  <si>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</si>
  <si>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</si>
  <si>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</si>
  <si>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</si>
  <si>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</si>
  <si>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</si>
  <si>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</si>
  <si>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</si>
  <si>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</si>
  <si>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</si>
  <si>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</si>
  <si>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</si>
  <si>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</si>
  <si>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</si>
  <si>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</si>
  <si>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</si>
  <si>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</si>
  <si>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</si>
  <si>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</si>
  <si>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</si>
  <si>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</si>
  <si>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</si>
  <si>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</si>
  <si>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</si>
  <si>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</si>
  <si>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</si>
  <si>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</si>
  <si>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</si>
  <si>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</si>
  <si>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</si>
  <si>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</si>
  <si>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</si>
  <si>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</si>
  <si>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</si>
  <si>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</si>
  <si>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</si>
  <si>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</si>
  <si>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</si>
  <si>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</si>
  <si>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</si>
  <si>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</si>
  <si>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</si>
  <si>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</si>
  <si>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</si>
  <si>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</si>
  <si>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</si>
  <si>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</si>
  <si>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</si>
  <si>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</si>
  <si>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</si>
  <si>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</si>
  <si>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</si>
  <si>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</si>
  <si>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</si>
  <si>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</si>
  <si>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</si>
  <si>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</si>
  <si>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</si>
  <si>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</si>
  <si>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</si>
  <si>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</si>
  <si>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</si>
  <si>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</si>
  <si>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</si>
  <si>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</si>
  <si>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</si>
  <si>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</si>
  <si>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</si>
  <si>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</si>
  <si>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</si>
  <si>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</si>
  <si>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</si>
  <si>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</si>
  <si>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</si>
  <si>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</si>
  <si>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</si>
  <si>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</si>
  <si>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</si>
  <si>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</si>
  <si>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</si>
  <si>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</si>
  <si>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</si>
  <si>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</si>
  <si>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</si>
  <si>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</si>
  <si>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</si>
  <si>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</si>
  <si>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</si>
  <si>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</si>
  <si>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</si>
  <si>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</si>
  <si>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</si>
  <si>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</si>
  <si>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</si>
  <si>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</si>
  <si>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</si>
  <si>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</si>
  <si>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</si>
  <si>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</si>
  <si>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</si>
  <si>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</si>
  <si>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</si>
  <si>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</si>
  <si>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</si>
  <si>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</si>
  <si>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</si>
  <si>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</si>
  <si>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</si>
  <si>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</si>
  <si>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</si>
  <si>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</si>
  <si>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</si>
  <si>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</si>
  <si>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</si>
  <si>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</si>
  <si>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</si>
  <si>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</si>
  <si>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</si>
  <si>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</si>
  <si>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</si>
  <si>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</si>
  <si>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</si>
  <si>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</si>
  <si>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</si>
  <si>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</si>
  <si>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</si>
  <si>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</si>
  <si>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</si>
  <si>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</si>
  <si>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</si>
  <si>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</si>
  <si>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</si>
  <si>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</si>
  <si>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</si>
  <si>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</si>
  <si>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</si>
  <si>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</si>
  <si>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</si>
  <si>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</si>
  <si>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</si>
  <si>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</si>
  <si>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</si>
  <si>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</si>
  <si>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</si>
  <si>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</si>
  <si>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</si>
  <si>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</si>
  <si>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</si>
  <si>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</si>
  <si>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</si>
  <si>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</si>
  <si>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</si>
  <si>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</si>
  <si>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</si>
  <si>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</si>
  <si>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</si>
  <si>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</si>
  <si>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</si>
  <si>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</si>
  <si>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</si>
  <si>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</si>
  <si>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</si>
  <si>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</si>
  <si>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</si>
  <si>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</si>
  <si>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</si>
  <si>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</si>
  <si>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</si>
  <si>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</si>
  <si>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</si>
  <si>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</si>
  <si>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</si>
  <si>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</si>
  <si>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</si>
  <si>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</si>
  <si>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</si>
  <si>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</si>
  <si>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</si>
  <si>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</si>
  <si>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</si>
  <si>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</si>
  <si>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</si>
  <si>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</si>
  <si>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</si>
  <si>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</si>
  <si>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</si>
  <si>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</si>
  <si>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</si>
  <si>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</si>
  <si>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</si>
  <si>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</si>
  <si>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</si>
  <si>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</si>
  <si>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</si>
  <si>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</si>
  <si>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</si>
  <si>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</si>
  <si>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</si>
  <si>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</si>
  <si>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</si>
  <si>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</si>
  <si>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</si>
  <si>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</si>
  <si>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</si>
  <si>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</si>
  <si>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</si>
  <si>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</si>
  <si>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</si>
  <si>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</si>
  <si>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</si>
  <si>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</si>
  <si>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</si>
  <si>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</si>
  <si>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</si>
  <si>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</si>
  <si>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</si>
  <si>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</si>
  <si>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</si>
  <si>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</si>
  <si>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</si>
  <si>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</si>
  <si>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</si>
  <si>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</si>
  <si>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</si>
  <si>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</si>
  <si>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</si>
  <si>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</si>
  <si>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</si>
  <si>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</si>
  <si>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</si>
  <si>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</si>
  <si>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</si>
  <si>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</si>
  <si>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</si>
  <si>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</si>
  <si>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</si>
  <si>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</si>
  <si>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</si>
  <si>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</si>
  <si>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</si>
  <si>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</si>
  <si>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</si>
  <si>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</si>
  <si>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</si>
  <si>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</si>
  <si>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</si>
  <si>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</si>
  <si>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</si>
  <si>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</si>
  <si>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</si>
  <si>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</si>
  <si>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</si>
  <si>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</si>
  <si>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</si>
  <si>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</si>
  <si>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</si>
  <si>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</si>
  <si>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</si>
  <si>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</si>
  <si>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</si>
  <si>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</si>
  <si>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</si>
  <si>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</si>
  <si>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</si>
  <si>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</si>
  <si>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</si>
  <si>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</si>
  <si>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</si>
  <si>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</si>
  <si>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</si>
  <si>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</si>
  <si>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</si>
  <si>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</si>
  <si>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</si>
  <si>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</si>
  <si>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</si>
  <si>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</si>
  <si>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</si>
  <si>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</si>
  <si>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</si>
  <si>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</si>
  <si>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</si>
  <si>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</si>
  <si>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</si>
  <si>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</si>
  <si>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</si>
  <si>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</si>
  <si>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</si>
  <si>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</si>
  <si>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</si>
  <si>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</si>
  <si>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</si>
  <si>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</si>
  <si>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</si>
  <si>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</si>
  <si>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</si>
  <si>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</si>
  <si>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</si>
  <si>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</si>
  <si>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</si>
  <si>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</si>
  <si>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</si>
  <si>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</si>
  <si>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</si>
  <si>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</si>
  <si>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</si>
  <si>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</si>
  <si>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</si>
  <si>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</si>
  <si>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</si>
  <si>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</si>
  <si>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</si>
  <si>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</si>
  <si>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</si>
  <si>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</si>
  <si>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</si>
  <si>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</si>
  <si>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</si>
  <si>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</si>
  <si>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</si>
  <si>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</si>
  <si>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</si>
  <si>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</si>
  <si>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</si>
  <si>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</si>
  <si>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</si>
  <si>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</si>
  <si>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</si>
  <si>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</si>
  <si>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</si>
  <si>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</si>
  <si>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</si>
  <si>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</si>
  <si>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</si>
  <si>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</si>
  <si>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</si>
  <si>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</si>
  <si>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</si>
  <si>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</si>
  <si>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</si>
  <si>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</si>
  <si>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</si>
  <si>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</si>
  <si>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</si>
  <si>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</si>
  <si>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</si>
  <si>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</si>
  <si>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</si>
  <si>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</si>
  <si>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</si>
  <si>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</si>
  <si>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</si>
  <si>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</si>
  <si>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</si>
  <si>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</si>
  <si>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</si>
  <si>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</si>
  <si>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</si>
  <si>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</si>
  <si>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</si>
  <si>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</si>
  <si>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</si>
  <si>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</si>
  <si>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</si>
  <si>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</si>
  <si>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</si>
  <si>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</si>
  <si>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</si>
  <si>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</si>
  <si>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</si>
  <si>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</si>
  <si>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</si>
  <si>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</si>
  <si>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</si>
  <si>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</si>
  <si>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</si>
  <si>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</si>
  <si>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</si>
  <si>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</si>
  <si>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</si>
  <si>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</si>
  <si>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</si>
  <si>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</si>
  <si>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</si>
  <si>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</si>
  <si>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</si>
  <si>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</si>
  <si>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</si>
  <si>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</si>
  <si>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</si>
  <si>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</si>
  <si>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</si>
  <si>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</si>
  <si>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</si>
  <si>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</si>
  <si>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</si>
  <si>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</si>
  <si>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</si>
  <si>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</si>
  <si>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</si>
  <si>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</si>
  <si>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</si>
  <si>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</si>
  <si>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</si>
  <si>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</si>
  <si>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</si>
  <si>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</si>
  <si>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</si>
  <si>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</si>
  <si>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</si>
  <si>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</si>
  <si>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</si>
  <si>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</si>
  <si>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</si>
  <si>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</si>
  <si>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</si>
  <si>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</si>
  <si>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</si>
  <si>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</si>
  <si>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</si>
  <si>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</si>
  <si>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</si>
  <si>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</si>
  <si>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</si>
  <si>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</si>
  <si>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</si>
  <si>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</si>
  <si>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</si>
  <si>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</si>
  <si>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</si>
  <si>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</si>
  <si>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</si>
  <si>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</si>
  <si>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</si>
  <si>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</si>
  <si>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</si>
  <si>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</si>
  <si>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</si>
  <si>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</si>
  <si>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</si>
  <si>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</si>
  <si>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</si>
  <si>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</si>
  <si>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</si>
  <si>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</si>
  <si>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</si>
  <si>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</si>
  <si>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</si>
  <si>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</si>
  <si>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</si>
  <si>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</si>
  <si>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</si>
  <si>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</si>
  <si>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</si>
  <si>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</si>
  <si>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</si>
  <si>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</si>
  <si>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</si>
  <si>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</si>
  <si>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</si>
  <si>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</si>
  <si>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</si>
  <si>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</si>
  <si>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</si>
  <si>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</si>
  <si>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</si>
  <si>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</si>
  <si>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</si>
  <si>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</si>
  <si>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</si>
  <si>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</si>
  <si>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</si>
  <si>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</si>
  <si>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</si>
  <si>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</si>
  <si>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</si>
  <si>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</si>
  <si>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</si>
  <si>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</si>
  <si>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</si>
  <si>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</si>
  <si>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</si>
  <si>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</si>
  <si>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</si>
  <si>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</si>
  <si>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</si>
  <si>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</si>
  <si>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</si>
  <si>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</si>
  <si>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</si>
  <si>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</si>
  <si>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</si>
  <si>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</si>
  <si>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</si>
  <si>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</si>
  <si>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</si>
  <si>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</si>
  <si>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</si>
  <si>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</si>
  <si>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</si>
  <si>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</si>
  <si>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</si>
  <si>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</si>
  <si>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</si>
  <si>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</si>
  <si>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</si>
  <si>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</si>
  <si>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</si>
  <si>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</si>
  <si>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</si>
  <si>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</si>
  <si>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</si>
  <si>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</si>
  <si>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</si>
  <si>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</si>
  <si>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</si>
  <si>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</si>
  <si>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</si>
  <si>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</si>
  <si>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</si>
  <si>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</si>
  <si>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</si>
  <si>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</si>
  <si>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</si>
  <si>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</si>
  <si>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</si>
  <si>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</si>
  <si>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</si>
  <si>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</si>
  <si>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</si>
  <si>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</si>
  <si>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</si>
  <si>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</si>
  <si>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</si>
  <si>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</si>
  <si>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</si>
  <si>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</si>
  <si>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</si>
  <si>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</si>
  <si>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</si>
  <si>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</si>
  <si>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</si>
  <si>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</si>
  <si>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</si>
  <si>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</si>
  <si>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</si>
  <si>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</si>
  <si>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</si>
  <si>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</si>
  <si>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</si>
  <si>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</si>
  <si>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</si>
  <si>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</si>
  <si>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</si>
  <si>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</si>
  <si>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</si>
  <si>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</si>
  <si>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</si>
  <si>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</si>
  <si>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</si>
  <si>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</si>
  <si>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</si>
  <si>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</si>
  <si>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</si>
  <si>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</si>
  <si>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</si>
  <si>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</si>
  <si>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</si>
  <si>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</si>
  <si>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</si>
  <si>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</si>
  <si>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</si>
  <si>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</si>
  <si>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</si>
  <si>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</si>
  <si>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</si>
  <si>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</si>
  <si>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</si>
  <si>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</si>
  <si>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</si>
  <si>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</si>
  <si>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</si>
  <si>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</si>
  <si>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</si>
  <si>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</si>
  <si>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</si>
  <si>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</si>
  <si>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</si>
  <si>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</si>
  <si>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</si>
  <si>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</si>
  <si>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</si>
  <si>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</si>
  <si>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</si>
  <si>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</si>
  <si>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</si>
  <si>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</si>
  <si>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</si>
  <si>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</si>
  <si>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</si>
  <si>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</si>
  <si>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</si>
  <si>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</si>
  <si>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</si>
  <si>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</si>
  <si>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</si>
  <si>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</si>
  <si>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</si>
  <si>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</si>
  <si>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</si>
  <si>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</si>
  <si>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</si>
  <si>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</si>
  <si>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</si>
  <si>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</si>
  <si>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</si>
  <si>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</si>
  <si>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</si>
  <si>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</si>
  <si>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</si>
  <si>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</si>
  <si>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</si>
  <si>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</si>
  <si>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</si>
  <si>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</si>
  <si>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</si>
  <si>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</si>
  <si>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</si>
  <si>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</si>
  <si>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</si>
  <si>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</si>
  <si>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</si>
  <si>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</si>
  <si>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</si>
  <si>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</si>
  <si>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</si>
  <si>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</si>
  <si>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</si>
  <si>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</si>
  <si>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</si>
  <si>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</si>
  <si>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</si>
  <si>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</si>
  <si>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</si>
  <si>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</si>
  <si>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</si>
  <si>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</si>
  <si>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</si>
  <si>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</si>
  <si>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</si>
  <si>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</si>
  <si>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</si>
  <si>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</si>
  <si>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</si>
  <si>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</si>
  <si>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</si>
  <si>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</si>
  <si>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</si>
  <si>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</si>
  <si>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</si>
  <si>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</si>
  <si>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</si>
  <si>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</si>
  <si>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</si>
  <si>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</si>
  <si>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</si>
  <si>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</si>
  <si>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</si>
  <si>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</si>
  <si>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</si>
  <si>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</si>
  <si>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</si>
  <si>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</si>
  <si>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</si>
  <si>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</si>
  <si>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</si>
  <si>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</si>
  <si>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</si>
  <si>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</si>
  <si>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</si>
  <si>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</si>
  <si>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</si>
  <si>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</si>
  <si>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</si>
  <si>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</si>
  <si>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</si>
  <si>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</si>
  <si>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</si>
  <si>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</si>
  <si>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</si>
  <si>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</si>
  <si>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</si>
  <si>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</si>
  <si>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</si>
  <si>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</si>
  <si>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</si>
  <si>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</si>
  <si>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</si>
  <si>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</si>
  <si>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</si>
  <si>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</si>
  <si>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</si>
  <si>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</si>
  <si>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</si>
  <si>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</si>
  <si>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</si>
  <si>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</si>
  <si>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</si>
  <si>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</si>
  <si>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</si>
  <si>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</si>
  <si>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</si>
  <si>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</si>
  <si>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</si>
  <si>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</si>
  <si>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</si>
  <si>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</si>
  <si>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</si>
  <si>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</si>
  <si>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</si>
  <si>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</si>
  <si>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</si>
  <si>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</si>
  <si>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</si>
  <si>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</si>
  <si>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</si>
  <si>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</si>
  <si>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</si>
  <si>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</si>
  <si>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</si>
  <si>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</si>
  <si>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</si>
  <si>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</si>
  <si>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</si>
  <si>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</si>
  <si>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</si>
  <si>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</si>
  <si>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</si>
  <si>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</si>
  <si>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</si>
  <si>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</si>
  <si>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</si>
  <si>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</si>
  <si>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</si>
  <si>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</si>
  <si>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</si>
  <si>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</si>
  <si>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</si>
  <si>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</si>
  <si>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</si>
  <si>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</si>
  <si>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</si>
  <si>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</si>
  <si>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</si>
  <si>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</si>
  <si>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</si>
  <si>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</si>
  <si>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</si>
  <si>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</si>
  <si>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</si>
  <si>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</si>
  <si>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</si>
  <si>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</si>
  <si>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</si>
  <si>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</si>
  <si>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</si>
  <si>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</si>
  <si>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</si>
  <si>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</si>
  <si>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</si>
  <si>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</si>
  <si>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</si>
  <si>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</si>
  <si>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</si>
  <si>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</si>
  <si>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</si>
  <si>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</si>
  <si>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</si>
  <si>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</si>
  <si>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</si>
  <si>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</si>
  <si>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</si>
  <si>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</si>
  <si>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</si>
  <si>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</si>
  <si>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</si>
  <si>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</si>
  <si>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</si>
  <si>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</si>
  <si>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</si>
  <si>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</si>
  <si>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</si>
  <si>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</si>
  <si>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</si>
  <si>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</si>
  <si>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</si>
  <si>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</si>
  <si>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</si>
  <si>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</si>
  <si>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</si>
  <si>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</si>
  <si>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</si>
  <si>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</si>
  <si>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</si>
  <si>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</si>
  <si>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</si>
  <si>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</si>
  <si>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</si>
  <si>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</si>
  <si>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</si>
  <si>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</si>
  <si>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</si>
  <si>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</si>
  <si>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</si>
  <si>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</si>
  <si>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</si>
  <si>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</si>
  <si>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</si>
  <si>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</si>
  <si>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</si>
  <si>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</si>
  <si>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</si>
  <si>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</si>
  <si>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</si>
  <si>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</si>
  <si>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</si>
  <si>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</si>
  <si>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</si>
  <si>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</si>
  <si>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</si>
  <si>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</si>
  <si>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</si>
  <si>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</si>
  <si>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</si>
  <si>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</si>
  <si>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</si>
  <si>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</si>
  <si>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</si>
  <si>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</si>
  <si>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</si>
  <si>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</si>
  <si>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</si>
  <si>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</si>
  <si>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</si>
  <si>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</si>
  <si>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</si>
  <si>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</si>
  <si>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</si>
  <si>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</si>
  <si>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</si>
  <si>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</si>
  <si>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</si>
  <si>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</si>
  <si>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</si>
  <si>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</si>
  <si>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</si>
  <si>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</si>
  <si>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</si>
  <si>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</si>
  <si>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</si>
  <si>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</si>
  <si>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</si>
  <si>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</si>
  <si>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</si>
  <si>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</si>
  <si>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</si>
  <si>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</si>
  <si>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</si>
  <si>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</si>
  <si>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</si>
  <si>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</si>
  <si>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</si>
  <si>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</si>
  <si>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</si>
  <si>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</si>
  <si>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</si>
  <si>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</si>
  <si>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</si>
  <si>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</si>
  <si>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</si>
  <si>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</si>
  <si>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</si>
  <si>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</si>
  <si>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</si>
  <si>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</si>
  <si>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</si>
  <si>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</si>
  <si>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</si>
  <si>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</si>
  <si>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</si>
  <si>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</si>
  <si>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</si>
  <si>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</si>
  <si>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</si>
  <si>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</si>
  <si>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</si>
  <si>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</si>
  <si>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</si>
  <si>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</si>
  <si>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</si>
  <si>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</si>
  <si>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</si>
  <si>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</si>
  <si>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</si>
  <si>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</si>
  <si>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</si>
  <si>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</si>
  <si>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</si>
  <si>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</si>
  <si>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</si>
  <si>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</si>
  <si>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</si>
  <si>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</si>
  <si>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</si>
  <si>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</si>
  <si>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</si>
  <si>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</si>
  <si>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</si>
  <si>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</si>
  <si>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</si>
  <si>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</si>
  <si>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</si>
  <si>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</si>
  <si>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</si>
  <si>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</si>
  <si>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</si>
  <si>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</si>
  <si>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</si>
  <si>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</si>
  <si>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</si>
  <si>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</si>
  <si>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</si>
  <si>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</si>
  <si>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</si>
  <si>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</si>
  <si>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</si>
  <si>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</si>
  <si>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</si>
  <si>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</si>
  <si>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</si>
  <si>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</si>
  <si>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</si>
  <si>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</si>
  <si>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</si>
  <si>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</si>
  <si>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</si>
  <si>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</si>
  <si>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</si>
  <si>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</si>
  <si>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</si>
  <si>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</si>
  <si>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</si>
  <si>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</si>
  <si>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</si>
  <si>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</si>
  <si>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</si>
  <si>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</si>
  <si>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</si>
  <si>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</si>
  <si>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</si>
  <si>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</si>
  <si>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</si>
  <si>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</si>
  <si>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</si>
  <si>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</si>
  <si>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</si>
  <si>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</si>
  <si>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</si>
  <si>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</si>
  <si>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</si>
  <si>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</si>
  <si>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</si>
  <si>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</si>
  <si>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</si>
  <si>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</si>
  <si>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</si>
  <si>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</si>
  <si>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</si>
  <si>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</si>
  <si>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</si>
  <si>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</si>
  <si>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</si>
  <si>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</si>
  <si>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</si>
  <si>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</si>
  <si>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</si>
  <si>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</si>
  <si>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</si>
  <si>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</si>
  <si>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</si>
  <si>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</si>
  <si>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</si>
  <si>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</si>
  <si>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</si>
  <si>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</si>
  <si>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</si>
  <si>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</si>
  <si>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</si>
  <si>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</si>
  <si>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</si>
  <si>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</si>
  <si>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</si>
  <si>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</si>
  <si>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</si>
  <si>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</si>
  <si>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</si>
  <si>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</si>
  <si>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</si>
  <si>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</si>
  <si>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</si>
  <si>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</si>
  <si>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</si>
  <si>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</si>
  <si>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</si>
  <si>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</si>
  <si>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</si>
  <si>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</si>
  <si>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</si>
  <si>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</si>
  <si>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</si>
  <si>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</si>
  <si>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</si>
  <si>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</si>
  <si>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</si>
  <si>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</si>
  <si>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</si>
  <si>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</si>
  <si>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</si>
  <si>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</si>
  <si>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</si>
  <si>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</si>
  <si>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</si>
  <si>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</si>
  <si>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</si>
  <si>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</si>
  <si>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</si>
  <si>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</si>
  <si>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</si>
  <si>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</si>
  <si>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</si>
  <si>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</si>
  <si>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</si>
  <si>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</si>
  <si>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</si>
  <si>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</si>
  <si>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</si>
  <si>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</si>
  <si>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</si>
  <si>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</si>
  <si>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</si>
  <si>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</si>
  <si>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</si>
  <si>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</si>
  <si>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</si>
  <si>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</si>
  <si>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</si>
  <si>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</si>
  <si>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</si>
  <si>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</si>
  <si>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</si>
  <si>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</si>
  <si>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</si>
  <si>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</si>
  <si>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</si>
  <si>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</si>
  <si>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</si>
  <si>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</si>
  <si>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</si>
  <si>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</si>
  <si>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</si>
  <si>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</si>
  <si>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</si>
  <si>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</si>
  <si>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</si>
  <si>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</si>
  <si>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</si>
  <si>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</si>
  <si>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</si>
  <si>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</si>
  <si>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</si>
  <si>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</si>
  <si>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</si>
  <si>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</si>
  <si>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</si>
  <si>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</si>
  <si>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</si>
  <si>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</si>
  <si>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</si>
  <si>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</si>
  <si>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</si>
  <si>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</si>
  <si>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</si>
  <si>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</si>
  <si>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</si>
  <si>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</si>
  <si>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</si>
  <si>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</si>
  <si>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</si>
  <si>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</si>
  <si>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</si>
  <si>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</si>
  <si>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</si>
  <si>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</si>
  <si>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</si>
  <si>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</si>
  <si>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</si>
  <si>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</si>
  <si>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</si>
  <si>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</si>
  <si>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</si>
  <si>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</si>
  <si>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</si>
  <si>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</si>
  <si>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</si>
  <si>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</si>
  <si>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</si>
  <si>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</si>
  <si>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</si>
  <si>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</si>
  <si>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</si>
  <si>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</si>
  <si>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</si>
  <si>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</si>
  <si>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</si>
  <si>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</si>
  <si>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</si>
  <si>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</si>
  <si>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</si>
  <si>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</si>
  <si>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</si>
  <si>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</si>
  <si>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</si>
  <si>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</si>
  <si>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</si>
  <si>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</si>
  <si>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</si>
  <si>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</si>
  <si>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</si>
  <si>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</si>
  <si>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</si>
  <si>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</si>
  <si>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</si>
  <si>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</si>
  <si>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</si>
  <si>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</si>
  <si>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</si>
  <si>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</si>
  <si>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</si>
  <si>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</si>
  <si>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</si>
  <si>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</si>
  <si>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</si>
  <si>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</si>
  <si>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</si>
  <si>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</si>
  <si>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</si>
  <si>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</si>
  <si>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</si>
  <si>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</si>
  <si>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</si>
  <si>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</si>
  <si>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</si>
  <si>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</si>
  <si>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</si>
  <si>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</si>
  <si>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</si>
  <si>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</si>
  <si>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</si>
  <si>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</si>
  <si>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</si>
  <si>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</si>
  <si>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</si>
  <si>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</si>
  <si>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</si>
  <si>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</si>
  <si>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</si>
  <si>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</si>
  <si>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</si>
  <si>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</si>
  <si>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</si>
  <si>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</si>
  <si>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</si>
  <si>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</si>
  <si>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</si>
  <si>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</si>
  <si>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</si>
  <si>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</si>
  <si>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</si>
  <si>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</si>
  <si>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</si>
  <si>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</si>
  <si>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</si>
  <si>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</si>
  <si>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</si>
  <si>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</si>
  <si>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</si>
  <si>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</si>
  <si>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</si>
  <si>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</si>
  <si>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</si>
  <si>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</si>
  <si>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</si>
  <si>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</si>
  <si>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</si>
  <si>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</si>
  <si>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</si>
  <si>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</si>
  <si>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</si>
  <si>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</si>
  <si>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</si>
  <si>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</si>
  <si>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</si>
  <si>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</si>
  <si>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</si>
  <si>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</si>
  <si>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</si>
  <si>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</si>
  <si>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</si>
  <si>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</si>
  <si>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</si>
  <si>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</si>
  <si>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</si>
  <si>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</si>
  <si>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</si>
  <si>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</si>
  <si>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</si>
  <si>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</si>
  <si>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</si>
  <si>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</si>
  <si>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</si>
  <si>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</si>
  <si>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</si>
  <si>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</si>
  <si>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</si>
  <si>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</si>
  <si>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</si>
  <si>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</si>
  <si>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</si>
  <si>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</si>
  <si>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</si>
  <si>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</si>
  <si>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</si>
  <si>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</si>
  <si>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</si>
  <si>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</si>
  <si>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</si>
  <si>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</si>
  <si>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</si>
  <si>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</si>
  <si>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</si>
  <si>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</si>
  <si>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</si>
  <si>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</si>
  <si>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</si>
  <si>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</si>
  <si>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</si>
  <si>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</si>
  <si>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</si>
  <si>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</si>
  <si>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</si>
  <si>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</si>
  <si>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</si>
  <si>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</si>
  <si>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</si>
  <si>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</si>
  <si>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</si>
  <si>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</si>
  <si>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</si>
  <si>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</si>
  <si>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</si>
  <si>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</si>
  <si>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</si>
  <si>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</si>
  <si>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</si>
  <si>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</si>
  <si>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</si>
  <si>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</si>
  <si>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</si>
  <si>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</si>
  <si>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</si>
  <si>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</si>
  <si>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</si>
  <si>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</si>
  <si>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</si>
  <si>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</si>
  <si>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</si>
  <si>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</si>
  <si>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</si>
  <si>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</si>
  <si>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</si>
  <si>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</si>
  <si>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</si>
  <si>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</si>
  <si>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</si>
  <si>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</si>
  <si>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</si>
  <si>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</si>
  <si>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</si>
  <si>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</si>
  <si>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</si>
  <si>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</si>
  <si>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</si>
  <si>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37"/>
  </si>
  <si>
    <t>資格審査項目</t>
  </si>
  <si>
    <t>応募及び契約締結時に有効な競争参加資格（全省庁統一資格）を有する。又は、有する見込みである。</t>
  </si>
  <si>
    <t>資格審査結果通知書の写し</t>
    <phoneticPr fontId="37"/>
  </si>
  <si>
    <t>希望する品目の製造又は修理等役務に必要な法令、規定に基づく許認可等を有する。</t>
  </si>
  <si>
    <t>許可証等の写し</t>
  </si>
  <si>
    <t>【製造請負】
当該部品番号に対応する製造図面等に基づき製造できる。</t>
    <phoneticPr fontId="37"/>
  </si>
  <si>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</si>
  <si>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</si>
  <si>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37"/>
  </si>
  <si>
    <t>【修理等役務】
当該部品番号に対応する同一又は類似の修理等役務（製造を含む。）実績がある。若しくは、同等の能力を有している。</t>
    <phoneticPr fontId="37"/>
  </si>
  <si>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</si>
  <si>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</si>
  <si>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</si>
  <si>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</si>
  <si>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</si>
  <si>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</si>
  <si>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</si>
  <si>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</si>
  <si>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</si>
  <si>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</si>
  <si>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</si>
  <si>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</si>
  <si>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</si>
  <si>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37"/>
  </si>
  <si>
    <t xml:space="preserve">・自社規則
  又は
・保管設備及び自社規則を官が確認した資料
</t>
    <phoneticPr fontId="37"/>
  </si>
  <si>
    <t>自社規則があること。
（見込みがあること。）</t>
    <phoneticPr fontId="37"/>
  </si>
  <si>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</si>
  <si>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</si>
  <si>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</si>
  <si>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</si>
  <si>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</si>
  <si>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</si>
  <si>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</si>
  <si>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</si>
  <si>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</si>
  <si>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</si>
  <si>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</si>
  <si>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37"/>
  </si>
  <si>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</si>
  <si>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</si>
  <si>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</si>
  <si>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</si>
  <si>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</si>
  <si>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</si>
  <si>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</si>
  <si>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</si>
  <si>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</si>
  <si>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</si>
  <si>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</si>
  <si>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</si>
  <si>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</si>
  <si>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</si>
  <si>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</si>
  <si>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</si>
  <si>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</si>
  <si>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</si>
  <si>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</si>
  <si>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</si>
  <si>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</si>
  <si>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</si>
  <si>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</si>
  <si>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</si>
  <si>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</si>
  <si>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</si>
  <si>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</si>
  <si>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</si>
  <si>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</si>
  <si>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</si>
  <si>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</si>
  <si>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</si>
  <si>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</si>
  <si>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</si>
  <si>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</si>
  <si>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</si>
  <si>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</si>
  <si>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</si>
  <si>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</si>
  <si>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</si>
  <si>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</si>
  <si>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</si>
  <si>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</si>
  <si>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</si>
  <si>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</si>
  <si>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</si>
  <si>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</si>
  <si>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</si>
  <si>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</si>
  <si>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</si>
  <si>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</si>
  <si>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</si>
  <si>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</si>
  <si>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</si>
  <si>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</si>
  <si>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</si>
  <si>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</si>
  <si>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</si>
  <si>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</si>
  <si>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</si>
  <si>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</si>
  <si>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37"/>
  </si>
  <si>
    <t>×</t>
  </si>
  <si>
    <t>資格を有していること。
（見込みを含む。）</t>
    <phoneticPr fontId="37"/>
  </si>
  <si>
    <t>←選択</t>
    <rPh sb="1" eb="3">
      <t>センタク</t>
    </rPh>
    <phoneticPr fontId="37"/>
  </si>
  <si>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37"/>
  </si>
  <si>
    <t>☑</t>
    <phoneticPr fontId="37"/>
  </si>
  <si>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</si>
  <si>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</si>
  <si>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</si>
  <si>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</si>
  <si>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</si>
  <si>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</si>
  <si>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</si>
  <si>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</si>
  <si>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</si>
  <si>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</si>
  <si>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</si>
  <si>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</si>
  <si>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</si>
  <si>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</si>
  <si>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</si>
  <si>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</si>
  <si>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</si>
  <si>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</si>
  <si>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</si>
  <si>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</si>
  <si>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</si>
  <si>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</si>
  <si>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</si>
  <si>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</si>
  <si>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</si>
  <si>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</si>
  <si>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</si>
  <si>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</si>
  <si>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</si>
  <si>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</si>
  <si>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</si>
  <si>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</si>
  <si>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</si>
  <si>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</si>
  <si>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</si>
  <si>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</si>
  <si>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</si>
  <si>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</si>
  <si>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</si>
  <si>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</si>
  <si>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</si>
  <si>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</si>
  <si>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</si>
  <si>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</si>
  <si>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</si>
  <si>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</si>
  <si>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</si>
  <si>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</si>
  <si>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</si>
  <si>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</si>
  <si>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</si>
  <si>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</si>
  <si>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</si>
  <si>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</si>
  <si>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</si>
  <si>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</si>
  <si>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</si>
  <si>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</si>
  <si>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</si>
  <si>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</si>
  <si>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</si>
  <si>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</si>
  <si>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</si>
  <si>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</si>
  <si>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</si>
  <si>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</si>
  <si>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</si>
  <si>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</si>
  <si>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</si>
  <si>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</si>
  <si>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</si>
  <si>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</si>
  <si>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</si>
  <si>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</si>
  <si>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</si>
  <si>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</si>
  <si>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</si>
  <si>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</si>
  <si>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</si>
  <si>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</si>
  <si>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</si>
  <si>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</si>
  <si>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</si>
  <si>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</si>
  <si>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</si>
  <si>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</si>
  <si>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</si>
  <si>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</si>
  <si>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</si>
  <si>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</si>
  <si>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</si>
  <si>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</si>
  <si>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</si>
  <si>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</si>
  <si>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7" eb="198">
      <t>シ</t>
    </rPh>
    <rPh sb="221" eb="223">
      <t>ベッテン</t>
    </rPh>
    <rPh sb="231" eb="233">
      <t>ケイサイ</t>
    </rPh>
    <rPh sb="251" eb="253">
      <t>トイアワ</t>
    </rPh>
    <rPh sb="254" eb="255">
      <t>サキ</t>
    </rPh>
    <rPh sb="281" eb="283">
      <t>ベッテン</t>
    </rPh>
    <phoneticPr fontId="2"/>
  </si>
  <si>
    <t>代表取締役　　戸谷　俊介　殿　　　　　　</t>
    <rPh sb="0" eb="2">
      <t>ダイヒョウ</t>
    </rPh>
    <rPh sb="2" eb="5">
      <t>トリシマリヤク</t>
    </rPh>
    <rPh sb="7" eb="9">
      <t>トヤ</t>
    </rPh>
    <rPh sb="10" eb="12">
      <t>シュンスケ</t>
    </rPh>
    <rPh sb="13" eb="14">
      <t>ドノ</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</si>
  <si>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</si>
  <si>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</si>
  <si>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</si>
  <si>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</si>
  <si>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　　　契約課
　　　　　桑山士長
　　　　（内線４３９４）</t>
    <rPh sb="12" eb="14">
      <t>クワヤマ</t>
    </rPh>
    <rPh sb="14" eb="15">
      <t>シ</t>
    </rPh>
    <rPh sb="15" eb="16">
      <t>チョウ</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</si>
  <si>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</si>
  <si>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</si>
  <si>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三菱重工業株式会社</t>
    <rPh sb="0" eb="2">
      <t>ミツビシ</t>
    </rPh>
    <rPh sb="2" eb="5">
      <t>ジュウコウギョウ</t>
    </rPh>
    <rPh sb="5" eb="7">
      <t>カブシキ</t>
    </rPh>
    <rPh sb="7" eb="9">
      <t>ガイシャ</t>
    </rPh>
    <phoneticPr fontId="2"/>
  </si>
  <si>
    <t>情報システム事業部　　　　　　　　　　　</t>
    <rPh sb="6" eb="8">
      <t>ジギョウ</t>
    </rPh>
    <rPh sb="8" eb="9">
      <t>ブ</t>
    </rPh>
    <phoneticPr fontId="2"/>
  </si>
  <si>
    <t>☑</t>
  </si>
  <si>
    <t>保存期間満了時期：２０２２．９．３０</t>
    <rPh sb="0" eb="2">
      <t>ホゾン</t>
    </rPh>
    <rPh sb="2" eb="4">
      <t>キカン</t>
    </rPh>
    <rPh sb="4" eb="6">
      <t>マンリョウ</t>
    </rPh>
    <rPh sb="6" eb="8">
      <t>ジキ</t>
    </rPh>
    <phoneticPr fontId="28"/>
  </si>
  <si>
    <t>営業統括部長　　山崎　成則　殿　　　　　</t>
    <rPh sb="8" eb="10">
      <t>ヤマザキ</t>
    </rPh>
    <rPh sb="11" eb="12">
      <t>ナリ</t>
    </rPh>
    <rPh sb="12" eb="13">
      <t>ノリ</t>
    </rPh>
    <phoneticPr fontId="2"/>
  </si>
  <si>
    <t>武弾</t>
    <rPh sb="0" eb="2">
      <t>ブダン</t>
    </rPh>
    <phoneticPr fontId="13"/>
  </si>
  <si>
    <t>役務</t>
    <rPh sb="0" eb="2">
      <t>エキム</t>
    </rPh>
    <phoneticPr fontId="13"/>
  </si>
  <si>
    <t>AIM-7F 誘導制御部 分解</t>
  </si>
  <si>
    <t>917AS1155</t>
  </si>
  <si>
    <t>AIM-7F</t>
  </si>
  <si>
    <t>三菱電機株式会社</t>
  </si>
  <si>
    <t>4補LPS-X142589</t>
  </si>
  <si>
    <t>特防</t>
  </si>
  <si>
    <t>管理課長</t>
    <rPh sb="0" eb="4">
      <t>カンリカチョウ</t>
    </rPh>
    <phoneticPr fontId="28"/>
  </si>
  <si>
    <t>　　　　　　　　　藤本　芳信</t>
    <rPh sb="9" eb="11">
      <t>フジモト</t>
    </rPh>
    <rPh sb="12" eb="14">
      <t>ヨシノブ</t>
    </rPh>
    <phoneticPr fontId="28"/>
  </si>
  <si>
    <t>藤本　芳信</t>
    <rPh sb="0" eb="2">
      <t>フジモト</t>
    </rPh>
    <rPh sb="3" eb="5">
      <t>ヨシノブ</t>
    </rPh>
    <phoneticPr fontId="2"/>
  </si>
  <si>
    <t>2</t>
    <phoneticPr fontId="2"/>
  </si>
  <si>
    <t>１２０第２４５１号</t>
    <rPh sb="3" eb="4">
      <t>ダイ</t>
    </rPh>
    <rPh sb="8" eb="9">
      <t>ゴウ</t>
    </rPh>
    <phoneticPr fontId="2"/>
  </si>
  <si>
    <t>取締役営業本部長　　小沢　政昭　殿　　　　</t>
    <rPh sb="10" eb="12">
      <t>オザワ</t>
    </rPh>
    <rPh sb="13" eb="15">
      <t>マサアキ</t>
    </rPh>
    <rPh sb="16" eb="17">
      <t>ドノ</t>
    </rPh>
    <phoneticPr fontId="2"/>
  </si>
  <si>
    <t>　第４補給処公示第２号（令和４年１月１１日）について、別添の品目を削除する。</t>
    <rPh sb="1" eb="2">
      <t>ダイ</t>
    </rPh>
    <rPh sb="3" eb="6">
      <t>ホキュウショ</t>
    </rPh>
    <rPh sb="12" eb="14">
      <t>レイワ</t>
    </rPh>
    <rPh sb="15" eb="16">
      <t>ネン</t>
    </rPh>
    <rPh sb="16" eb="17">
      <t>ヘイネン</t>
    </rPh>
    <rPh sb="17" eb="18">
      <t>ガツ</t>
    </rPh>
    <rPh sb="20" eb="21">
      <t>ヒ</t>
    </rPh>
    <rPh sb="30" eb="32">
      <t>ヒンモク</t>
    </rPh>
    <rPh sb="33" eb="35">
      <t>サクジョ</t>
    </rPh>
    <phoneticPr fontId="28"/>
  </si>
  <si>
    <t>　　調　達　部　長</t>
    <phoneticPr fontId="28"/>
  </si>
  <si>
    <t>　　 　契約課
　　 　　 冨田事務官
　   　　　（内線４４０１）</t>
    <rPh sb="14" eb="16">
      <t>トミタ</t>
    </rPh>
    <rPh sb="16" eb="19">
      <t>ジムカン</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</si>
  <si>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</si>
  <si>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明石氏</t>
    <rPh sb="0" eb="2">
      <t>アカシ</t>
    </rPh>
    <rPh sb="2" eb="3">
      <t>シ</t>
    </rPh>
    <phoneticPr fontId="2"/>
  </si>
  <si>
    <t>本器材に関しては上記予定相手方に移管しているため</t>
    <rPh sb="0" eb="3">
      <t>ホンキザイ</t>
    </rPh>
    <rPh sb="4" eb="5">
      <t>カン</t>
    </rPh>
    <rPh sb="8" eb="10">
      <t>ジョウキ</t>
    </rPh>
    <rPh sb="10" eb="15">
      <t>ヨテイアイテカタ</t>
    </rPh>
    <rPh sb="16" eb="18">
      <t>イカン</t>
    </rPh>
    <phoneticPr fontId="2"/>
  </si>
  <si>
    <t>水谷氏</t>
    <rPh sb="0" eb="2">
      <t>ミズタニ</t>
    </rPh>
    <rPh sb="2" eb="3">
      <t>シ</t>
    </rPh>
    <phoneticPr fontId="2"/>
  </si>
  <si>
    <t>ＭＨＩロジテック株式会社</t>
    <rPh sb="8" eb="12">
      <t>カブシキカイシャ</t>
    </rPh>
    <phoneticPr fontId="2"/>
  </si>
  <si>
    <t>三菱電機株式会社</t>
    <rPh sb="0" eb="2">
      <t>ミツビシ</t>
    </rPh>
    <rPh sb="2" eb="4">
      <t>デンキ</t>
    </rPh>
    <rPh sb="4" eb="8">
      <t>カブシキカイシャ</t>
    </rPh>
    <phoneticPr fontId="2"/>
  </si>
  <si>
    <t>椿本氏</t>
    <rPh sb="0" eb="2">
      <t>ツバキモト</t>
    </rPh>
    <rPh sb="2" eb="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</si>
</sst>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 \ e&quot;年&quot;\ \ m&quot;月&quot;\ \ d&quot;日&quot;"/>
    <numFmt numFmtId="178" formatCode="[$-411]ge\.m\.d;@"/>
    <numFmt numFmtId="179" formatCode="[DBNum3][$-411]ggge&quot;年&quot;m&quot;月&quot;d&quot;日&quot;"/>
    <numFmt numFmtId="180" formatCode="[$-411]ggge&quot;年&quot;m&quot;月&quot;d&quot;日&quot;;@"/>
  </numFmts>
  <fonts count="59"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rgb="FF000000"/>
      <name val="ＭＳ Ｐゴシック"/>
      <family val="3"/>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6" fillId="0" borderId="0">
      <alignment vertical="center"/>
    </xf>
    <xf numFmtId="0" fontId="36" fillId="0" borderId="0">
      <alignment vertical="center"/>
    </xf>
    <xf numFmtId="0" fontId="33" fillId="0" borderId="0">
      <alignment vertical="center"/>
    </xf>
  </cellStyleXfs>
  <cellXfs count="53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1" fillId="0" borderId="0" xfId="0" applyFont="1" applyAlignment="1">
      <alignment horizontal="left" vertical="center"/>
    </xf>
    <xf numFmtId="0" fontId="42" fillId="0" borderId="1" xfId="0" applyFont="1" applyBorder="1" applyAlignment="1">
      <alignment horizontal="center" vertical="top" wrapText="1"/>
    </xf>
    <xf numFmtId="0" fontId="42" fillId="0" borderId="2" xfId="0" applyFont="1" applyBorder="1" applyAlignment="1">
      <alignment horizontal="center" vertical="top" wrapText="1"/>
    </xf>
    <xf numFmtId="0" fontId="42" fillId="0" borderId="3" xfId="0" applyFont="1" applyBorder="1" applyAlignment="1">
      <alignment horizontal="center" vertical="top" wrapText="1"/>
    </xf>
    <xf numFmtId="0" fontId="42" fillId="0" borderId="0" xfId="0" applyFont="1" applyAlignment="1">
      <alignment vertical="center" wrapText="1"/>
    </xf>
    <xf numFmtId="0" fontId="42" fillId="0" borderId="0" xfId="0" applyFont="1" applyAlignment="1">
      <alignment horizontal="left" vertical="center"/>
    </xf>
    <xf numFmtId="0" fontId="44"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7"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6" fillId="0" borderId="0" xfId="9">
      <alignment vertical="center"/>
    </xf>
    <xf numFmtId="0" fontId="33" fillId="0" borderId="0" xfId="10">
      <alignment vertical="center"/>
    </xf>
    <xf numFmtId="0" fontId="38" fillId="0" borderId="1" xfId="9" applyFont="1" applyBorder="1" applyAlignment="1">
      <alignment horizontal="center" vertical="center" wrapText="1"/>
    </xf>
    <xf numFmtId="0" fontId="38" fillId="0" borderId="2" xfId="9" applyFont="1" applyBorder="1" applyAlignment="1">
      <alignment horizontal="center" vertical="center" wrapText="1"/>
    </xf>
    <xf numFmtId="0" fontId="6" fillId="0" borderId="0" xfId="9" applyFont="1" applyAlignment="1">
      <alignment vertical="center" wrapText="1"/>
    </xf>
    <xf numFmtId="0" fontId="39" fillId="0" borderId="3" xfId="9" applyFont="1" applyBorder="1" applyAlignment="1">
      <alignment horizontal="center" vertical="center" wrapText="1"/>
    </xf>
    <xf numFmtId="0" fontId="39"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0" fillId="0" borderId="0" xfId="9" applyFont="1" applyAlignment="1">
      <alignment vertical="center" wrapText="1"/>
    </xf>
    <xf numFmtId="0" fontId="39" fillId="0" borderId="1" xfId="9" applyFont="1" applyBorder="1" applyAlignment="1">
      <alignment horizontal="center" vertical="center" wrapText="1"/>
    </xf>
    <xf numFmtId="0" fontId="39" fillId="0" borderId="1" xfId="9" applyFont="1" applyBorder="1" applyAlignment="1">
      <alignment vertical="center" wrapText="1"/>
    </xf>
    <xf numFmtId="0" fontId="25" fillId="0" borderId="1" xfId="9" applyFont="1" applyBorder="1" applyAlignment="1">
      <alignment horizontal="center" vertical="center" wrapText="1"/>
    </xf>
    <xf numFmtId="0" fontId="40" fillId="0" borderId="34" xfId="9" applyFont="1" applyBorder="1" applyAlignment="1">
      <alignment vertical="center" wrapText="1"/>
    </xf>
    <xf numFmtId="0" fontId="39" fillId="0" borderId="2" xfId="9" applyFont="1" applyBorder="1" applyAlignment="1">
      <alignment vertical="center" wrapText="1"/>
    </xf>
    <xf numFmtId="0" fontId="45" fillId="0" borderId="1" xfId="9" applyFont="1" applyBorder="1" applyAlignment="1">
      <alignment horizontal="center" vertical="center" wrapText="1"/>
    </xf>
    <xf numFmtId="0" fontId="46" fillId="0" borderId="34" xfId="9" applyFont="1" applyBorder="1" applyAlignment="1">
      <alignment vertical="center" wrapText="1"/>
    </xf>
    <xf numFmtId="0" fontId="39"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39" fillId="0" borderId="2" xfId="9" applyFont="1" applyBorder="1" applyAlignment="1">
      <alignment horizontal="center" vertical="center" wrapText="1"/>
    </xf>
    <xf numFmtId="0" fontId="25" fillId="0" borderId="4" xfId="9" applyFont="1" applyBorder="1" applyAlignment="1">
      <alignment horizontal="center" vertical="center"/>
    </xf>
    <xf numFmtId="0" fontId="45"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36" fillId="0" borderId="0" xfId="9" applyBorder="1">
      <alignment vertical="center"/>
    </xf>
    <xf numFmtId="177"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0"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1"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4" fillId="0" borderId="11" xfId="4" applyNumberFormat="1" applyFont="1" applyFill="1" applyBorder="1" applyAlignment="1">
      <alignment horizontal="center" vertical="center" wrapText="1"/>
    </xf>
    <xf numFmtId="0" fontId="34" fillId="0" borderId="11" xfId="6" applyFont="1" applyFill="1" applyBorder="1" applyAlignment="1">
      <alignment vertical="center" wrapText="1" shrinkToFit="1"/>
    </xf>
    <xf numFmtId="0" fontId="34" fillId="0" borderId="11" xfId="0" applyNumberFormat="1" applyFont="1" applyFill="1" applyBorder="1" applyAlignment="1">
      <alignment horizontal="left" vertical="center" wrapText="1" shrinkToFit="1"/>
    </xf>
    <xf numFmtId="0" fontId="34" fillId="0" borderId="11" xfId="0" applyFont="1" applyFill="1" applyBorder="1" applyAlignment="1">
      <alignment vertical="center" wrapText="1" shrinkToFit="1"/>
    </xf>
    <xf numFmtId="0" fontId="35" fillId="0" borderId="11" xfId="6" applyNumberFormat="1" applyFont="1" applyFill="1" applyBorder="1" applyAlignment="1">
      <alignment vertical="center" wrapText="1" shrinkToFit="1"/>
    </xf>
    <xf numFmtId="0" fontId="35" fillId="0" borderId="11" xfId="0" applyNumberFormat="1" applyFont="1" applyFill="1" applyBorder="1" applyAlignment="1">
      <alignment horizontal="left" vertical="center" wrapText="1" shrinkToFit="1"/>
    </xf>
    <xf numFmtId="0" fontId="35"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57" fillId="0" borderId="0" xfId="9" applyFont="1">
      <alignment vertical="center"/>
    </xf>
    <xf numFmtId="178"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1" fillId="0" borderId="11" xfId="7" applyNumberFormat="1" applyFont="1" applyBorder="1" applyAlignment="1">
      <alignment horizontal="center" vertical="center" wrapText="1"/>
    </xf>
    <xf numFmtId="178" fontId="51" fillId="0" borderId="11" xfId="7" applyNumberFormat="1" applyFont="1" applyBorder="1" applyAlignment="1">
      <alignment horizontal="center" vertical="center" wrapText="1"/>
    </xf>
    <xf numFmtId="0" fontId="44" fillId="0" borderId="8" xfId="0" applyNumberFormat="1" applyFont="1" applyBorder="1" applyAlignment="1">
      <alignment horizontal="center" vertical="center" wrapText="1"/>
    </xf>
    <xf numFmtId="0" fontId="42"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4" fillId="0" borderId="1" xfId="0" applyFont="1" applyBorder="1" applyAlignment="1">
      <alignment horizontal="center" vertical="center" wrapText="1"/>
    </xf>
    <xf numFmtId="0" fontId="1" fillId="5" borderId="0" xfId="0" applyFont="1" applyFill="1" applyBorder="1" applyAlignment="1">
      <alignment vertical="center"/>
    </xf>
    <xf numFmtId="0" fontId="1" fillId="5" borderId="0" xfId="0" applyFont="1" applyFill="1" applyAlignment="1">
      <alignment vertical="center"/>
    </xf>
    <xf numFmtId="0" fontId="25" fillId="0" borderId="11" xfId="0" applyFont="1" applyFill="1" applyBorder="1" applyAlignment="1">
      <alignment horizontal="left" vertical="center" wrapText="1"/>
    </xf>
    <xf numFmtId="0" fontId="1" fillId="0" borderId="0" xfId="5" applyFont="1" applyBorder="1" applyAlignment="1">
      <alignment vertical="center" shrinkToFit="1"/>
    </xf>
    <xf numFmtId="0" fontId="27" fillId="0" borderId="0" xfId="5" applyBorder="1" applyAlignment="1">
      <alignment vertical="center" shrinkToFit="1"/>
    </xf>
    <xf numFmtId="0" fontId="10" fillId="0" borderId="0" xfId="5" applyFont="1" applyBorder="1" applyAlignment="1"/>
    <xf numFmtId="0" fontId="16" fillId="0" borderId="0" xfId="5" applyFont="1" applyBorder="1" applyAlignment="1"/>
    <xf numFmtId="0" fontId="29" fillId="0" borderId="0" xfId="5" applyFont="1" applyBorder="1" applyAlignment="1">
      <alignment vertical="center" shrinkToFit="1"/>
    </xf>
    <xf numFmtId="0" fontId="30" fillId="0" borderId="0" xfId="5" applyFont="1" applyBorder="1" applyAlignment="1">
      <alignment vertical="center" shrinkToFi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27" fillId="0" borderId="0" xfId="5" applyBorder="1" applyAlignment="1">
      <alignment horizontal="center" vertical="center"/>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79" fontId="1" fillId="0" borderId="0" xfId="5" applyNumberFormat="1" applyFont="1" applyAlignment="1">
      <alignment horizontal="distributed" vertical="center"/>
    </xf>
    <xf numFmtId="179"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 fillId="0" borderId="74" xfId="5" applyFont="1" applyBorder="1" applyAlignment="1">
      <alignment horizontal="center" vertical="center"/>
    </xf>
    <xf numFmtId="0" fontId="53" fillId="0" borderId="0" xfId="5" applyFont="1" applyAlignment="1">
      <alignment horizontal="center" vertical="center"/>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8" fontId="7" fillId="0" borderId="15" xfId="0" applyNumberFormat="1" applyFont="1" applyFill="1" applyBorder="1" applyAlignment="1" applyProtection="1">
      <alignment horizontal="left" vertical="center"/>
      <protection locked="0"/>
    </xf>
    <xf numFmtId="178"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5" fillId="0" borderId="0" xfId="0" applyFont="1" applyAlignment="1">
      <alignment horizontal="center" vertical="center"/>
    </xf>
    <xf numFmtId="0" fontId="5" fillId="0" borderId="0" xfId="0" applyFont="1" applyAlignment="1">
      <alignment horizontal="distributed" vertical="center"/>
    </xf>
    <xf numFmtId="179" fontId="5" fillId="0" borderId="0" xfId="0" applyNumberFormat="1" applyFont="1" applyAlignment="1">
      <alignment horizontal="distributed" vertical="center"/>
    </xf>
    <xf numFmtId="0" fontId="1" fillId="0" borderId="0" xfId="0" applyFont="1" applyAlignment="1">
      <alignment horizontal="left" vertical="center" wrapText="1" indent="1"/>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79"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176" fontId="5" fillId="0" borderId="0" xfId="0" applyNumberFormat="1" applyFont="1" applyAlignment="1">
      <alignment horizontal="left" vertical="top"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4" fillId="0" borderId="0" xfId="0" applyFont="1" applyAlignment="1">
      <alignment horizontal="left" vertical="center" wrapText="1"/>
    </xf>
    <xf numFmtId="0" fontId="47"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39" fillId="0" borderId="50" xfId="9" applyFont="1" applyBorder="1" applyAlignment="1">
      <alignment vertical="center" wrapText="1"/>
    </xf>
    <xf numFmtId="0" fontId="39" fillId="0" borderId="5" xfId="9" applyFont="1" applyBorder="1" applyAlignment="1">
      <alignment vertical="center" wrapText="1"/>
    </xf>
    <xf numFmtId="0" fontId="39"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38" fillId="0" borderId="39" xfId="9" applyFont="1" applyBorder="1" applyAlignment="1">
      <alignment vertical="center" wrapText="1"/>
    </xf>
    <xf numFmtId="0" fontId="38" fillId="0" borderId="40" xfId="9" applyFont="1" applyBorder="1" applyAlignment="1">
      <alignment vertical="center" wrapText="1"/>
    </xf>
    <xf numFmtId="0" fontId="40" fillId="0" borderId="0" xfId="9" applyFont="1" applyAlignment="1">
      <alignment vertical="center" wrapText="1"/>
    </xf>
    <xf numFmtId="0" fontId="39" fillId="0" borderId="8" xfId="9" applyFont="1" applyBorder="1" applyAlignment="1">
      <alignment vertical="center" wrapText="1"/>
    </xf>
    <xf numFmtId="0" fontId="39" fillId="0" borderId="3" xfId="9" applyFont="1" applyBorder="1" applyAlignment="1">
      <alignment vertical="center" wrapText="1"/>
    </xf>
    <xf numFmtId="0" fontId="45" fillId="0" borderId="8" xfId="9" applyFont="1" applyBorder="1" applyAlignment="1">
      <alignment horizontal="center" vertical="center"/>
    </xf>
    <xf numFmtId="0" fontId="45" fillId="0" borderId="3" xfId="9" applyFont="1" applyBorder="1" applyAlignment="1">
      <alignment horizontal="center" vertical="center"/>
    </xf>
    <xf numFmtId="0" fontId="46" fillId="0" borderId="34" xfId="9" applyFont="1" applyBorder="1" applyAlignment="1">
      <alignment vertical="center" wrapText="1"/>
    </xf>
    <xf numFmtId="0" fontId="39" fillId="0" borderId="7" xfId="9" applyFont="1" applyBorder="1" applyAlignment="1">
      <alignment vertical="center" wrapText="1"/>
    </xf>
    <xf numFmtId="0" fontId="39" fillId="0" borderId="2" xfId="9" applyFont="1" applyBorder="1" applyAlignment="1">
      <alignment vertical="center" wrapText="1"/>
    </xf>
    <xf numFmtId="0" fontId="39" fillId="0" borderId="15" xfId="9" applyFont="1" applyBorder="1" applyAlignment="1">
      <alignment vertical="center" wrapText="1"/>
    </xf>
    <xf numFmtId="0" fontId="39" fillId="0" borderId="8" xfId="9" applyFont="1" applyBorder="1" applyAlignment="1">
      <alignment horizontal="center" vertical="center" wrapText="1"/>
    </xf>
    <xf numFmtId="0" fontId="39" fillId="0" borderId="3" xfId="9" applyFont="1" applyBorder="1" applyAlignment="1">
      <alignment horizontal="center" vertical="center" wrapText="1"/>
    </xf>
    <xf numFmtId="0" fontId="39" fillId="0" borderId="9" xfId="9" applyFont="1" applyBorder="1" applyAlignment="1">
      <alignment vertical="center" wrapText="1"/>
    </xf>
    <xf numFmtId="0" fontId="39" fillId="0" borderId="39" xfId="9" applyFont="1" applyBorder="1" applyAlignment="1">
      <alignment vertical="center" wrapText="1"/>
    </xf>
    <xf numFmtId="0" fontId="39" fillId="0" borderId="10" xfId="9" applyFont="1" applyBorder="1" applyAlignment="1">
      <alignment vertical="center" wrapText="1"/>
    </xf>
    <xf numFmtId="0" fontId="39" fillId="0" borderId="6" xfId="9" applyFont="1" applyBorder="1" applyAlignment="1">
      <alignment vertical="center" wrapText="1"/>
    </xf>
    <xf numFmtId="0" fontId="39" fillId="0" borderId="1" xfId="9" applyFont="1" applyBorder="1" applyAlignment="1">
      <alignment horizontal="center" vertical="center" wrapText="1"/>
    </xf>
    <xf numFmtId="0" fontId="39" fillId="0" borderId="35" xfId="9" applyFont="1" applyBorder="1" applyAlignment="1">
      <alignment vertical="center" wrapText="1"/>
    </xf>
    <xf numFmtId="0" fontId="39" fillId="0" borderId="36" xfId="9" applyFont="1" applyBorder="1" applyAlignment="1">
      <alignment vertical="center" wrapText="1"/>
    </xf>
    <xf numFmtId="0" fontId="39" fillId="0" borderId="37" xfId="9" applyFont="1" applyBorder="1" applyAlignment="1">
      <alignment vertical="center" wrapText="1"/>
    </xf>
    <xf numFmtId="0" fontId="36"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38" fillId="0" borderId="7" xfId="9" applyFont="1" applyBorder="1" applyAlignment="1">
      <alignment horizontal="center" vertical="center" wrapText="1"/>
    </xf>
    <xf numFmtId="0" fontId="38" fillId="0" borderId="15" xfId="9" applyFont="1" applyBorder="1" applyAlignment="1">
      <alignment horizontal="center" vertical="center" wrapText="1"/>
    </xf>
    <xf numFmtId="0" fontId="38" fillId="0" borderId="2" xfId="9" applyFont="1" applyBorder="1" applyAlignment="1">
      <alignment horizontal="center" vertical="center" wrapText="1"/>
    </xf>
    <xf numFmtId="0" fontId="42" fillId="0" borderId="40" xfId="0" applyFont="1" applyBorder="1" applyAlignment="1">
      <alignment horizontal="left" vertical="center" wrapText="1" indent="2"/>
    </xf>
    <xf numFmtId="0" fontId="42" fillId="0" borderId="59"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62" xfId="0" applyFont="1" applyBorder="1" applyAlignment="1">
      <alignment horizontal="left" vertical="center" wrapText="1"/>
    </xf>
    <xf numFmtId="0" fontId="42" fillId="0" borderId="61" xfId="0" applyFont="1" applyBorder="1" applyAlignment="1">
      <alignment horizontal="left" vertical="center" wrapText="1"/>
    </xf>
    <xf numFmtId="0" fontId="42" fillId="0" borderId="62"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7" xfId="0" applyFont="1" applyBorder="1" applyAlignment="1">
      <alignment horizontal="left" vertical="top" wrapText="1"/>
    </xf>
    <xf numFmtId="0" fontId="42" fillId="0" borderId="15" xfId="0" applyFont="1" applyBorder="1" applyAlignment="1">
      <alignment horizontal="left" vertical="top" wrapText="1"/>
    </xf>
    <xf numFmtId="0" fontId="42" fillId="0" borderId="2" xfId="0" applyFont="1" applyBorder="1" applyAlignment="1">
      <alignment horizontal="left" vertical="top" wrapText="1"/>
    </xf>
    <xf numFmtId="0" fontId="42" fillId="0" borderId="39" xfId="0" applyFont="1" applyBorder="1" applyAlignment="1">
      <alignment horizontal="left" vertical="center" wrapText="1" indent="2"/>
    </xf>
    <xf numFmtId="0" fontId="42" fillId="0" borderId="0" xfId="0" applyFont="1" applyAlignment="1">
      <alignment horizontal="left" vertical="center" wrapText="1" indent="2"/>
    </xf>
    <xf numFmtId="0" fontId="42" fillId="0" borderId="9" xfId="0" applyFont="1" applyBorder="1" applyAlignment="1">
      <alignment horizontal="left" vertical="top" wrapText="1"/>
    </xf>
    <xf numFmtId="0" fontId="42" fillId="0" borderId="39" xfId="0" applyFont="1" applyBorder="1" applyAlignment="1">
      <alignment horizontal="left" vertical="top" wrapText="1"/>
    </xf>
    <xf numFmtId="0" fontId="42" fillId="0" borderId="10" xfId="0" applyFont="1" applyBorder="1" applyAlignment="1">
      <alignment horizontal="left" vertical="top" wrapText="1"/>
    </xf>
    <xf numFmtId="0" fontId="44" fillId="0" borderId="8" xfId="0" applyNumberFormat="1" applyFont="1" applyBorder="1" applyAlignment="1">
      <alignment horizontal="center" vertical="center" wrapText="1"/>
    </xf>
    <xf numFmtId="0" fontId="44" fillId="0" borderId="3" xfId="0" applyNumberFormat="1" applyFont="1" applyBorder="1" applyAlignment="1">
      <alignment horizontal="center" vertical="center" wrapText="1"/>
    </xf>
    <xf numFmtId="0" fontId="42" fillId="0" borderId="6" xfId="0" applyFont="1" applyBorder="1" applyAlignment="1">
      <alignment horizontal="left" vertical="top" wrapText="1"/>
    </xf>
    <xf numFmtId="0" fontId="42" fillId="0" borderId="4" xfId="0" applyFont="1" applyBorder="1" applyAlignment="1">
      <alignment horizontal="left" vertical="top" wrapText="1"/>
    </xf>
    <xf numFmtId="0" fontId="42" fillId="0" borderId="8" xfId="0" applyFont="1" applyBorder="1" applyAlignment="1">
      <alignment horizontal="center" vertical="top" wrapText="1"/>
    </xf>
    <xf numFmtId="0" fontId="42" fillId="0" borderId="58" xfId="0" applyFont="1" applyBorder="1" applyAlignment="1">
      <alignment horizontal="center" vertical="top" wrapText="1"/>
    </xf>
    <xf numFmtId="0" fontId="42" fillId="0" borderId="3" xfId="0" applyFont="1" applyBorder="1" applyAlignment="1">
      <alignment horizontal="center" vertical="top" wrapText="1"/>
    </xf>
    <xf numFmtId="0" fontId="42" fillId="0" borderId="34" xfId="0" applyFont="1" applyBorder="1" applyAlignment="1">
      <alignment horizontal="left" vertical="top" wrapText="1"/>
    </xf>
    <xf numFmtId="0" fontId="42" fillId="0" borderId="0" xfId="0" applyFont="1" applyAlignment="1">
      <alignment horizontal="left" vertical="top" wrapText="1"/>
    </xf>
    <xf numFmtId="0" fontId="42" fillId="0" borderId="28" xfId="0" applyFont="1" applyBorder="1" applyAlignment="1">
      <alignment horizontal="left" vertical="top" wrapText="1"/>
    </xf>
    <xf numFmtId="0" fontId="42" fillId="0" borderId="5" xfId="0" applyFont="1" applyBorder="1" applyAlignment="1">
      <alignment horizontal="left" vertical="top" wrapText="1"/>
    </xf>
    <xf numFmtId="0" fontId="44" fillId="0" borderId="8" xfId="0" applyFont="1" applyBorder="1" applyAlignment="1">
      <alignment horizontal="center" vertical="center" wrapText="1"/>
    </xf>
    <xf numFmtId="0" fontId="44" fillId="0" borderId="58" xfId="0" applyFont="1" applyBorder="1" applyAlignment="1">
      <alignment horizontal="center" vertical="center" wrapText="1"/>
    </xf>
    <xf numFmtId="0" fontId="44" fillId="0" borderId="3" xfId="0" applyFont="1" applyBorder="1" applyAlignment="1">
      <alignment horizontal="center" vertical="center" wrapText="1"/>
    </xf>
    <xf numFmtId="0" fontId="41" fillId="0" borderId="0" xfId="0" applyFont="1" applyAlignment="1">
      <alignment horizontal="right" vertical="center" wrapText="1"/>
    </xf>
    <xf numFmtId="0" fontId="0" fillId="0" borderId="0" xfId="0">
      <alignment vertical="center"/>
    </xf>
    <xf numFmtId="0" fontId="44" fillId="0" borderId="0" xfId="0" applyFont="1" applyAlignment="1">
      <alignment horizontal="center" vertical="center" wrapText="1"/>
    </xf>
    <xf numFmtId="0" fontId="48" fillId="0" borderId="0" xfId="0" applyFont="1">
      <alignment vertical="center"/>
    </xf>
    <xf numFmtId="0" fontId="42" fillId="0" borderId="7" xfId="0" applyFont="1" applyBorder="1" applyAlignment="1">
      <alignment horizontal="center" vertical="top" wrapText="1"/>
    </xf>
    <xf numFmtId="0" fontId="42" fillId="0" borderId="15" xfId="0" applyFont="1" applyBorder="1" applyAlignment="1">
      <alignment horizontal="center" vertical="top" wrapText="1"/>
    </xf>
    <xf numFmtId="0" fontId="42" fillId="0" borderId="2" xfId="0" applyFont="1" applyBorder="1" applyAlignment="1">
      <alignment horizontal="center" vertical="top" wrapText="1"/>
    </xf>
    <xf numFmtId="0" fontId="42" fillId="0" borderId="8" xfId="0" applyFont="1" applyBorder="1" applyAlignment="1">
      <alignment horizontal="left" vertical="top" wrapText="1"/>
    </xf>
    <xf numFmtId="0" fontId="42" fillId="0" borderId="58" xfId="0" applyFont="1" applyBorder="1" applyAlignment="1">
      <alignment horizontal="left" vertical="top" wrapText="1"/>
    </xf>
    <xf numFmtId="0" fontId="42"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80" fontId="0" fillId="0" borderId="12" xfId="0" applyNumberFormat="1" applyFill="1" applyBorder="1" applyAlignment="1">
      <alignment horizontal="right" vertical="center"/>
    </xf>
    <xf numFmtId="180" fontId="0" fillId="0" borderId="14" xfId="0" applyNumberFormat="1" applyFill="1" applyBorder="1" applyAlignment="1">
      <alignment horizontal="right" vertical="center"/>
    </xf>
    <xf numFmtId="0" fontId="0" fillId="0" borderId="11"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0" fillId="0" borderId="0" xfId="1" applyFont="1" applyBorder="1" applyAlignment="1">
      <alignment horizontal="left" vertical="center"/>
    </xf>
    <xf numFmtId="0" fontId="50"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0" fillId="0" borderId="16" xfId="1" applyFont="1" applyBorder="1" applyAlignment="1">
      <alignment horizontal="left" vertical="center"/>
    </xf>
    <xf numFmtId="0" fontId="50"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9" fontId="7" fillId="0" borderId="23" xfId="1" applyNumberFormat="1" applyFont="1" applyBorder="1" applyAlignment="1">
      <alignment horizontal="center" vertical="center"/>
    </xf>
    <xf numFmtId="179" fontId="9" fillId="0" borderId="23" xfId="1" applyNumberFormat="1" applyBorder="1" applyAlignment="1">
      <alignment horizontal="center" vertical="center"/>
    </xf>
    <xf numFmtId="179" fontId="9" fillId="0" borderId="20" xfId="1" applyNumberFormat="1" applyBorder="1" applyAlignment="1">
      <alignment horizontal="center" vertical="center"/>
    </xf>
    <xf numFmtId="179" fontId="9" fillId="0" borderId="16" xfId="1" applyNumberFormat="1" applyBorder="1" applyAlignment="1">
      <alignment horizontal="center" vertical="center"/>
    </xf>
    <xf numFmtId="179" fontId="9" fillId="0" borderId="22" xfId="1" applyNumberFormat="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5" fillId="0" borderId="0" xfId="1" applyFont="1" applyBorder="1" applyAlignment="1">
      <alignment horizontal="left" vertical="center"/>
    </xf>
    <xf numFmtId="0" fontId="55" fillId="0" borderId="18" xfId="1" applyFont="1" applyBorder="1" applyAlignment="1">
      <alignment horizontal="left" vertical="center"/>
    </xf>
    <xf numFmtId="0" fontId="5" fillId="0" borderId="21" xfId="1" applyFont="1" applyBorder="1" applyAlignment="1">
      <alignment horizontal="left" vertical="center"/>
    </xf>
    <xf numFmtId="0" fontId="56" fillId="0" borderId="16" xfId="1" applyFont="1" applyBorder="1" applyAlignment="1">
      <alignment vertical="center"/>
    </xf>
    <xf numFmtId="0" fontId="7" fillId="0" borderId="73" xfId="1" applyFont="1" applyBorder="1" applyAlignment="1">
      <alignment horizontal="center" vertical="center"/>
    </xf>
    <xf numFmtId="0" fontId="7" fillId="0" borderId="77" xfId="1" applyFont="1" applyBorder="1" applyAlignment="1">
      <alignment horizontal="center" vertical="center"/>
    </xf>
    <xf numFmtId="0" fontId="49" fillId="0" borderId="19" xfId="1" applyFont="1" applyBorder="1" applyAlignment="1">
      <alignment horizontal="center" vertical="top"/>
    </xf>
    <xf numFmtId="0" fontId="49" fillId="0" borderId="23" xfId="1" applyFont="1" applyBorder="1" applyAlignment="1">
      <alignment horizontal="center" vertical="top"/>
    </xf>
    <xf numFmtId="0" fontId="49" fillId="0" borderId="20" xfId="1" applyFont="1" applyBorder="1" applyAlignment="1">
      <alignment horizontal="center" vertical="top"/>
    </xf>
    <xf numFmtId="0" fontId="49" fillId="0" borderId="17" xfId="1" applyFont="1" applyBorder="1" applyAlignment="1">
      <alignment horizontal="center" vertical="top"/>
    </xf>
    <xf numFmtId="0" fontId="49" fillId="0" borderId="0" xfId="1" applyFont="1" applyBorder="1" applyAlignment="1">
      <alignment horizontal="center" vertical="top"/>
    </xf>
    <xf numFmtId="0" fontId="49" fillId="0" borderId="18" xfId="1" applyFont="1" applyBorder="1" applyAlignment="1">
      <alignment horizontal="center" vertical="top"/>
    </xf>
    <xf numFmtId="0" fontId="49" fillId="0" borderId="21" xfId="1" applyFont="1" applyBorder="1" applyAlignment="1">
      <alignment horizontal="center" vertical="top"/>
    </xf>
    <xf numFmtId="0" fontId="49" fillId="0" borderId="16" xfId="1" applyFont="1" applyBorder="1" applyAlignment="1">
      <alignment horizontal="center" vertical="top"/>
    </xf>
    <xf numFmtId="0" fontId="49"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2" fillId="0" borderId="0" xfId="7" applyNumberFormat="1" applyFont="1" applyAlignment="1">
      <alignment horizontal="center" vertical="center"/>
    </xf>
    <xf numFmtId="0" fontId="49" fillId="0" borderId="0" xfId="1" applyFont="1" applyAlignment="1">
      <alignment horizontal="center" vertical="center"/>
    </xf>
    <xf numFmtId="0" fontId="49" fillId="0" borderId="0" xfId="1" applyFont="1" applyBorder="1" applyAlignment="1">
      <alignment horizontal="center" vertical="center"/>
    </xf>
    <xf numFmtId="177" fontId="7" fillId="0" borderId="65" xfId="1" applyNumberFormat="1" applyFont="1" applyBorder="1" applyAlignment="1">
      <alignment horizontal="center" vertical="center"/>
    </xf>
    <xf numFmtId="177" fontId="7" fillId="0" borderId="66" xfId="1" applyNumberFormat="1" applyFont="1" applyBorder="1" applyAlignment="1">
      <alignment horizontal="center" vertical="center"/>
    </xf>
    <xf numFmtId="177" fontId="7" fillId="0" borderId="67" xfId="1" applyNumberFormat="1" applyFont="1" applyBorder="1" applyAlignment="1">
      <alignment horizontal="center" vertical="center"/>
    </xf>
    <xf numFmtId="177" fontId="7" fillId="0" borderId="68" xfId="1" applyNumberFormat="1" applyFont="1" applyBorder="1" applyAlignment="1">
      <alignment horizontal="center" vertical="center"/>
    </xf>
    <xf numFmtId="177" fontId="7" fillId="0" borderId="69" xfId="1" applyNumberFormat="1" applyFont="1" applyBorder="1" applyAlignment="1">
      <alignment horizontal="center" vertical="center"/>
    </xf>
    <xf numFmtId="177"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3">
    <dxf>
      <numFmt numFmtId="181" formatCode="&quot;R1.&quot;m\.d"/>
    </dxf>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36</xdr:col>
          <xdr:colOff>152400</xdr:colOff>
          <xdr:row>5</xdr:row>
          <xdr:rowOff>180975</xdr:rowOff>
        </xdr:from>
        <xdr:to>
          <xdr:col>41</xdr:col>
          <xdr:colOff>638175</xdr:colOff>
          <xdr:row>7</xdr:row>
          <xdr:rowOff>38100</xdr:rowOff>
        </xdr:to>
        <xdr:sp macro="" textlink="">
          <xdr:nvSpPr>
            <xdr:cNvPr id="7169" name="Button 1"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正印刷＆シート削除＆PDF出力</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36</xdr:col>
          <xdr:colOff>152400</xdr:colOff>
          <xdr:row>2</xdr:row>
          <xdr:rowOff>114300</xdr:rowOff>
        </xdr:from>
        <xdr:to>
          <xdr:col>40</xdr:col>
          <xdr:colOff>276225</xdr:colOff>
          <xdr:row>5</xdr:row>
          <xdr:rowOff>19050</xdr:rowOff>
        </xdr:to>
        <xdr:sp macro="" textlink="">
          <xdr:nvSpPr>
            <xdr:cNvPr id="7170" name="Button 2" hidden="1">
              <a:extLst>
                <a:ext uri="{63B3BB69-23CF-44E3-9099-C40C66FF867C}">
                  <a14:compatExt spid="_x0000_s717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原議印刷</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36</xdr:col>
          <xdr:colOff>152400</xdr:colOff>
          <xdr:row>2</xdr:row>
          <xdr:rowOff>114300</xdr:rowOff>
        </xdr:from>
        <xdr:to>
          <xdr:col>40</xdr:col>
          <xdr:colOff>276225</xdr:colOff>
          <xdr:row>5</xdr:row>
          <xdr:rowOff>19050</xdr:rowOff>
        </xdr:to>
        <xdr:sp macro="" textlink="">
          <xdr:nvSpPr>
            <xdr:cNvPr id="12289" name="Button 1" hidden="1">
              <a:extLst>
                <a:ext uri="{63B3BB69-23CF-44E3-9099-C40C66FF867C}">
                  <a14:compatExt spid="_x0000_s122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原議印刷</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275421</xdr:colOff>
      <xdr:row>15</xdr:row>
      <xdr:rowOff>160662</xdr:rowOff>
    </xdr:from>
    <xdr:to>
      <xdr:col>6</xdr:col>
      <xdr:colOff>104889</xdr:colOff>
      <xdr:row>20</xdr:row>
      <xdr:rowOff>115698</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421" y="3064066"/>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409575</xdr:colOff>
      <xdr:row>1</xdr:row>
      <xdr:rowOff>0</xdr:rowOff>
    </xdr:from>
    <xdr:to>
      <xdr:col>6</xdr:col>
      <xdr:colOff>95250</xdr:colOff>
      <xdr:row>1</xdr:row>
      <xdr:rowOff>247650</xdr:rowOff>
    </xdr:to>
    <xdr:sp macro="" textlink="">
      <xdr:nvSpPr>
        <xdr:cNvPr id="4" name="楕円 3"/>
        <xdr:cNvSpPr/>
      </xdr:nvSpPr>
      <xdr:spPr>
        <a:xfrm>
          <a:off x="4171950" y="1171575"/>
          <a:ext cx="866775" cy="2476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504264</xdr:colOff>
      <xdr:row>28</xdr:row>
      <xdr:rowOff>190500</xdr:rowOff>
    </xdr:from>
    <xdr:to>
      <xdr:col>4</xdr:col>
      <xdr:colOff>806824</xdr:colOff>
      <xdr:row>28</xdr:row>
      <xdr:rowOff>484654</xdr:rowOff>
    </xdr:to>
    <xdr:sp macro="" textlink="">
      <xdr:nvSpPr>
        <xdr:cNvPr id="3" name="楕円 2"/>
        <xdr:cNvSpPr/>
      </xdr:nvSpPr>
      <xdr:spPr>
        <a:xfrm>
          <a:off x="2420470" y="12483353"/>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6</xdr:row>
      <xdr:rowOff>138952</xdr:rowOff>
    </xdr:from>
    <xdr:to>
      <xdr:col>10</xdr:col>
      <xdr:colOff>358589</xdr:colOff>
      <xdr:row>6</xdr:row>
      <xdr:rowOff>493058</xdr:rowOff>
    </xdr:to>
    <xdr:sp macro="" textlink="">
      <xdr:nvSpPr>
        <xdr:cNvPr id="2" name="円/楕円 1"/>
        <xdr:cNvSpPr/>
      </xdr:nvSpPr>
      <xdr:spPr>
        <a:xfrm>
          <a:off x="4992781" y="3108511"/>
          <a:ext cx="330014" cy="354106"/>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33617</xdr:colOff>
      <xdr:row>7</xdr:row>
      <xdr:rowOff>89648</xdr:rowOff>
    </xdr:from>
    <xdr:to>
      <xdr:col>10</xdr:col>
      <xdr:colOff>376517</xdr:colOff>
      <xdr:row>7</xdr:row>
      <xdr:rowOff>432548</xdr:rowOff>
    </xdr:to>
    <xdr:sp macro="" textlink="">
      <xdr:nvSpPr>
        <xdr:cNvPr id="16" name="円/楕円 1"/>
        <xdr:cNvSpPr/>
      </xdr:nvSpPr>
      <xdr:spPr>
        <a:xfrm>
          <a:off x="4997823" y="3630707"/>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762000</xdr:colOff>
      <xdr:row>3</xdr:row>
      <xdr:rowOff>0</xdr:rowOff>
    </xdr:from>
    <xdr:to>
      <xdr:col>11</xdr:col>
      <xdr:colOff>1591236</xdr:colOff>
      <xdr:row>4</xdr:row>
      <xdr:rowOff>0</xdr:rowOff>
    </xdr:to>
    <xdr:cxnSp macro="">
      <xdr:nvCxnSpPr>
        <xdr:cNvPr id="4" name="直線コネクタ 3"/>
        <xdr:cNvCxnSpPr/>
      </xdr:nvCxnSpPr>
      <xdr:spPr>
        <a:xfrm flipV="1">
          <a:off x="2879912" y="1636059"/>
          <a:ext cx="4101353" cy="5715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I6" sqref="I6"/>
    </sheetView>
  </sheetViews>
  <sheetFormatPr defaultRowHeight="20.100000000000001" customHeight="1" x14ac:dyDescent="0.15"/>
  <cols>
    <col min="1" max="2" width="9" style="141"/>
    <col min="3" max="3" width="5.5" style="78" customWidth="1"/>
    <col min="4" max="4" width="27" style="205" customWidth="1"/>
    <col min="5" max="5" width="16.5" style="142" customWidth="1"/>
    <col min="6" max="6" width="15.625" style="142" bestFit="1" customWidth="1"/>
    <col min="7" max="7" width="11.875" style="205" customWidth="1"/>
    <col min="8" max="8" width="16.5" style="213" bestFit="1" customWidth="1"/>
    <col min="9" max="9" width="5.375" style="213" customWidth="1"/>
    <col min="10" max="252" width="9" style="141"/>
    <col min="253" max="253" width="5.5" style="141" customWidth="1"/>
    <col min="254" max="254" width="24.75" style="141" customWidth="1"/>
    <col min="255" max="255" width="16.5" style="141" customWidth="1"/>
    <col min="256" max="256" width="12.625" style="141" customWidth="1"/>
    <col min="257" max="257" width="11.875" style="141" customWidth="1"/>
    <col min="258" max="258" width="9" style="141"/>
    <col min="259" max="259" width="7.75" style="141" customWidth="1"/>
    <col min="260" max="260" width="11.625" style="141" bestFit="1" customWidth="1"/>
    <col min="261" max="508" width="9" style="141"/>
    <col min="509" max="509" width="5.5" style="141" customWidth="1"/>
    <col min="510" max="510" width="24.75" style="141" customWidth="1"/>
    <col min="511" max="511" width="16.5" style="141" customWidth="1"/>
    <col min="512" max="512" width="12.625" style="141" customWidth="1"/>
    <col min="513" max="513" width="11.875" style="141" customWidth="1"/>
    <col min="514" max="514" width="9" style="141"/>
    <col min="515" max="515" width="7.75" style="141" customWidth="1"/>
    <col min="516" max="516" width="11.625" style="141" bestFit="1" customWidth="1"/>
    <col min="517" max="764" width="9" style="141"/>
    <col min="765" max="765" width="5.5" style="141" customWidth="1"/>
    <col min="766" max="766" width="24.75" style="141" customWidth="1"/>
    <col min="767" max="767" width="16.5" style="141" customWidth="1"/>
    <col min="768" max="768" width="12.625" style="141" customWidth="1"/>
    <col min="769" max="769" width="11.875" style="141" customWidth="1"/>
    <col min="770" max="770" width="9" style="141"/>
    <col min="771" max="771" width="7.75" style="141" customWidth="1"/>
    <col min="772" max="772" width="11.625" style="141" bestFit="1" customWidth="1"/>
    <col min="773" max="1020" width="9" style="141"/>
    <col min="1021" max="1021" width="5.5" style="141" customWidth="1"/>
    <col min="1022" max="1022" width="24.75" style="141" customWidth="1"/>
    <col min="1023" max="1023" width="16.5" style="141" customWidth="1"/>
    <col min="1024" max="1024" width="12.625" style="141" customWidth="1"/>
    <col min="1025" max="1025" width="11.875" style="141" customWidth="1"/>
    <col min="1026" max="1026" width="9" style="141"/>
    <col min="1027" max="1027" width="7.75" style="141" customWidth="1"/>
    <col min="1028" max="1028" width="11.625" style="141" bestFit="1" customWidth="1"/>
    <col min="1029" max="1276" width="9" style="141"/>
    <col min="1277" max="1277" width="5.5" style="141" customWidth="1"/>
    <col min="1278" max="1278" width="24.75" style="141" customWidth="1"/>
    <col min="1279" max="1279" width="16.5" style="141" customWidth="1"/>
    <col min="1280" max="1280" width="12.625" style="141" customWidth="1"/>
    <col min="1281" max="1281" width="11.875" style="141" customWidth="1"/>
    <col min="1282" max="1282" width="9" style="141"/>
    <col min="1283" max="1283" width="7.75" style="141" customWidth="1"/>
    <col min="1284" max="1284" width="11.625" style="141" bestFit="1" customWidth="1"/>
    <col min="1285" max="1532" width="9" style="141"/>
    <col min="1533" max="1533" width="5.5" style="141" customWidth="1"/>
    <col min="1534" max="1534" width="24.75" style="141" customWidth="1"/>
    <col min="1535" max="1535" width="16.5" style="141" customWidth="1"/>
    <col min="1536" max="1536" width="12.625" style="141" customWidth="1"/>
    <col min="1537" max="1537" width="11.875" style="141" customWidth="1"/>
    <col min="1538" max="1538" width="9" style="141"/>
    <col min="1539" max="1539" width="7.75" style="141" customWidth="1"/>
    <col min="1540" max="1540" width="11.625" style="141" bestFit="1" customWidth="1"/>
    <col min="1541" max="1788" width="9" style="141"/>
    <col min="1789" max="1789" width="5.5" style="141" customWidth="1"/>
    <col min="1790" max="1790" width="24.75" style="141" customWidth="1"/>
    <col min="1791" max="1791" width="16.5" style="141" customWidth="1"/>
    <col min="1792" max="1792" width="12.625" style="141" customWidth="1"/>
    <col min="1793" max="1793" width="11.875" style="141" customWidth="1"/>
    <col min="1794" max="1794" width="9" style="141"/>
    <col min="1795" max="1795" width="7.75" style="141" customWidth="1"/>
    <col min="1796" max="1796" width="11.625" style="141" bestFit="1" customWidth="1"/>
    <col min="1797" max="2044" width="9" style="141"/>
    <col min="2045" max="2045" width="5.5" style="141" customWidth="1"/>
    <col min="2046" max="2046" width="24.75" style="141" customWidth="1"/>
    <col min="2047" max="2047" width="16.5" style="141" customWidth="1"/>
    <col min="2048" max="2048" width="12.625" style="141" customWidth="1"/>
    <col min="2049" max="2049" width="11.875" style="141" customWidth="1"/>
    <col min="2050" max="2050" width="9" style="141"/>
    <col min="2051" max="2051" width="7.75" style="141" customWidth="1"/>
    <col min="2052" max="2052" width="11.625" style="141" bestFit="1" customWidth="1"/>
    <col min="2053" max="2300" width="9" style="141"/>
    <col min="2301" max="2301" width="5.5" style="141" customWidth="1"/>
    <col min="2302" max="2302" width="24.75" style="141" customWidth="1"/>
    <col min="2303" max="2303" width="16.5" style="141" customWidth="1"/>
    <col min="2304" max="2304" width="12.625" style="141" customWidth="1"/>
    <col min="2305" max="2305" width="11.875" style="141" customWidth="1"/>
    <col min="2306" max="2306" width="9" style="141"/>
    <col min="2307" max="2307" width="7.75" style="141" customWidth="1"/>
    <col min="2308" max="2308" width="11.625" style="141" bestFit="1" customWidth="1"/>
    <col min="2309" max="2556" width="9" style="141"/>
    <col min="2557" max="2557" width="5.5" style="141" customWidth="1"/>
    <col min="2558" max="2558" width="24.75" style="141" customWidth="1"/>
    <col min="2559" max="2559" width="16.5" style="141" customWidth="1"/>
    <col min="2560" max="2560" width="12.625" style="141" customWidth="1"/>
    <col min="2561" max="2561" width="11.875" style="141" customWidth="1"/>
    <col min="2562" max="2562" width="9" style="141"/>
    <col min="2563" max="2563" width="7.75" style="141" customWidth="1"/>
    <col min="2564" max="2564" width="11.625" style="141" bestFit="1" customWidth="1"/>
    <col min="2565" max="2812" width="9" style="141"/>
    <col min="2813" max="2813" width="5.5" style="141" customWidth="1"/>
    <col min="2814" max="2814" width="24.75" style="141" customWidth="1"/>
    <col min="2815" max="2815" width="16.5" style="141" customWidth="1"/>
    <col min="2816" max="2816" width="12.625" style="141" customWidth="1"/>
    <col min="2817" max="2817" width="11.875" style="141" customWidth="1"/>
    <col min="2818" max="2818" width="9" style="141"/>
    <col min="2819" max="2819" width="7.75" style="141" customWidth="1"/>
    <col min="2820" max="2820" width="11.625" style="141" bestFit="1" customWidth="1"/>
    <col min="2821" max="3068" width="9" style="141"/>
    <col min="3069" max="3069" width="5.5" style="141" customWidth="1"/>
    <col min="3070" max="3070" width="24.75" style="141" customWidth="1"/>
    <col min="3071" max="3071" width="16.5" style="141" customWidth="1"/>
    <col min="3072" max="3072" width="12.625" style="141" customWidth="1"/>
    <col min="3073" max="3073" width="11.875" style="141" customWidth="1"/>
    <col min="3074" max="3074" width="9" style="141"/>
    <col min="3075" max="3075" width="7.75" style="141" customWidth="1"/>
    <col min="3076" max="3076" width="11.625" style="141" bestFit="1" customWidth="1"/>
    <col min="3077" max="3324" width="9" style="141"/>
    <col min="3325" max="3325" width="5.5" style="141" customWidth="1"/>
    <col min="3326" max="3326" width="24.75" style="141" customWidth="1"/>
    <col min="3327" max="3327" width="16.5" style="141" customWidth="1"/>
    <col min="3328" max="3328" width="12.625" style="141" customWidth="1"/>
    <col min="3329" max="3329" width="11.875" style="141" customWidth="1"/>
    <col min="3330" max="3330" width="9" style="141"/>
    <col min="3331" max="3331" width="7.75" style="141" customWidth="1"/>
    <col min="3332" max="3332" width="11.625" style="141" bestFit="1" customWidth="1"/>
    <col min="3333" max="3580" width="9" style="141"/>
    <col min="3581" max="3581" width="5.5" style="141" customWidth="1"/>
    <col min="3582" max="3582" width="24.75" style="141" customWidth="1"/>
    <col min="3583" max="3583" width="16.5" style="141" customWidth="1"/>
    <col min="3584" max="3584" width="12.625" style="141" customWidth="1"/>
    <col min="3585" max="3585" width="11.875" style="141" customWidth="1"/>
    <col min="3586" max="3586" width="9" style="141"/>
    <col min="3587" max="3587" width="7.75" style="141" customWidth="1"/>
    <col min="3588" max="3588" width="11.625" style="141" bestFit="1" customWidth="1"/>
    <col min="3589" max="3836" width="9" style="141"/>
    <col min="3837" max="3837" width="5.5" style="141" customWidth="1"/>
    <col min="3838" max="3838" width="24.75" style="141" customWidth="1"/>
    <col min="3839" max="3839" width="16.5" style="141" customWidth="1"/>
    <col min="3840" max="3840" width="12.625" style="141" customWidth="1"/>
    <col min="3841" max="3841" width="11.875" style="141" customWidth="1"/>
    <col min="3842" max="3842" width="9" style="141"/>
    <col min="3843" max="3843" width="7.75" style="141" customWidth="1"/>
    <col min="3844" max="3844" width="11.625" style="141" bestFit="1" customWidth="1"/>
    <col min="3845" max="4092" width="9" style="141"/>
    <col min="4093" max="4093" width="5.5" style="141" customWidth="1"/>
    <col min="4094" max="4094" width="24.75" style="141" customWidth="1"/>
    <col min="4095" max="4095" width="16.5" style="141" customWidth="1"/>
    <col min="4096" max="4096" width="12.625" style="141" customWidth="1"/>
    <col min="4097" max="4097" width="11.875" style="141" customWidth="1"/>
    <col min="4098" max="4098" width="9" style="141"/>
    <col min="4099" max="4099" width="7.75" style="141" customWidth="1"/>
    <col min="4100" max="4100" width="11.625" style="141" bestFit="1" customWidth="1"/>
    <col min="4101" max="4348" width="9" style="141"/>
    <col min="4349" max="4349" width="5.5" style="141" customWidth="1"/>
    <col min="4350" max="4350" width="24.75" style="141" customWidth="1"/>
    <col min="4351" max="4351" width="16.5" style="141" customWidth="1"/>
    <col min="4352" max="4352" width="12.625" style="141" customWidth="1"/>
    <col min="4353" max="4353" width="11.875" style="141" customWidth="1"/>
    <col min="4354" max="4354" width="9" style="141"/>
    <col min="4355" max="4355" width="7.75" style="141" customWidth="1"/>
    <col min="4356" max="4356" width="11.625" style="141" bestFit="1" customWidth="1"/>
    <col min="4357" max="4604" width="9" style="141"/>
    <col min="4605" max="4605" width="5.5" style="141" customWidth="1"/>
    <col min="4606" max="4606" width="24.75" style="141" customWidth="1"/>
    <col min="4607" max="4607" width="16.5" style="141" customWidth="1"/>
    <col min="4608" max="4608" width="12.625" style="141" customWidth="1"/>
    <col min="4609" max="4609" width="11.875" style="141" customWidth="1"/>
    <col min="4610" max="4610" width="9" style="141"/>
    <col min="4611" max="4611" width="7.75" style="141" customWidth="1"/>
    <col min="4612" max="4612" width="11.625" style="141" bestFit="1" customWidth="1"/>
    <col min="4613" max="4860" width="9" style="141"/>
    <col min="4861" max="4861" width="5.5" style="141" customWidth="1"/>
    <col min="4862" max="4862" width="24.75" style="141" customWidth="1"/>
    <col min="4863" max="4863" width="16.5" style="141" customWidth="1"/>
    <col min="4864" max="4864" width="12.625" style="141" customWidth="1"/>
    <col min="4865" max="4865" width="11.875" style="141" customWidth="1"/>
    <col min="4866" max="4866" width="9" style="141"/>
    <col min="4867" max="4867" width="7.75" style="141" customWidth="1"/>
    <col min="4868" max="4868" width="11.625" style="141" bestFit="1" customWidth="1"/>
    <col min="4869" max="5116" width="9" style="141"/>
    <col min="5117" max="5117" width="5.5" style="141" customWidth="1"/>
    <col min="5118" max="5118" width="24.75" style="141" customWidth="1"/>
    <col min="5119" max="5119" width="16.5" style="141" customWidth="1"/>
    <col min="5120" max="5120" width="12.625" style="141" customWidth="1"/>
    <col min="5121" max="5121" width="11.875" style="141" customWidth="1"/>
    <col min="5122" max="5122" width="9" style="141"/>
    <col min="5123" max="5123" width="7.75" style="141" customWidth="1"/>
    <col min="5124" max="5124" width="11.625" style="141" bestFit="1" customWidth="1"/>
    <col min="5125" max="5372" width="9" style="141"/>
    <col min="5373" max="5373" width="5.5" style="141" customWidth="1"/>
    <col min="5374" max="5374" width="24.75" style="141" customWidth="1"/>
    <col min="5375" max="5375" width="16.5" style="141" customWidth="1"/>
    <col min="5376" max="5376" width="12.625" style="141" customWidth="1"/>
    <col min="5377" max="5377" width="11.875" style="141" customWidth="1"/>
    <col min="5378" max="5378" width="9" style="141"/>
    <col min="5379" max="5379" width="7.75" style="141" customWidth="1"/>
    <col min="5380" max="5380" width="11.625" style="141" bestFit="1" customWidth="1"/>
    <col min="5381" max="5628" width="9" style="141"/>
    <col min="5629" max="5629" width="5.5" style="141" customWidth="1"/>
    <col min="5630" max="5630" width="24.75" style="141" customWidth="1"/>
    <col min="5631" max="5631" width="16.5" style="141" customWidth="1"/>
    <col min="5632" max="5632" width="12.625" style="141" customWidth="1"/>
    <col min="5633" max="5633" width="11.875" style="141" customWidth="1"/>
    <col min="5634" max="5634" width="9" style="141"/>
    <col min="5635" max="5635" width="7.75" style="141" customWidth="1"/>
    <col min="5636" max="5636" width="11.625" style="141" bestFit="1" customWidth="1"/>
    <col min="5637" max="5884" width="9" style="141"/>
    <col min="5885" max="5885" width="5.5" style="141" customWidth="1"/>
    <col min="5886" max="5886" width="24.75" style="141" customWidth="1"/>
    <col min="5887" max="5887" width="16.5" style="141" customWidth="1"/>
    <col min="5888" max="5888" width="12.625" style="141" customWidth="1"/>
    <col min="5889" max="5889" width="11.875" style="141" customWidth="1"/>
    <col min="5890" max="5890" width="9" style="141"/>
    <col min="5891" max="5891" width="7.75" style="141" customWidth="1"/>
    <col min="5892" max="5892" width="11.625" style="141" bestFit="1" customWidth="1"/>
    <col min="5893" max="6140" width="9" style="141"/>
    <col min="6141" max="6141" width="5.5" style="141" customWidth="1"/>
    <col min="6142" max="6142" width="24.75" style="141" customWidth="1"/>
    <col min="6143" max="6143" width="16.5" style="141" customWidth="1"/>
    <col min="6144" max="6144" width="12.625" style="141" customWidth="1"/>
    <col min="6145" max="6145" width="11.875" style="141" customWidth="1"/>
    <col min="6146" max="6146" width="9" style="141"/>
    <col min="6147" max="6147" width="7.75" style="141" customWidth="1"/>
    <col min="6148" max="6148" width="11.625" style="141" bestFit="1" customWidth="1"/>
    <col min="6149" max="6396" width="9" style="141"/>
    <col min="6397" max="6397" width="5.5" style="141" customWidth="1"/>
    <col min="6398" max="6398" width="24.75" style="141" customWidth="1"/>
    <col min="6399" max="6399" width="16.5" style="141" customWidth="1"/>
    <col min="6400" max="6400" width="12.625" style="141" customWidth="1"/>
    <col min="6401" max="6401" width="11.875" style="141" customWidth="1"/>
    <col min="6402" max="6402" width="9" style="141"/>
    <col min="6403" max="6403" width="7.75" style="141" customWidth="1"/>
    <col min="6404" max="6404" width="11.625" style="141" bestFit="1" customWidth="1"/>
    <col min="6405" max="6652" width="9" style="141"/>
    <col min="6653" max="6653" width="5.5" style="141" customWidth="1"/>
    <col min="6654" max="6654" width="24.75" style="141" customWidth="1"/>
    <col min="6655" max="6655" width="16.5" style="141" customWidth="1"/>
    <col min="6656" max="6656" width="12.625" style="141" customWidth="1"/>
    <col min="6657" max="6657" width="11.875" style="141" customWidth="1"/>
    <col min="6658" max="6658" width="9" style="141"/>
    <col min="6659" max="6659" width="7.75" style="141" customWidth="1"/>
    <col min="6660" max="6660" width="11.625" style="141" bestFit="1" customWidth="1"/>
    <col min="6661" max="6908" width="9" style="141"/>
    <col min="6909" max="6909" width="5.5" style="141" customWidth="1"/>
    <col min="6910" max="6910" width="24.75" style="141" customWidth="1"/>
    <col min="6911" max="6911" width="16.5" style="141" customWidth="1"/>
    <col min="6912" max="6912" width="12.625" style="141" customWidth="1"/>
    <col min="6913" max="6913" width="11.875" style="141" customWidth="1"/>
    <col min="6914" max="6914" width="9" style="141"/>
    <col min="6915" max="6915" width="7.75" style="141" customWidth="1"/>
    <col min="6916" max="6916" width="11.625" style="141" bestFit="1" customWidth="1"/>
    <col min="6917" max="7164" width="9" style="141"/>
    <col min="7165" max="7165" width="5.5" style="141" customWidth="1"/>
    <col min="7166" max="7166" width="24.75" style="141" customWidth="1"/>
    <col min="7167" max="7167" width="16.5" style="141" customWidth="1"/>
    <col min="7168" max="7168" width="12.625" style="141" customWidth="1"/>
    <col min="7169" max="7169" width="11.875" style="141" customWidth="1"/>
    <col min="7170" max="7170" width="9" style="141"/>
    <col min="7171" max="7171" width="7.75" style="141" customWidth="1"/>
    <col min="7172" max="7172" width="11.625" style="141" bestFit="1" customWidth="1"/>
    <col min="7173" max="7420" width="9" style="141"/>
    <col min="7421" max="7421" width="5.5" style="141" customWidth="1"/>
    <col min="7422" max="7422" width="24.75" style="141" customWidth="1"/>
    <col min="7423" max="7423" width="16.5" style="141" customWidth="1"/>
    <col min="7424" max="7424" width="12.625" style="141" customWidth="1"/>
    <col min="7425" max="7425" width="11.875" style="141" customWidth="1"/>
    <col min="7426" max="7426" width="9" style="141"/>
    <col min="7427" max="7427" width="7.75" style="141" customWidth="1"/>
    <col min="7428" max="7428" width="11.625" style="141" bestFit="1" customWidth="1"/>
    <col min="7429" max="7676" width="9" style="141"/>
    <col min="7677" max="7677" width="5.5" style="141" customWidth="1"/>
    <col min="7678" max="7678" width="24.75" style="141" customWidth="1"/>
    <col min="7679" max="7679" width="16.5" style="141" customWidth="1"/>
    <col min="7680" max="7680" width="12.625" style="141" customWidth="1"/>
    <col min="7681" max="7681" width="11.875" style="141" customWidth="1"/>
    <col min="7682" max="7682" width="9" style="141"/>
    <col min="7683" max="7683" width="7.75" style="141" customWidth="1"/>
    <col min="7684" max="7684" width="11.625" style="141" bestFit="1" customWidth="1"/>
    <col min="7685" max="7932" width="9" style="141"/>
    <col min="7933" max="7933" width="5.5" style="141" customWidth="1"/>
    <col min="7934" max="7934" width="24.75" style="141" customWidth="1"/>
    <col min="7935" max="7935" width="16.5" style="141" customWidth="1"/>
    <col min="7936" max="7936" width="12.625" style="141" customWidth="1"/>
    <col min="7937" max="7937" width="11.875" style="141" customWidth="1"/>
    <col min="7938" max="7938" width="9" style="141"/>
    <col min="7939" max="7939" width="7.75" style="141" customWidth="1"/>
    <col min="7940" max="7940" width="11.625" style="141" bestFit="1" customWidth="1"/>
    <col min="7941" max="8188" width="9" style="141"/>
    <col min="8189" max="8189" width="5.5" style="141" customWidth="1"/>
    <col min="8190" max="8190" width="24.75" style="141" customWidth="1"/>
    <col min="8191" max="8191" width="16.5" style="141" customWidth="1"/>
    <col min="8192" max="8192" width="12.625" style="141" customWidth="1"/>
    <col min="8193" max="8193" width="11.875" style="141" customWidth="1"/>
    <col min="8194" max="8194" width="9" style="141"/>
    <col min="8195" max="8195" width="7.75" style="141" customWidth="1"/>
    <col min="8196" max="8196" width="11.625" style="141" bestFit="1" customWidth="1"/>
    <col min="8197" max="8444" width="9" style="141"/>
    <col min="8445" max="8445" width="5.5" style="141" customWidth="1"/>
    <col min="8446" max="8446" width="24.75" style="141" customWidth="1"/>
    <col min="8447" max="8447" width="16.5" style="141" customWidth="1"/>
    <col min="8448" max="8448" width="12.625" style="141" customWidth="1"/>
    <col min="8449" max="8449" width="11.875" style="141" customWidth="1"/>
    <col min="8450" max="8450" width="9" style="141"/>
    <col min="8451" max="8451" width="7.75" style="141" customWidth="1"/>
    <col min="8452" max="8452" width="11.625" style="141" bestFit="1" customWidth="1"/>
    <col min="8453" max="8700" width="9" style="141"/>
    <col min="8701" max="8701" width="5.5" style="141" customWidth="1"/>
    <col min="8702" max="8702" width="24.75" style="141" customWidth="1"/>
    <col min="8703" max="8703" width="16.5" style="141" customWidth="1"/>
    <col min="8704" max="8704" width="12.625" style="141" customWidth="1"/>
    <col min="8705" max="8705" width="11.875" style="141" customWidth="1"/>
    <col min="8706" max="8706" width="9" style="141"/>
    <col min="8707" max="8707" width="7.75" style="141" customWidth="1"/>
    <col min="8708" max="8708" width="11.625" style="141" bestFit="1" customWidth="1"/>
    <col min="8709" max="8956" width="9" style="141"/>
    <col min="8957" max="8957" width="5.5" style="141" customWidth="1"/>
    <col min="8958" max="8958" width="24.75" style="141" customWidth="1"/>
    <col min="8959" max="8959" width="16.5" style="141" customWidth="1"/>
    <col min="8960" max="8960" width="12.625" style="141" customWidth="1"/>
    <col min="8961" max="8961" width="11.875" style="141" customWidth="1"/>
    <col min="8962" max="8962" width="9" style="141"/>
    <col min="8963" max="8963" width="7.75" style="141" customWidth="1"/>
    <col min="8964" max="8964" width="11.625" style="141" bestFit="1" customWidth="1"/>
    <col min="8965" max="9212" width="9" style="141"/>
    <col min="9213" max="9213" width="5.5" style="141" customWidth="1"/>
    <col min="9214" max="9214" width="24.75" style="141" customWidth="1"/>
    <col min="9215" max="9215" width="16.5" style="141" customWidth="1"/>
    <col min="9216" max="9216" width="12.625" style="141" customWidth="1"/>
    <col min="9217" max="9217" width="11.875" style="141" customWidth="1"/>
    <col min="9218" max="9218" width="9" style="141"/>
    <col min="9219" max="9219" width="7.75" style="141" customWidth="1"/>
    <col min="9220" max="9220" width="11.625" style="141" bestFit="1" customWidth="1"/>
    <col min="9221" max="9468" width="9" style="141"/>
    <col min="9469" max="9469" width="5.5" style="141" customWidth="1"/>
    <col min="9470" max="9470" width="24.75" style="141" customWidth="1"/>
    <col min="9471" max="9471" width="16.5" style="141" customWidth="1"/>
    <col min="9472" max="9472" width="12.625" style="141" customWidth="1"/>
    <col min="9473" max="9473" width="11.875" style="141" customWidth="1"/>
    <col min="9474" max="9474" width="9" style="141"/>
    <col min="9475" max="9475" width="7.75" style="141" customWidth="1"/>
    <col min="9476" max="9476" width="11.625" style="141" bestFit="1" customWidth="1"/>
    <col min="9477" max="9724" width="9" style="141"/>
    <col min="9725" max="9725" width="5.5" style="141" customWidth="1"/>
    <col min="9726" max="9726" width="24.75" style="141" customWidth="1"/>
    <col min="9727" max="9727" width="16.5" style="141" customWidth="1"/>
    <col min="9728" max="9728" width="12.625" style="141" customWidth="1"/>
    <col min="9729" max="9729" width="11.875" style="141" customWidth="1"/>
    <col min="9730" max="9730" width="9" style="141"/>
    <col min="9731" max="9731" width="7.75" style="141" customWidth="1"/>
    <col min="9732" max="9732" width="11.625" style="141" bestFit="1" customWidth="1"/>
    <col min="9733" max="9980" width="9" style="141"/>
    <col min="9981" max="9981" width="5.5" style="141" customWidth="1"/>
    <col min="9982" max="9982" width="24.75" style="141" customWidth="1"/>
    <col min="9983" max="9983" width="16.5" style="141" customWidth="1"/>
    <col min="9984" max="9984" width="12.625" style="141" customWidth="1"/>
    <col min="9985" max="9985" width="11.875" style="141" customWidth="1"/>
    <col min="9986" max="9986" width="9" style="141"/>
    <col min="9987" max="9987" width="7.75" style="141" customWidth="1"/>
    <col min="9988" max="9988" width="11.625" style="141" bestFit="1" customWidth="1"/>
    <col min="9989" max="10236" width="9" style="141"/>
    <col min="10237" max="10237" width="5.5" style="141" customWidth="1"/>
    <col min="10238" max="10238" width="24.75" style="141" customWidth="1"/>
    <col min="10239" max="10239" width="16.5" style="141" customWidth="1"/>
    <col min="10240" max="10240" width="12.625" style="141" customWidth="1"/>
    <col min="10241" max="10241" width="11.875" style="141" customWidth="1"/>
    <col min="10242" max="10242" width="9" style="141"/>
    <col min="10243" max="10243" width="7.75" style="141" customWidth="1"/>
    <col min="10244" max="10244" width="11.625" style="141" bestFit="1" customWidth="1"/>
    <col min="10245" max="10492" width="9" style="141"/>
    <col min="10493" max="10493" width="5.5" style="141" customWidth="1"/>
    <col min="10494" max="10494" width="24.75" style="141" customWidth="1"/>
    <col min="10495" max="10495" width="16.5" style="141" customWidth="1"/>
    <col min="10496" max="10496" width="12.625" style="141" customWidth="1"/>
    <col min="10497" max="10497" width="11.875" style="141" customWidth="1"/>
    <col min="10498" max="10498" width="9" style="141"/>
    <col min="10499" max="10499" width="7.75" style="141" customWidth="1"/>
    <col min="10500" max="10500" width="11.625" style="141" bestFit="1" customWidth="1"/>
    <col min="10501" max="10748" width="9" style="141"/>
    <col min="10749" max="10749" width="5.5" style="141" customWidth="1"/>
    <col min="10750" max="10750" width="24.75" style="141" customWidth="1"/>
    <col min="10751" max="10751" width="16.5" style="141" customWidth="1"/>
    <col min="10752" max="10752" width="12.625" style="141" customWidth="1"/>
    <col min="10753" max="10753" width="11.875" style="141" customWidth="1"/>
    <col min="10754" max="10754" width="9" style="141"/>
    <col min="10755" max="10755" width="7.75" style="141" customWidth="1"/>
    <col min="10756" max="10756" width="11.625" style="141" bestFit="1" customWidth="1"/>
    <col min="10757" max="11004" width="9" style="141"/>
    <col min="11005" max="11005" width="5.5" style="141" customWidth="1"/>
    <col min="11006" max="11006" width="24.75" style="141" customWidth="1"/>
    <col min="11007" max="11007" width="16.5" style="141" customWidth="1"/>
    <col min="11008" max="11008" width="12.625" style="141" customWidth="1"/>
    <col min="11009" max="11009" width="11.875" style="141" customWidth="1"/>
    <col min="11010" max="11010" width="9" style="141"/>
    <col min="11011" max="11011" width="7.75" style="141" customWidth="1"/>
    <col min="11012" max="11012" width="11.625" style="141" bestFit="1" customWidth="1"/>
    <col min="11013" max="11260" width="9" style="141"/>
    <col min="11261" max="11261" width="5.5" style="141" customWidth="1"/>
    <col min="11262" max="11262" width="24.75" style="141" customWidth="1"/>
    <col min="11263" max="11263" width="16.5" style="141" customWidth="1"/>
    <col min="11264" max="11264" width="12.625" style="141" customWidth="1"/>
    <col min="11265" max="11265" width="11.875" style="141" customWidth="1"/>
    <col min="11266" max="11266" width="9" style="141"/>
    <col min="11267" max="11267" width="7.75" style="141" customWidth="1"/>
    <col min="11268" max="11268" width="11.625" style="141" bestFit="1" customWidth="1"/>
    <col min="11269" max="11516" width="9" style="141"/>
    <col min="11517" max="11517" width="5.5" style="141" customWidth="1"/>
    <col min="11518" max="11518" width="24.75" style="141" customWidth="1"/>
    <col min="11519" max="11519" width="16.5" style="141" customWidth="1"/>
    <col min="11520" max="11520" width="12.625" style="141" customWidth="1"/>
    <col min="11521" max="11521" width="11.875" style="141" customWidth="1"/>
    <col min="11522" max="11522" width="9" style="141"/>
    <col min="11523" max="11523" width="7.75" style="141" customWidth="1"/>
    <col min="11524" max="11524" width="11.625" style="141" bestFit="1" customWidth="1"/>
    <col min="11525" max="11772" width="9" style="141"/>
    <col min="11773" max="11773" width="5.5" style="141" customWidth="1"/>
    <col min="11774" max="11774" width="24.75" style="141" customWidth="1"/>
    <col min="11775" max="11775" width="16.5" style="141" customWidth="1"/>
    <col min="11776" max="11776" width="12.625" style="141" customWidth="1"/>
    <col min="11777" max="11777" width="11.875" style="141" customWidth="1"/>
    <col min="11778" max="11778" width="9" style="141"/>
    <col min="11779" max="11779" width="7.75" style="141" customWidth="1"/>
    <col min="11780" max="11780" width="11.625" style="141" bestFit="1" customWidth="1"/>
    <col min="11781" max="12028" width="9" style="141"/>
    <col min="12029" max="12029" width="5.5" style="141" customWidth="1"/>
    <col min="12030" max="12030" width="24.75" style="141" customWidth="1"/>
    <col min="12031" max="12031" width="16.5" style="141" customWidth="1"/>
    <col min="12032" max="12032" width="12.625" style="141" customWidth="1"/>
    <col min="12033" max="12033" width="11.875" style="141" customWidth="1"/>
    <col min="12034" max="12034" width="9" style="141"/>
    <col min="12035" max="12035" width="7.75" style="141" customWidth="1"/>
    <col min="12036" max="12036" width="11.625" style="141" bestFit="1" customWidth="1"/>
    <col min="12037" max="12284" width="9" style="141"/>
    <col min="12285" max="12285" width="5.5" style="141" customWidth="1"/>
    <col min="12286" max="12286" width="24.75" style="141" customWidth="1"/>
    <col min="12287" max="12287" width="16.5" style="141" customWidth="1"/>
    <col min="12288" max="12288" width="12.625" style="141" customWidth="1"/>
    <col min="12289" max="12289" width="11.875" style="141" customWidth="1"/>
    <col min="12290" max="12290" width="9" style="141"/>
    <col min="12291" max="12291" width="7.75" style="141" customWidth="1"/>
    <col min="12292" max="12292" width="11.625" style="141" bestFit="1" customWidth="1"/>
    <col min="12293" max="12540" width="9" style="141"/>
    <col min="12541" max="12541" width="5.5" style="141" customWidth="1"/>
    <col min="12542" max="12542" width="24.75" style="141" customWidth="1"/>
    <col min="12543" max="12543" width="16.5" style="141" customWidth="1"/>
    <col min="12544" max="12544" width="12.625" style="141" customWidth="1"/>
    <col min="12545" max="12545" width="11.875" style="141" customWidth="1"/>
    <col min="12546" max="12546" width="9" style="141"/>
    <col min="12547" max="12547" width="7.75" style="141" customWidth="1"/>
    <col min="12548" max="12548" width="11.625" style="141" bestFit="1" customWidth="1"/>
    <col min="12549" max="12796" width="9" style="141"/>
    <col min="12797" max="12797" width="5.5" style="141" customWidth="1"/>
    <col min="12798" max="12798" width="24.75" style="141" customWidth="1"/>
    <col min="12799" max="12799" width="16.5" style="141" customWidth="1"/>
    <col min="12800" max="12800" width="12.625" style="141" customWidth="1"/>
    <col min="12801" max="12801" width="11.875" style="141" customWidth="1"/>
    <col min="12802" max="12802" width="9" style="141"/>
    <col min="12803" max="12803" width="7.75" style="141" customWidth="1"/>
    <col min="12804" max="12804" width="11.625" style="141" bestFit="1" customWidth="1"/>
    <col min="12805" max="13052" width="9" style="141"/>
    <col min="13053" max="13053" width="5.5" style="141" customWidth="1"/>
    <col min="13054" max="13054" width="24.75" style="141" customWidth="1"/>
    <col min="13055" max="13055" width="16.5" style="141" customWidth="1"/>
    <col min="13056" max="13056" width="12.625" style="141" customWidth="1"/>
    <col min="13057" max="13057" width="11.875" style="141" customWidth="1"/>
    <col min="13058" max="13058" width="9" style="141"/>
    <col min="13059" max="13059" width="7.75" style="141" customWidth="1"/>
    <col min="13060" max="13060" width="11.625" style="141" bestFit="1" customWidth="1"/>
    <col min="13061" max="13308" width="9" style="141"/>
    <col min="13309" max="13309" width="5.5" style="141" customWidth="1"/>
    <col min="13310" max="13310" width="24.75" style="141" customWidth="1"/>
    <col min="13311" max="13311" width="16.5" style="141" customWidth="1"/>
    <col min="13312" max="13312" width="12.625" style="141" customWidth="1"/>
    <col min="13313" max="13313" width="11.875" style="141" customWidth="1"/>
    <col min="13314" max="13314" width="9" style="141"/>
    <col min="13315" max="13315" width="7.75" style="141" customWidth="1"/>
    <col min="13316" max="13316" width="11.625" style="141" bestFit="1" customWidth="1"/>
    <col min="13317" max="13564" width="9" style="141"/>
    <col min="13565" max="13565" width="5.5" style="141" customWidth="1"/>
    <col min="13566" max="13566" width="24.75" style="141" customWidth="1"/>
    <col min="13567" max="13567" width="16.5" style="141" customWidth="1"/>
    <col min="13568" max="13568" width="12.625" style="141" customWidth="1"/>
    <col min="13569" max="13569" width="11.875" style="141" customWidth="1"/>
    <col min="13570" max="13570" width="9" style="141"/>
    <col min="13571" max="13571" width="7.75" style="141" customWidth="1"/>
    <col min="13572" max="13572" width="11.625" style="141" bestFit="1" customWidth="1"/>
    <col min="13573" max="13820" width="9" style="141"/>
    <col min="13821" max="13821" width="5.5" style="141" customWidth="1"/>
    <col min="13822" max="13822" width="24.75" style="141" customWidth="1"/>
    <col min="13823" max="13823" width="16.5" style="141" customWidth="1"/>
    <col min="13824" max="13824" width="12.625" style="141" customWidth="1"/>
    <col min="13825" max="13825" width="11.875" style="141" customWidth="1"/>
    <col min="13826" max="13826" width="9" style="141"/>
    <col min="13827" max="13827" width="7.75" style="141" customWidth="1"/>
    <col min="13828" max="13828" width="11.625" style="141" bestFit="1" customWidth="1"/>
    <col min="13829" max="14076" width="9" style="141"/>
    <col min="14077" max="14077" width="5.5" style="141" customWidth="1"/>
    <col min="14078" max="14078" width="24.75" style="141" customWidth="1"/>
    <col min="14079" max="14079" width="16.5" style="141" customWidth="1"/>
    <col min="14080" max="14080" width="12.625" style="141" customWidth="1"/>
    <col min="14081" max="14081" width="11.875" style="141" customWidth="1"/>
    <col min="14082" max="14082" width="9" style="141"/>
    <col min="14083" max="14083" width="7.75" style="141" customWidth="1"/>
    <col min="14084" max="14084" width="11.625" style="141" bestFit="1" customWidth="1"/>
    <col min="14085" max="14332" width="9" style="141"/>
    <col min="14333" max="14333" width="5.5" style="141" customWidth="1"/>
    <col min="14334" max="14334" width="24.75" style="141" customWidth="1"/>
    <col min="14335" max="14335" width="16.5" style="141" customWidth="1"/>
    <col min="14336" max="14336" width="12.625" style="141" customWidth="1"/>
    <col min="14337" max="14337" width="11.875" style="141" customWidth="1"/>
    <col min="14338" max="14338" width="9" style="141"/>
    <col min="14339" max="14339" width="7.75" style="141" customWidth="1"/>
    <col min="14340" max="14340" width="11.625" style="141" bestFit="1" customWidth="1"/>
    <col min="14341" max="14588" width="9" style="141"/>
    <col min="14589" max="14589" width="5.5" style="141" customWidth="1"/>
    <col min="14590" max="14590" width="24.75" style="141" customWidth="1"/>
    <col min="14591" max="14591" width="16.5" style="141" customWidth="1"/>
    <col min="14592" max="14592" width="12.625" style="141" customWidth="1"/>
    <col min="14593" max="14593" width="11.875" style="141" customWidth="1"/>
    <col min="14594" max="14594" width="9" style="141"/>
    <col min="14595" max="14595" width="7.75" style="141" customWidth="1"/>
    <col min="14596" max="14596" width="11.625" style="141" bestFit="1" customWidth="1"/>
    <col min="14597" max="14844" width="9" style="141"/>
    <col min="14845" max="14845" width="5.5" style="141" customWidth="1"/>
    <col min="14846" max="14846" width="24.75" style="141" customWidth="1"/>
    <col min="14847" max="14847" width="16.5" style="141" customWidth="1"/>
    <col min="14848" max="14848" width="12.625" style="141" customWidth="1"/>
    <col min="14849" max="14849" width="11.875" style="141" customWidth="1"/>
    <col min="14850" max="14850" width="9" style="141"/>
    <col min="14851" max="14851" width="7.75" style="141" customWidth="1"/>
    <col min="14852" max="14852" width="11.625" style="141" bestFit="1" customWidth="1"/>
    <col min="14853" max="15100" width="9" style="141"/>
    <col min="15101" max="15101" width="5.5" style="141" customWidth="1"/>
    <col min="15102" max="15102" width="24.75" style="141" customWidth="1"/>
    <col min="15103" max="15103" width="16.5" style="141" customWidth="1"/>
    <col min="15104" max="15104" width="12.625" style="141" customWidth="1"/>
    <col min="15105" max="15105" width="11.875" style="141" customWidth="1"/>
    <col min="15106" max="15106" width="9" style="141"/>
    <col min="15107" max="15107" width="7.75" style="141" customWidth="1"/>
    <col min="15108" max="15108" width="11.625" style="141" bestFit="1" customWidth="1"/>
    <col min="15109" max="15356" width="9" style="141"/>
    <col min="15357" max="15357" width="5.5" style="141" customWidth="1"/>
    <col min="15358" max="15358" width="24.75" style="141" customWidth="1"/>
    <col min="15359" max="15359" width="16.5" style="141" customWidth="1"/>
    <col min="15360" max="15360" width="12.625" style="141" customWidth="1"/>
    <col min="15361" max="15361" width="11.875" style="141" customWidth="1"/>
    <col min="15362" max="15362" width="9" style="141"/>
    <col min="15363" max="15363" width="7.75" style="141" customWidth="1"/>
    <col min="15364" max="15364" width="11.625" style="141" bestFit="1" customWidth="1"/>
    <col min="15365" max="15612" width="9" style="141"/>
    <col min="15613" max="15613" width="5.5" style="141" customWidth="1"/>
    <col min="15614" max="15614" width="24.75" style="141" customWidth="1"/>
    <col min="15615" max="15615" width="16.5" style="141" customWidth="1"/>
    <col min="15616" max="15616" width="12.625" style="141" customWidth="1"/>
    <col min="15617" max="15617" width="11.875" style="141" customWidth="1"/>
    <col min="15618" max="15618" width="9" style="141"/>
    <col min="15619" max="15619" width="7.75" style="141" customWidth="1"/>
    <col min="15620" max="15620" width="11.625" style="141" bestFit="1" customWidth="1"/>
    <col min="15621" max="15868" width="9" style="141"/>
    <col min="15869" max="15869" width="5.5" style="141" customWidth="1"/>
    <col min="15870" max="15870" width="24.75" style="141" customWidth="1"/>
    <col min="15871" max="15871" width="16.5" style="141" customWidth="1"/>
    <col min="15872" max="15872" width="12.625" style="141" customWidth="1"/>
    <col min="15873" max="15873" width="11.875" style="141" customWidth="1"/>
    <col min="15874" max="15874" width="9" style="141"/>
    <col min="15875" max="15875" width="7.75" style="141" customWidth="1"/>
    <col min="15876" max="15876" width="11.625" style="141" bestFit="1" customWidth="1"/>
    <col min="15877" max="16124" width="9" style="141"/>
    <col min="16125" max="16125" width="5.5" style="141" customWidth="1"/>
    <col min="16126" max="16126" width="24.75" style="141" customWidth="1"/>
    <col min="16127" max="16127" width="16.5" style="141" customWidth="1"/>
    <col min="16128" max="16128" width="12.625" style="141" customWidth="1"/>
    <col min="16129" max="16129" width="11.875" style="141" customWidth="1"/>
    <col min="16130" max="16130" width="9" style="141"/>
    <col min="16131" max="16131" width="7.75" style="141" customWidth="1"/>
    <col min="16132" max="16132" width="11.625" style="141" bestFit="1" customWidth="1"/>
    <col min="16133" max="16384" width="9" style="141"/>
  </cols>
  <sheetData>
    <row r="1" spans="1:14" ht="24" customHeight="1" x14ac:dyDescent="0.15">
      <c r="F1" s="248"/>
      <c r="G1" s="248"/>
      <c r="H1" s="248"/>
      <c r="I1" s="249"/>
    </row>
    <row r="2" spans="1:14" ht="29.25" customHeight="1" x14ac:dyDescent="0.15">
      <c r="A2" s="203" t="s">
        <v>9338</v>
      </c>
      <c r="B2" s="203"/>
      <c r="C2" s="202" t="s">
        <v>9339</v>
      </c>
      <c r="D2" s="202" t="s">
        <v>9340</v>
      </c>
      <c r="E2" s="203" t="s">
        <v>9172</v>
      </c>
      <c r="F2" s="202" t="s">
        <v>9341</v>
      </c>
      <c r="G2" s="202" t="s">
        <v>9342</v>
      </c>
      <c r="H2" s="204" t="s">
        <v>9343</v>
      </c>
      <c r="I2" s="202" t="s">
        <v>9344</v>
      </c>
    </row>
    <row r="3" spans="1:14" ht="52.5" customHeight="1" x14ac:dyDescent="0.15">
      <c r="A3" s="206" t="s">
        <v>9421</v>
      </c>
      <c r="B3" s="206" t="s">
        <v>9422</v>
      </c>
      <c r="C3" s="207">
        <v>447</v>
      </c>
      <c r="D3" s="116" t="s">
        <v>9423</v>
      </c>
      <c r="E3" s="241" t="s">
        <v>9424</v>
      </c>
      <c r="F3" s="115" t="s">
        <v>9425</v>
      </c>
      <c r="G3" s="199" t="s">
        <v>9426</v>
      </c>
      <c r="H3" s="207" t="s">
        <v>9427</v>
      </c>
      <c r="I3" s="209" t="s">
        <v>9428</v>
      </c>
      <c r="J3" s="185" t="s">
        <v>9345</v>
      </c>
    </row>
    <row r="4" spans="1:14" ht="52.5" customHeight="1" x14ac:dyDescent="0.15">
      <c r="A4" s="210"/>
      <c r="B4" s="210"/>
      <c r="C4" s="196"/>
      <c r="D4" s="197"/>
      <c r="E4" s="241"/>
      <c r="F4" s="198"/>
      <c r="G4" s="199"/>
      <c r="H4" s="200"/>
      <c r="I4" s="201"/>
      <c r="K4" s="211"/>
      <c r="L4" s="211"/>
      <c r="M4" s="212"/>
      <c r="N4" s="144"/>
    </row>
    <row r="5" spans="1:14" ht="52.5" customHeight="1" x14ac:dyDescent="0.15">
      <c r="A5" s="210"/>
      <c r="B5" s="210"/>
      <c r="C5" s="196"/>
      <c r="D5" s="197"/>
      <c r="E5" s="197"/>
      <c r="F5" s="198"/>
      <c r="G5" s="199"/>
      <c r="H5" s="200"/>
      <c r="I5" s="201"/>
      <c r="K5" s="211"/>
      <c r="L5" s="211"/>
      <c r="M5" s="212"/>
      <c r="N5" s="144"/>
    </row>
    <row r="6" spans="1:14" ht="52.5" customHeight="1" x14ac:dyDescent="0.15">
      <c r="A6" s="210"/>
      <c r="B6" s="210"/>
      <c r="C6" s="193"/>
      <c r="D6" s="194"/>
      <c r="E6" s="194"/>
      <c r="F6" s="194"/>
      <c r="G6" s="194"/>
      <c r="H6" s="195"/>
      <c r="I6" s="195"/>
      <c r="K6" s="211"/>
      <c r="L6" s="211"/>
      <c r="M6" s="212"/>
      <c r="N6" s="144"/>
    </row>
    <row r="7" spans="1:14" ht="52.5" customHeight="1" x14ac:dyDescent="0.15">
      <c r="A7" s="206"/>
      <c r="B7" s="206"/>
      <c r="C7" s="207"/>
      <c r="D7" s="116"/>
      <c r="E7" s="197"/>
      <c r="F7" s="115"/>
      <c r="G7" s="208"/>
      <c r="H7" s="207"/>
      <c r="I7" s="209"/>
    </row>
    <row r="8" spans="1:14" ht="52.5" customHeight="1" x14ac:dyDescent="0.15">
      <c r="A8" s="143"/>
      <c r="B8" s="143"/>
      <c r="C8" s="187"/>
      <c r="D8" s="188"/>
      <c r="E8" s="188"/>
      <c r="F8" s="189"/>
      <c r="G8" s="190"/>
      <c r="H8" s="191"/>
      <c r="I8" s="192"/>
      <c r="K8" s="211"/>
      <c r="L8" s="211"/>
      <c r="M8" s="212"/>
      <c r="N8" s="144"/>
    </row>
    <row r="9" spans="1:14" ht="52.5" customHeight="1" x14ac:dyDescent="0.15">
      <c r="A9" s="143"/>
      <c r="B9" s="143"/>
      <c r="C9" s="187"/>
      <c r="D9" s="188"/>
      <c r="E9" s="188"/>
      <c r="F9" s="189"/>
      <c r="G9" s="190"/>
      <c r="H9" s="191"/>
      <c r="I9" s="192"/>
      <c r="K9" s="211"/>
      <c r="L9" s="211"/>
      <c r="M9" s="212"/>
      <c r="N9" s="144"/>
    </row>
    <row r="10" spans="1:14" ht="52.5" customHeight="1" x14ac:dyDescent="0.15">
      <c r="A10" s="143"/>
      <c r="B10" s="143"/>
      <c r="C10" s="193"/>
      <c r="D10" s="194"/>
      <c r="E10" s="194"/>
      <c r="F10" s="194"/>
      <c r="G10" s="194"/>
      <c r="H10" s="195"/>
      <c r="I10" s="195"/>
      <c r="K10" s="211"/>
      <c r="L10" s="211"/>
      <c r="M10" s="212"/>
      <c r="N10" s="144"/>
    </row>
    <row r="11" spans="1:14" ht="52.5" customHeight="1" x14ac:dyDescent="0.15">
      <c r="A11" s="143"/>
      <c r="B11" s="143"/>
      <c r="C11" s="193"/>
      <c r="D11" s="194"/>
      <c r="E11" s="194"/>
      <c r="F11" s="194"/>
      <c r="G11" s="194"/>
      <c r="H11" s="195"/>
      <c r="I11" s="195"/>
      <c r="K11" s="211"/>
      <c r="L11" s="211"/>
      <c r="M11" s="212"/>
      <c r="N11" s="144"/>
    </row>
    <row r="12" spans="1:14" ht="52.5" customHeight="1" x14ac:dyDescent="0.15">
      <c r="A12" s="143"/>
      <c r="B12" s="143"/>
      <c r="C12" s="193"/>
      <c r="D12" s="194"/>
      <c r="E12" s="194"/>
      <c r="F12" s="194"/>
      <c r="G12" s="194"/>
      <c r="H12" s="195"/>
      <c r="I12" s="195"/>
      <c r="K12" s="211"/>
      <c r="L12" s="211"/>
      <c r="M12" s="212"/>
      <c r="N12" s="144"/>
    </row>
    <row r="13" spans="1:14" ht="52.5" customHeight="1" x14ac:dyDescent="0.15">
      <c r="A13" s="206"/>
      <c r="B13" s="206"/>
      <c r="C13" s="207"/>
      <c r="D13" s="116"/>
      <c r="E13" s="197"/>
      <c r="F13" s="115"/>
      <c r="G13" s="208"/>
      <c r="H13" s="207"/>
      <c r="I13" s="209"/>
    </row>
    <row r="14" spans="1:14" ht="52.5" customHeight="1" x14ac:dyDescent="0.15">
      <c r="A14" s="210"/>
      <c r="B14" s="210"/>
      <c r="C14" s="196"/>
      <c r="D14" s="197"/>
      <c r="E14" s="197"/>
      <c r="F14" s="198"/>
      <c r="G14" s="199"/>
      <c r="H14" s="200"/>
      <c r="I14" s="201"/>
      <c r="K14" s="211"/>
      <c r="L14" s="211"/>
      <c r="M14" s="212"/>
      <c r="N14" s="144"/>
    </row>
    <row r="15" spans="1:14" ht="52.5" customHeight="1" x14ac:dyDescent="0.15">
      <c r="A15" s="210"/>
      <c r="B15" s="210"/>
      <c r="C15" s="196"/>
      <c r="D15" s="197"/>
      <c r="E15" s="197"/>
      <c r="F15" s="198"/>
      <c r="G15" s="199"/>
      <c r="H15" s="200"/>
      <c r="I15" s="201"/>
      <c r="K15" s="211"/>
      <c r="L15" s="211"/>
      <c r="M15" s="212"/>
      <c r="N15" s="144"/>
    </row>
    <row r="16" spans="1:14" ht="52.5" customHeight="1" x14ac:dyDescent="0.15">
      <c r="A16" s="210"/>
      <c r="B16" s="210"/>
      <c r="C16" s="193"/>
      <c r="D16" s="194"/>
      <c r="E16" s="194"/>
      <c r="F16" s="194"/>
      <c r="G16" s="194"/>
      <c r="H16" s="195"/>
      <c r="I16" s="195"/>
      <c r="K16" s="211"/>
      <c r="L16" s="211"/>
      <c r="M16" s="212"/>
      <c r="N16" s="144"/>
    </row>
    <row r="17" spans="1:14" ht="52.5" customHeight="1" x14ac:dyDescent="0.15">
      <c r="A17" s="206"/>
      <c r="B17" s="206"/>
      <c r="C17" s="207"/>
      <c r="D17" s="116"/>
      <c r="E17" s="197"/>
      <c r="F17" s="115"/>
      <c r="G17" s="208"/>
      <c r="H17" s="207"/>
      <c r="I17" s="209"/>
    </row>
    <row r="18" spans="1:14" ht="52.5" customHeight="1" x14ac:dyDescent="0.15">
      <c r="A18" s="143"/>
      <c r="B18" s="143"/>
      <c r="C18" s="187"/>
      <c r="D18" s="188"/>
      <c r="E18" s="188"/>
      <c r="F18" s="189"/>
      <c r="G18" s="190"/>
      <c r="H18" s="191"/>
      <c r="I18" s="192"/>
      <c r="K18" s="211"/>
      <c r="L18" s="211"/>
      <c r="M18" s="212"/>
      <c r="N18" s="144"/>
    </row>
    <row r="19" spans="1:14" ht="52.5" customHeight="1" x14ac:dyDescent="0.15">
      <c r="A19" s="143"/>
      <c r="B19" s="143"/>
      <c r="C19" s="187"/>
      <c r="D19" s="188"/>
      <c r="E19" s="188"/>
      <c r="F19" s="189"/>
      <c r="G19" s="190"/>
      <c r="H19" s="191"/>
      <c r="I19" s="192"/>
      <c r="K19" s="211"/>
      <c r="L19" s="211"/>
      <c r="M19" s="212"/>
      <c r="N19" s="144"/>
    </row>
    <row r="20" spans="1:14" ht="52.5" customHeight="1" x14ac:dyDescent="0.15">
      <c r="A20" s="143"/>
      <c r="B20" s="143"/>
      <c r="C20" s="187"/>
      <c r="D20" s="188"/>
      <c r="E20" s="188"/>
      <c r="F20" s="189"/>
      <c r="G20" s="190"/>
      <c r="H20" s="191"/>
      <c r="I20" s="192"/>
      <c r="K20" s="211"/>
      <c r="L20" s="211"/>
      <c r="M20" s="212"/>
      <c r="N20" s="144"/>
    </row>
    <row r="21" spans="1:14" ht="52.5" customHeight="1" x14ac:dyDescent="0.15">
      <c r="A21" s="143"/>
      <c r="B21" s="143"/>
      <c r="C21" s="187"/>
      <c r="D21" s="188"/>
      <c r="E21" s="188"/>
      <c r="F21" s="189"/>
      <c r="G21" s="190"/>
      <c r="H21" s="191"/>
      <c r="I21" s="192"/>
      <c r="K21" s="211"/>
      <c r="L21" s="211"/>
      <c r="M21" s="212"/>
      <c r="N21" s="144"/>
    </row>
    <row r="22" spans="1:14" ht="52.5" customHeight="1" x14ac:dyDescent="0.15">
      <c r="A22" s="143"/>
      <c r="B22" s="143"/>
      <c r="C22" s="187"/>
      <c r="D22" s="188"/>
      <c r="E22" s="188"/>
      <c r="F22" s="189"/>
      <c r="G22" s="190"/>
      <c r="H22" s="191"/>
      <c r="I22" s="192"/>
      <c r="K22" s="211"/>
      <c r="L22" s="211"/>
      <c r="M22" s="212"/>
      <c r="N22" s="144"/>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AT12" sqref="AT12"/>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36" t="s">
        <v>9136</v>
      </c>
      <c r="B1" s="438" t="s">
        <v>9134</v>
      </c>
      <c r="C1" s="440" t="s">
        <v>9135</v>
      </c>
      <c r="D1" s="440" t="s">
        <v>9205</v>
      </c>
      <c r="E1" s="442" t="s">
        <v>9138</v>
      </c>
    </row>
    <row r="2" spans="1:5" ht="16.5" customHeight="1" x14ac:dyDescent="0.15">
      <c r="A2" s="437"/>
      <c r="B2" s="439"/>
      <c r="C2" s="441"/>
      <c r="D2" s="441"/>
      <c r="E2" s="443"/>
    </row>
    <row r="3" spans="1:5" ht="79.5" customHeight="1" x14ac:dyDescent="0.15">
      <c r="A3" s="219">
        <f>調達概要書作業シート!C3</f>
        <v>447</v>
      </c>
      <c r="B3" s="220" t="str">
        <f>調達概要書作業シート!D3</f>
        <v>AIM-7F 誘導制御部 分解</v>
      </c>
      <c r="C3" s="221" t="str">
        <f>IF(調達概要書作業シート!E3="","",調達概要書作業シート!E3)</f>
        <v>917AS1155</v>
      </c>
      <c r="D3" s="222" t="str">
        <f>調達概要書作業シート!H3</f>
        <v>4補LPS-X142589</v>
      </c>
      <c r="E3" s="35" t="str">
        <f>IF(調達概要書作業シート!I3="なし","",調達概要書作業シート!I3)</f>
        <v>特防</v>
      </c>
    </row>
    <row r="4" spans="1:5" ht="79.5" customHeight="1" x14ac:dyDescent="0.15">
      <c r="A4" s="219">
        <f>調達概要書作業シート!C4</f>
        <v>0</v>
      </c>
      <c r="B4" s="220">
        <f>調達概要書作業シート!D4</f>
        <v>0</v>
      </c>
      <c r="C4" s="221" t="str">
        <f>IF(調達概要書作業シート!E4="","",調達概要書作業シート!E4)</f>
        <v/>
      </c>
      <c r="D4" s="222">
        <f>調達概要書作業シート!H4</f>
        <v>0</v>
      </c>
      <c r="E4" s="35">
        <f>IF(調達概要書作業シート!I4="なし","",調達概要書作業シート!I4)</f>
        <v>0</v>
      </c>
    </row>
    <row r="5" spans="1:5" ht="36.75" customHeight="1" x14ac:dyDescent="0.15">
      <c r="A5" s="219">
        <f>調達概要書作業シート!C5</f>
        <v>0</v>
      </c>
      <c r="B5" s="220">
        <f>調達概要書作業シート!D5</f>
        <v>0</v>
      </c>
      <c r="C5" s="221" t="str">
        <f>IF(調達概要書作業シート!E5="","",調達概要書作業シート!E5)</f>
        <v/>
      </c>
      <c r="D5" s="222">
        <f>調達概要書作業シート!H5</f>
        <v>0</v>
      </c>
      <c r="E5" s="35">
        <f>IF(調達概要書作業シート!I5="なし","",調達概要書作業シート!I5)</f>
        <v>0</v>
      </c>
    </row>
    <row r="6" spans="1:5" ht="36.75" customHeight="1" x14ac:dyDescent="0.15">
      <c r="A6" s="219">
        <f>調達概要書作業シート!C6</f>
        <v>0</v>
      </c>
      <c r="B6" s="220">
        <f>調達概要書作業シート!D6</f>
        <v>0</v>
      </c>
      <c r="C6" s="221" t="str">
        <f>IF(調達概要書作業シート!E6="","",調達概要書作業シート!E6)</f>
        <v/>
      </c>
      <c r="D6" s="222">
        <f>調達概要書作業シート!H6</f>
        <v>0</v>
      </c>
      <c r="E6" s="35">
        <f>IF(調達概要書作業シート!I6="なし","",調達概要書作業シート!I6)</f>
        <v>0</v>
      </c>
    </row>
    <row r="7" spans="1:5" ht="36.75" customHeight="1" x14ac:dyDescent="0.15">
      <c r="A7" s="219">
        <f>調達概要書作業シート!C7</f>
        <v>0</v>
      </c>
      <c r="B7" s="220">
        <f>調達概要書作業シート!D7</f>
        <v>0</v>
      </c>
      <c r="C7" s="221" t="str">
        <f>IF(調達概要書作業シート!E7="","",調達概要書作業シート!E7)</f>
        <v/>
      </c>
      <c r="D7" s="222">
        <f>調達概要書作業シート!H7</f>
        <v>0</v>
      </c>
      <c r="E7" s="35">
        <f>IF(調達概要書作業シート!I7="なし","",調達概要書作業シート!I7)</f>
        <v>0</v>
      </c>
    </row>
    <row r="8" spans="1:5" ht="36.75" customHeight="1" x14ac:dyDescent="0.15">
      <c r="A8" s="219">
        <f>調達概要書作業シート!C8</f>
        <v>0</v>
      </c>
      <c r="B8" s="220">
        <f>調達概要書作業シート!D8</f>
        <v>0</v>
      </c>
      <c r="C8" s="221" t="str">
        <f>IF(調達概要書作業シート!E8="","",調達概要書作業シート!E8)</f>
        <v/>
      </c>
      <c r="D8" s="222">
        <f>調達概要書作業シート!H8</f>
        <v>0</v>
      </c>
      <c r="E8" s="35">
        <f>IF(調達概要書作業シート!I8="なし","",調達概要書作業シート!I8)</f>
        <v>0</v>
      </c>
    </row>
    <row r="9" spans="1:5" ht="36.75" customHeight="1" x14ac:dyDescent="0.15">
      <c r="A9" s="219">
        <f>調達概要書作業シート!C9</f>
        <v>0</v>
      </c>
      <c r="B9" s="220">
        <f>調達概要書作業シート!D9</f>
        <v>0</v>
      </c>
      <c r="C9" s="221" t="str">
        <f>IF(調達概要書作業シート!E9="","",調達概要書作業シート!E9)</f>
        <v/>
      </c>
      <c r="D9" s="222">
        <f>調達概要書作業シート!H9</f>
        <v>0</v>
      </c>
      <c r="E9" s="35">
        <f>IF(調達概要書作業シート!I9="なし","",調達概要書作業シート!I9)</f>
        <v>0</v>
      </c>
    </row>
    <row r="10" spans="1:5" ht="36.75" customHeight="1" x14ac:dyDescent="0.15">
      <c r="A10" s="219">
        <f>調達概要書作業シート!C10</f>
        <v>0</v>
      </c>
      <c r="B10" s="220">
        <f>調達概要書作業シート!D10</f>
        <v>0</v>
      </c>
      <c r="C10" s="221" t="str">
        <f>IF(調達概要書作業シート!E10="","",調達概要書作業シート!E10)</f>
        <v/>
      </c>
      <c r="D10" s="222">
        <f>調達概要書作業シート!H10</f>
        <v>0</v>
      </c>
      <c r="E10" s="35">
        <f>IF(調達概要書作業シート!I10="なし","",調達概要書作業シート!I10)</f>
        <v>0</v>
      </c>
    </row>
    <row r="11" spans="1:5" ht="36.75" customHeight="1" x14ac:dyDescent="0.15">
      <c r="A11" s="219">
        <f>調達概要書作業シート!C11</f>
        <v>0</v>
      </c>
      <c r="B11" s="220">
        <f>調達概要書作業シート!D11</f>
        <v>0</v>
      </c>
      <c r="C11" s="221" t="str">
        <f>IF(調達概要書作業シート!E11="","",調達概要書作業シート!E11)</f>
        <v/>
      </c>
      <c r="D11" s="222">
        <f>調達概要書作業シート!H11</f>
        <v>0</v>
      </c>
      <c r="E11" s="35">
        <f>IF(調達概要書作業シート!I11="なし","",調達概要書作業シート!I11)</f>
        <v>0</v>
      </c>
    </row>
    <row r="12" spans="1:5" ht="36.75" customHeight="1" x14ac:dyDescent="0.15">
      <c r="A12" s="219">
        <f>調達概要書作業シート!C12</f>
        <v>0</v>
      </c>
      <c r="B12" s="220">
        <f>調達概要書作業シート!D12</f>
        <v>0</v>
      </c>
      <c r="C12" s="221" t="str">
        <f>IF(調達概要書作業シート!E12="","",調達概要書作業シート!E12)</f>
        <v/>
      </c>
      <c r="D12" s="222">
        <f>調達概要書作業シート!H12</f>
        <v>0</v>
      </c>
      <c r="E12" s="35">
        <f>IF(調達概要書作業シート!I12="なし","",調達概要書作業シート!I12)</f>
        <v>0</v>
      </c>
    </row>
    <row r="13" spans="1:5" ht="36.75" customHeight="1" x14ac:dyDescent="0.15">
      <c r="A13" s="219">
        <f>調達概要書作業シート!C13</f>
        <v>0</v>
      </c>
      <c r="B13" s="220">
        <f>調達概要書作業シート!D13</f>
        <v>0</v>
      </c>
      <c r="C13" s="221" t="str">
        <f>IF(調達概要書作業シート!E13="","",調達概要書作業シート!E13)</f>
        <v/>
      </c>
      <c r="D13" s="222">
        <f>調達概要書作業シート!H13</f>
        <v>0</v>
      </c>
      <c r="E13" s="35">
        <f>IF(調達概要書作業シート!I13="なし","",調達概要書作業シート!I13)</f>
        <v>0</v>
      </c>
    </row>
    <row r="14" spans="1:5" ht="36.75" customHeight="1" x14ac:dyDescent="0.15">
      <c r="A14" s="219">
        <f>調達概要書作業シート!C14</f>
        <v>0</v>
      </c>
      <c r="B14" s="220">
        <f>調達概要書作業シート!D14</f>
        <v>0</v>
      </c>
      <c r="C14" s="221" t="str">
        <f>IF(調達概要書作業シート!E14="","",調達概要書作業シート!E14)</f>
        <v/>
      </c>
      <c r="D14" s="222">
        <f>調達概要書作業シート!H14</f>
        <v>0</v>
      </c>
      <c r="E14" s="35">
        <f>IF(調達概要書作業シート!I14="なし","",調達概要書作業シート!I14)</f>
        <v>0</v>
      </c>
    </row>
    <row r="15" spans="1:5" ht="36.75" customHeight="1" x14ac:dyDescent="0.15">
      <c r="A15" s="219">
        <f>調達概要書作業シート!C15</f>
        <v>0</v>
      </c>
      <c r="B15" s="220">
        <f>調達概要書作業シート!D15</f>
        <v>0</v>
      </c>
      <c r="C15" s="221" t="str">
        <f>IF(調達概要書作業シート!E15="","",調達概要書作業シート!E15)</f>
        <v/>
      </c>
      <c r="D15" s="222">
        <f>調達概要書作業シート!H15</f>
        <v>0</v>
      </c>
      <c r="E15" s="35">
        <f>IF(調達概要書作業シート!I15="なし","",調達概要書作業シート!I15)</f>
        <v>0</v>
      </c>
    </row>
    <row r="16" spans="1:5" ht="36.75" customHeight="1" x14ac:dyDescent="0.15">
      <c r="A16" s="219">
        <f>調達概要書作業シート!C16</f>
        <v>0</v>
      </c>
      <c r="B16" s="220">
        <f>調達概要書作業シート!D16</f>
        <v>0</v>
      </c>
      <c r="C16" s="221" t="str">
        <f>IF(調達概要書作業シート!E16="","",調達概要書作業シート!E16)</f>
        <v/>
      </c>
      <c r="D16" s="222">
        <f>調達概要書作業シート!H16</f>
        <v>0</v>
      </c>
      <c r="E16" s="35">
        <f>IF(調達概要書作業シート!I16="なし","",調達概要書作業シート!I16)</f>
        <v>0</v>
      </c>
    </row>
    <row r="17" spans="1:5" ht="36.75" customHeight="1" x14ac:dyDescent="0.15">
      <c r="A17" s="219">
        <f>調達概要書作業シート!C17</f>
        <v>0</v>
      </c>
      <c r="B17" s="220">
        <f>調達概要書作業シート!D17</f>
        <v>0</v>
      </c>
      <c r="C17" s="221" t="str">
        <f>IF(調達概要書作業シート!E17="","",調達概要書作業シート!E17)</f>
        <v/>
      </c>
      <c r="D17" s="222">
        <f>調達概要書作業シート!H17</f>
        <v>0</v>
      </c>
      <c r="E17" s="35">
        <f>IF(調達概要書作業シート!I17="なし","",調達概要書作業シート!I17)</f>
        <v>0</v>
      </c>
    </row>
    <row r="18" spans="1:5" ht="36.75" customHeight="1" x14ac:dyDescent="0.15">
      <c r="A18" s="219">
        <f>調達概要書作業シート!C18</f>
        <v>0</v>
      </c>
      <c r="B18" s="220">
        <f>調達概要書作業シート!D18</f>
        <v>0</v>
      </c>
      <c r="C18" s="221" t="str">
        <f>IF(調達概要書作業シート!E18="","",調達概要書作業シート!E18)</f>
        <v/>
      </c>
      <c r="D18" s="222">
        <f>調達概要書作業シート!H18</f>
        <v>0</v>
      </c>
      <c r="E18" s="35">
        <f>IF(調達概要書作業シート!I18="なし","",調達概要書作業シート!I18)</f>
        <v>0</v>
      </c>
    </row>
    <row r="19" spans="1:5" ht="36.75" customHeight="1" x14ac:dyDescent="0.15">
      <c r="A19" s="219">
        <f>調達概要書作業シート!C19</f>
        <v>0</v>
      </c>
      <c r="B19" s="220">
        <f>調達概要書作業シート!D19</f>
        <v>0</v>
      </c>
      <c r="C19" s="221" t="str">
        <f>IF(調達概要書作業シート!E19="","",調達概要書作業シート!E19)</f>
        <v/>
      </c>
      <c r="D19" s="222">
        <f>調達概要書作業シート!H19</f>
        <v>0</v>
      </c>
      <c r="E19" s="35">
        <f>IF(調達概要書作業シート!I19="なし","",調達概要書作業シート!I19)</f>
        <v>0</v>
      </c>
    </row>
    <row r="20" spans="1:5" ht="18"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54" activePane="bottomRight" state="frozen"/>
      <selection activeCell="AT12" sqref="AT12"/>
      <selection pane="topRight" activeCell="AT12" sqref="AT12"/>
      <selection pane="bottomLeft" activeCell="AT12" sqref="AT12"/>
      <selection pane="bottomRight" activeCell="V11" sqref="V11"/>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7.7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3"/>
      <c r="C1" s="492" t="s">
        <v>9183</v>
      </c>
      <c r="D1" s="493"/>
      <c r="E1" s="494"/>
      <c r="F1" s="501" t="s">
        <v>9184</v>
      </c>
      <c r="G1" s="502"/>
      <c r="H1" s="503"/>
      <c r="I1" s="501" t="s">
        <v>9314</v>
      </c>
      <c r="J1" s="502"/>
      <c r="K1" s="502"/>
      <c r="L1" s="502"/>
      <c r="M1" s="502"/>
      <c r="N1" s="502"/>
      <c r="O1" s="502"/>
      <c r="P1" s="502"/>
      <c r="Q1" s="503"/>
      <c r="R1" s="504" t="s">
        <v>9185</v>
      </c>
      <c r="S1" s="504"/>
      <c r="T1" s="504"/>
      <c r="U1" s="133"/>
      <c r="V1" s="133"/>
    </row>
    <row r="2" spans="1:22" ht="14.25" customHeight="1" x14ac:dyDescent="0.15">
      <c r="C2" s="495"/>
      <c r="D2" s="496"/>
      <c r="E2" s="497"/>
      <c r="F2" s="501" t="s">
        <v>9186</v>
      </c>
      <c r="G2" s="502"/>
      <c r="H2" s="503"/>
      <c r="I2" s="501" t="s">
        <v>9187</v>
      </c>
      <c r="J2" s="502"/>
      <c r="K2" s="503"/>
      <c r="L2" s="501" t="s">
        <v>9315</v>
      </c>
      <c r="M2" s="502"/>
      <c r="N2" s="503"/>
      <c r="O2" s="501" t="s">
        <v>9188</v>
      </c>
      <c r="P2" s="502"/>
      <c r="Q2" s="503"/>
      <c r="R2" s="504"/>
      <c r="S2" s="504"/>
      <c r="T2" s="504"/>
      <c r="U2" s="65"/>
      <c r="V2" s="65"/>
    </row>
    <row r="3" spans="1:22" ht="14.25" customHeight="1" x14ac:dyDescent="0.15">
      <c r="C3" s="495"/>
      <c r="D3" s="496"/>
      <c r="E3" s="497"/>
      <c r="F3" s="505"/>
      <c r="G3" s="506"/>
      <c r="H3" s="507"/>
      <c r="I3" s="75"/>
      <c r="J3" s="66"/>
      <c r="K3" s="67"/>
      <c r="L3" s="75"/>
      <c r="M3" s="66"/>
      <c r="N3" s="67"/>
      <c r="O3" s="504"/>
      <c r="P3" s="504"/>
      <c r="Q3" s="504"/>
      <c r="R3" s="76"/>
      <c r="S3" s="65"/>
      <c r="T3" s="71"/>
      <c r="U3" s="65"/>
      <c r="V3" s="65"/>
    </row>
    <row r="4" spans="1:22" ht="14.25" customHeight="1" x14ac:dyDescent="0.15">
      <c r="C4" s="495"/>
      <c r="D4" s="496"/>
      <c r="E4" s="497"/>
      <c r="F4" s="508"/>
      <c r="G4" s="454"/>
      <c r="H4" s="509"/>
      <c r="I4" s="76"/>
      <c r="J4" s="65"/>
      <c r="K4" s="71"/>
      <c r="L4" s="76"/>
      <c r="M4" s="65"/>
      <c r="N4" s="71"/>
      <c r="O4" s="504"/>
      <c r="P4" s="504"/>
      <c r="Q4" s="504"/>
      <c r="R4" s="76"/>
      <c r="S4" s="65"/>
      <c r="T4" s="71"/>
      <c r="U4" s="65"/>
      <c r="V4" s="65"/>
    </row>
    <row r="5" spans="1:22" ht="14.25" customHeight="1" x14ac:dyDescent="0.15">
      <c r="C5" s="495"/>
      <c r="D5" s="496"/>
      <c r="E5" s="497"/>
      <c r="F5" s="508"/>
      <c r="G5" s="454"/>
      <c r="H5" s="509"/>
      <c r="I5" s="76"/>
      <c r="J5" s="65"/>
      <c r="K5" s="71"/>
      <c r="L5" s="76"/>
      <c r="M5" s="65"/>
      <c r="N5" s="71"/>
      <c r="O5" s="504"/>
      <c r="P5" s="504"/>
      <c r="Q5" s="504"/>
      <c r="R5" s="76"/>
      <c r="S5" s="65"/>
      <c r="T5" s="71"/>
      <c r="U5" s="65"/>
      <c r="V5" s="65"/>
    </row>
    <row r="6" spans="1:22" ht="14.25" customHeight="1" x14ac:dyDescent="0.15">
      <c r="C6" s="498"/>
      <c r="D6" s="499"/>
      <c r="E6" s="500"/>
      <c r="F6" s="510"/>
      <c r="G6" s="511"/>
      <c r="H6" s="512"/>
      <c r="I6" s="135"/>
      <c r="J6" s="136"/>
      <c r="K6" s="140"/>
      <c r="L6" s="135"/>
      <c r="M6" s="136"/>
      <c r="N6" s="140"/>
      <c r="O6" s="504"/>
      <c r="P6" s="504"/>
      <c r="Q6" s="504"/>
      <c r="R6" s="135"/>
      <c r="S6" s="136"/>
      <c r="T6" s="140"/>
      <c r="U6" s="65"/>
    </row>
    <row r="7" spans="1:22" ht="13.5" customHeight="1" x14ac:dyDescent="0.15">
      <c r="A7" s="453" t="s">
        <v>9316</v>
      </c>
      <c r="B7" s="453"/>
      <c r="C7" s="453"/>
      <c r="D7" s="453"/>
      <c r="E7" s="453"/>
      <c r="F7" s="453"/>
      <c r="G7" s="453"/>
      <c r="H7" s="453"/>
      <c r="I7" s="453"/>
      <c r="J7" s="453"/>
      <c r="K7" s="453"/>
      <c r="L7" s="453"/>
      <c r="M7" s="453"/>
      <c r="N7" s="453"/>
      <c r="O7" s="453"/>
      <c r="P7" s="453"/>
      <c r="Q7" s="453"/>
      <c r="R7" s="453"/>
      <c r="S7" s="453"/>
      <c r="T7" s="453"/>
      <c r="U7" s="453"/>
    </row>
    <row r="8" spans="1:22" ht="14.25" customHeight="1" thickBot="1" x14ac:dyDescent="0.2">
      <c r="A8" s="454"/>
      <c r="B8" s="454"/>
      <c r="C8" s="454"/>
      <c r="D8" s="454"/>
      <c r="E8" s="454"/>
      <c r="F8" s="454"/>
      <c r="G8" s="454"/>
      <c r="H8" s="454"/>
      <c r="I8" s="454"/>
      <c r="J8" s="454"/>
      <c r="K8" s="454"/>
      <c r="L8" s="454"/>
      <c r="M8" s="454"/>
      <c r="N8" s="454"/>
      <c r="O8" s="454"/>
      <c r="P8" s="454"/>
      <c r="Q8" s="454"/>
      <c r="R8" s="454"/>
      <c r="S8" s="454"/>
      <c r="T8" s="454"/>
      <c r="U8" s="454"/>
    </row>
    <row r="9" spans="1:22" ht="13.5" customHeight="1" x14ac:dyDescent="0.15">
      <c r="A9" s="134"/>
      <c r="B9" s="455">
        <f>IF(会社通知!$B$11="","令和　　年　　月　　日",会社通知!$B$11)</f>
        <v>44621</v>
      </c>
      <c r="C9" s="456"/>
      <c r="D9" s="456"/>
      <c r="E9" s="456"/>
      <c r="F9" s="456"/>
      <c r="G9" s="456"/>
      <c r="H9" s="456"/>
      <c r="I9" s="456"/>
      <c r="J9" s="456"/>
      <c r="K9" s="457"/>
      <c r="L9" s="460" t="str">
        <f>IF(V9="","業　連　調　第　　　号",CONCATENATE("業 連 調 第 ",DBCS(V9)," 号"))</f>
        <v>業 連 調 第 １２６ 号</v>
      </c>
      <c r="M9" s="461"/>
      <c r="N9" s="461"/>
      <c r="O9" s="461"/>
      <c r="P9" s="461"/>
      <c r="Q9" s="461"/>
      <c r="R9" s="461"/>
      <c r="S9" s="461"/>
      <c r="T9" s="461"/>
      <c r="U9" s="462"/>
      <c r="V9" s="490">
        <v>126</v>
      </c>
    </row>
    <row r="10" spans="1:22" ht="13.5" customHeight="1" thickBot="1" x14ac:dyDescent="0.2">
      <c r="A10" s="172"/>
      <c r="B10" s="458"/>
      <c r="C10" s="458"/>
      <c r="D10" s="458"/>
      <c r="E10" s="458"/>
      <c r="F10" s="458"/>
      <c r="G10" s="458"/>
      <c r="H10" s="458"/>
      <c r="I10" s="458"/>
      <c r="J10" s="458"/>
      <c r="K10" s="459"/>
      <c r="L10" s="463"/>
      <c r="M10" s="464"/>
      <c r="N10" s="464"/>
      <c r="O10" s="464"/>
      <c r="P10" s="464"/>
      <c r="Q10" s="464"/>
      <c r="R10" s="464"/>
      <c r="S10" s="464"/>
      <c r="T10" s="464"/>
      <c r="U10" s="465"/>
      <c r="V10" s="491"/>
    </row>
    <row r="11" spans="1:22" ht="13.5" customHeight="1" x14ac:dyDescent="0.15">
      <c r="A11" s="466" t="s">
        <v>9317</v>
      </c>
      <c r="B11" s="72"/>
      <c r="C11" s="468" t="s">
        <v>9406</v>
      </c>
      <c r="D11" s="468"/>
      <c r="E11" s="468"/>
      <c r="F11" s="468"/>
      <c r="G11" s="468"/>
      <c r="H11" s="468"/>
      <c r="I11" s="468"/>
      <c r="J11" s="468"/>
      <c r="K11" s="468"/>
      <c r="L11" s="471" t="s">
        <v>9189</v>
      </c>
      <c r="M11" s="474" t="s">
        <v>9436</v>
      </c>
      <c r="N11" s="468" t="s">
        <v>9189</v>
      </c>
      <c r="O11" s="468" t="s">
        <v>9318</v>
      </c>
      <c r="P11" s="468"/>
      <c r="Q11" s="468"/>
      <c r="R11" s="468"/>
      <c r="S11" s="468"/>
      <c r="T11" s="468"/>
      <c r="U11" s="475"/>
    </row>
    <row r="12" spans="1:22" ht="13.5" customHeight="1" x14ac:dyDescent="0.15">
      <c r="A12" s="467"/>
      <c r="B12" s="73"/>
      <c r="C12" s="469"/>
      <c r="D12" s="469"/>
      <c r="E12" s="469"/>
      <c r="F12" s="469"/>
      <c r="G12" s="469"/>
      <c r="H12" s="469"/>
      <c r="I12" s="469"/>
      <c r="J12" s="469"/>
      <c r="K12" s="469"/>
      <c r="L12" s="472"/>
      <c r="M12" s="476"/>
      <c r="N12" s="469"/>
      <c r="O12" s="469"/>
      <c r="P12" s="469"/>
      <c r="Q12" s="469"/>
      <c r="R12" s="469"/>
      <c r="S12" s="469"/>
      <c r="T12" s="469"/>
      <c r="U12" s="477"/>
    </row>
    <row r="13" spans="1:22" ht="13.5" customHeight="1" x14ac:dyDescent="0.15">
      <c r="A13" s="467"/>
      <c r="B13" s="73"/>
      <c r="C13" s="469"/>
      <c r="D13" s="469"/>
      <c r="E13" s="469"/>
      <c r="F13" s="469"/>
      <c r="G13" s="469"/>
      <c r="H13" s="469"/>
      <c r="I13" s="469"/>
      <c r="J13" s="469"/>
      <c r="K13" s="469"/>
      <c r="L13" s="472"/>
      <c r="M13" s="476"/>
      <c r="N13" s="469"/>
      <c r="O13" s="469"/>
      <c r="P13" s="469"/>
      <c r="Q13" s="469"/>
      <c r="R13" s="469"/>
      <c r="S13" s="469"/>
      <c r="T13" s="469"/>
      <c r="U13" s="477"/>
    </row>
    <row r="14" spans="1:22" ht="13.5" customHeight="1" x14ac:dyDescent="0.15">
      <c r="A14" s="467"/>
      <c r="B14" s="73"/>
      <c r="C14" s="469"/>
      <c r="D14" s="469"/>
      <c r="E14" s="469"/>
      <c r="F14" s="469"/>
      <c r="G14" s="469"/>
      <c r="H14" s="469"/>
      <c r="I14" s="469"/>
      <c r="J14" s="469"/>
      <c r="K14" s="469"/>
      <c r="L14" s="472"/>
      <c r="M14" s="476"/>
      <c r="N14" s="469"/>
      <c r="O14" s="469"/>
      <c r="P14" s="469"/>
      <c r="Q14" s="469"/>
      <c r="R14" s="469"/>
      <c r="S14" s="469"/>
      <c r="T14" s="469"/>
      <c r="U14" s="477"/>
    </row>
    <row r="15" spans="1:22" ht="13.5" customHeight="1" x14ac:dyDescent="0.15">
      <c r="A15" s="467"/>
      <c r="B15" s="74"/>
      <c r="C15" s="470"/>
      <c r="D15" s="470"/>
      <c r="E15" s="470"/>
      <c r="F15" s="470"/>
      <c r="G15" s="470"/>
      <c r="H15" s="470"/>
      <c r="I15" s="470"/>
      <c r="J15" s="470"/>
      <c r="K15" s="470"/>
      <c r="L15" s="473"/>
      <c r="M15" s="478"/>
      <c r="N15" s="470"/>
      <c r="O15" s="470"/>
      <c r="P15" s="470"/>
      <c r="Q15" s="470"/>
      <c r="R15" s="470"/>
      <c r="S15" s="470"/>
      <c r="T15" s="470"/>
      <c r="U15" s="479"/>
    </row>
    <row r="16" spans="1:22" ht="13.5" customHeight="1" x14ac:dyDescent="0.15">
      <c r="A16" s="466" t="s">
        <v>9319</v>
      </c>
      <c r="B16" s="474" t="s">
        <v>9438</v>
      </c>
      <c r="C16" s="468"/>
      <c r="D16" s="468"/>
      <c r="E16" s="468"/>
      <c r="F16" s="468"/>
      <c r="G16" s="468"/>
      <c r="H16" s="468"/>
      <c r="I16" s="468"/>
      <c r="J16" s="468"/>
      <c r="K16" s="475"/>
      <c r="L16" s="471" t="s">
        <v>9185</v>
      </c>
      <c r="M16" s="474" t="s">
        <v>9437</v>
      </c>
      <c r="N16" s="468" t="s">
        <v>9185</v>
      </c>
      <c r="O16" s="468" t="s">
        <v>9321</v>
      </c>
      <c r="P16" s="468"/>
      <c r="Q16" s="468"/>
      <c r="R16" s="468"/>
      <c r="S16" s="468"/>
      <c r="T16" s="468"/>
      <c r="U16" s="475"/>
    </row>
    <row r="17" spans="1:21" ht="13.5" customHeight="1" x14ac:dyDescent="0.15">
      <c r="A17" s="467"/>
      <c r="B17" s="476"/>
      <c r="C17" s="469"/>
      <c r="D17" s="469"/>
      <c r="E17" s="469"/>
      <c r="F17" s="469"/>
      <c r="G17" s="469"/>
      <c r="H17" s="469"/>
      <c r="I17" s="469"/>
      <c r="J17" s="469"/>
      <c r="K17" s="477"/>
      <c r="L17" s="472"/>
      <c r="M17" s="476"/>
      <c r="N17" s="469"/>
      <c r="O17" s="469"/>
      <c r="P17" s="469"/>
      <c r="Q17" s="469"/>
      <c r="R17" s="469"/>
      <c r="S17" s="469"/>
      <c r="T17" s="469"/>
      <c r="U17" s="477"/>
    </row>
    <row r="18" spans="1:21" ht="13.5" customHeight="1" x14ac:dyDescent="0.15">
      <c r="A18" s="467"/>
      <c r="B18" s="476"/>
      <c r="C18" s="469"/>
      <c r="D18" s="469"/>
      <c r="E18" s="469"/>
      <c r="F18" s="469"/>
      <c r="G18" s="469"/>
      <c r="H18" s="469"/>
      <c r="I18" s="469"/>
      <c r="J18" s="469"/>
      <c r="K18" s="477"/>
      <c r="L18" s="472"/>
      <c r="M18" s="476"/>
      <c r="N18" s="469"/>
      <c r="O18" s="469"/>
      <c r="P18" s="469"/>
      <c r="Q18" s="469"/>
      <c r="R18" s="469"/>
      <c r="S18" s="469"/>
      <c r="T18" s="469"/>
      <c r="U18" s="477"/>
    </row>
    <row r="19" spans="1:21" ht="13.5" customHeight="1" x14ac:dyDescent="0.15">
      <c r="A19" s="467"/>
      <c r="B19" s="476"/>
      <c r="C19" s="469"/>
      <c r="D19" s="469"/>
      <c r="E19" s="469"/>
      <c r="F19" s="469"/>
      <c r="G19" s="469"/>
      <c r="H19" s="469"/>
      <c r="I19" s="469"/>
      <c r="J19" s="469"/>
      <c r="K19" s="477"/>
      <c r="L19" s="472"/>
      <c r="M19" s="476"/>
      <c r="N19" s="469"/>
      <c r="O19" s="469"/>
      <c r="P19" s="469"/>
      <c r="Q19" s="469"/>
      <c r="R19" s="469"/>
      <c r="S19" s="469"/>
      <c r="T19" s="469"/>
      <c r="U19" s="477"/>
    </row>
    <row r="20" spans="1:21" ht="13.5" customHeight="1" x14ac:dyDescent="0.15">
      <c r="A20" s="467"/>
      <c r="B20" s="478"/>
      <c r="C20" s="470"/>
      <c r="D20" s="470"/>
      <c r="E20" s="470"/>
      <c r="F20" s="470"/>
      <c r="G20" s="470"/>
      <c r="H20" s="470"/>
      <c r="I20" s="470"/>
      <c r="J20" s="470"/>
      <c r="K20" s="479"/>
      <c r="L20" s="473"/>
      <c r="M20" s="478"/>
      <c r="N20" s="470"/>
      <c r="O20" s="470"/>
      <c r="P20" s="470"/>
      <c r="Q20" s="470"/>
      <c r="R20" s="470"/>
      <c r="S20" s="470"/>
      <c r="T20" s="470"/>
      <c r="U20" s="479"/>
    </row>
    <row r="21" spans="1:21" ht="13.5" customHeight="1" x14ac:dyDescent="0.15">
      <c r="A21" s="77"/>
      <c r="B21" s="137"/>
      <c r="C21" s="137"/>
      <c r="D21" s="137"/>
      <c r="E21" s="137"/>
      <c r="F21" s="137"/>
      <c r="G21" s="137"/>
      <c r="H21" s="137"/>
      <c r="I21" s="137"/>
      <c r="J21" s="137"/>
      <c r="K21" s="137"/>
      <c r="L21" s="137"/>
      <c r="M21" s="137"/>
      <c r="N21" s="137"/>
      <c r="O21" s="137"/>
      <c r="P21" s="137"/>
      <c r="Q21" s="137"/>
      <c r="R21" s="137"/>
      <c r="S21" s="137"/>
      <c r="T21" s="137"/>
      <c r="U21" s="138"/>
    </row>
    <row r="22" spans="1:21" ht="13.5" customHeight="1" x14ac:dyDescent="0.15">
      <c r="A22" s="480" t="s">
        <v>9331</v>
      </c>
      <c r="B22" s="481"/>
      <c r="C22" s="481"/>
      <c r="D22" s="481"/>
      <c r="E22" s="481"/>
      <c r="F22" s="481"/>
      <c r="G22" s="481"/>
      <c r="H22" s="481"/>
      <c r="I22" s="481"/>
      <c r="J22" s="481"/>
      <c r="K22" s="481"/>
      <c r="L22" s="481"/>
      <c r="M22" s="481"/>
      <c r="N22" s="481"/>
      <c r="O22" s="481"/>
      <c r="P22" s="481"/>
      <c r="Q22" s="481"/>
      <c r="R22" s="481"/>
      <c r="S22" s="481"/>
      <c r="T22" s="481"/>
      <c r="U22" s="482"/>
    </row>
    <row r="23" spans="1:21" ht="13.5" customHeight="1" x14ac:dyDescent="0.15">
      <c r="A23" s="483"/>
      <c r="B23" s="481"/>
      <c r="C23" s="481"/>
      <c r="D23" s="481"/>
      <c r="E23" s="481"/>
      <c r="F23" s="481"/>
      <c r="G23" s="481"/>
      <c r="H23" s="481"/>
      <c r="I23" s="481"/>
      <c r="J23" s="481"/>
      <c r="K23" s="481"/>
      <c r="L23" s="481"/>
      <c r="M23" s="481"/>
      <c r="N23" s="481"/>
      <c r="O23" s="481"/>
      <c r="P23" s="481"/>
      <c r="Q23" s="481"/>
      <c r="R23" s="481"/>
      <c r="S23" s="481"/>
      <c r="T23" s="481"/>
      <c r="U23" s="482"/>
    </row>
    <row r="24" spans="1:21" ht="13.5" customHeight="1" x14ac:dyDescent="0.15">
      <c r="A24" s="483"/>
      <c r="B24" s="481"/>
      <c r="C24" s="481"/>
      <c r="D24" s="481"/>
      <c r="E24" s="481"/>
      <c r="F24" s="481"/>
      <c r="G24" s="481"/>
      <c r="H24" s="481"/>
      <c r="I24" s="481"/>
      <c r="J24" s="481"/>
      <c r="K24" s="481"/>
      <c r="L24" s="481"/>
      <c r="M24" s="481"/>
      <c r="N24" s="481"/>
      <c r="O24" s="481"/>
      <c r="P24" s="481"/>
      <c r="Q24" s="481"/>
      <c r="R24" s="481"/>
      <c r="S24" s="481"/>
      <c r="T24" s="481"/>
      <c r="U24" s="482"/>
    </row>
    <row r="25" spans="1:21" ht="13.5" customHeight="1" x14ac:dyDescent="0.15">
      <c r="A25" s="483"/>
      <c r="B25" s="481"/>
      <c r="C25" s="481"/>
      <c r="D25" s="481"/>
      <c r="E25" s="481"/>
      <c r="F25" s="481"/>
      <c r="G25" s="481"/>
      <c r="H25" s="481"/>
      <c r="I25" s="481"/>
      <c r="J25" s="481"/>
      <c r="K25" s="481"/>
      <c r="L25" s="481"/>
      <c r="M25" s="481"/>
      <c r="N25" s="481"/>
      <c r="O25" s="481"/>
      <c r="P25" s="481"/>
      <c r="Q25" s="481"/>
      <c r="R25" s="481"/>
      <c r="S25" s="481"/>
      <c r="T25" s="481"/>
      <c r="U25" s="482"/>
    </row>
    <row r="26" spans="1:21" ht="13.5" customHeight="1" x14ac:dyDescent="0.15">
      <c r="A26" s="483"/>
      <c r="B26" s="481"/>
      <c r="C26" s="481"/>
      <c r="D26" s="481"/>
      <c r="E26" s="481"/>
      <c r="F26" s="481"/>
      <c r="G26" s="481"/>
      <c r="H26" s="481"/>
      <c r="I26" s="481"/>
      <c r="J26" s="481"/>
      <c r="K26" s="481"/>
      <c r="L26" s="481"/>
      <c r="M26" s="481"/>
      <c r="N26" s="481"/>
      <c r="O26" s="481"/>
      <c r="P26" s="481"/>
      <c r="Q26" s="481"/>
      <c r="R26" s="481"/>
      <c r="S26" s="481"/>
      <c r="T26" s="481"/>
      <c r="U26" s="482"/>
    </row>
    <row r="27" spans="1:21" ht="13.5" customHeight="1" x14ac:dyDescent="0.15">
      <c r="A27" s="483"/>
      <c r="B27" s="481"/>
      <c r="C27" s="481"/>
      <c r="D27" s="481"/>
      <c r="E27" s="481"/>
      <c r="F27" s="481"/>
      <c r="G27" s="481"/>
      <c r="H27" s="481"/>
      <c r="I27" s="481"/>
      <c r="J27" s="481"/>
      <c r="K27" s="481"/>
      <c r="L27" s="481"/>
      <c r="M27" s="481"/>
      <c r="N27" s="481"/>
      <c r="O27" s="481"/>
      <c r="P27" s="481"/>
      <c r="Q27" s="481"/>
      <c r="R27" s="481"/>
      <c r="S27" s="481"/>
      <c r="T27" s="481"/>
      <c r="U27" s="482"/>
    </row>
    <row r="28" spans="1:21" ht="13.5" customHeight="1" x14ac:dyDescent="0.15">
      <c r="A28" s="483"/>
      <c r="B28" s="481"/>
      <c r="C28" s="481"/>
      <c r="D28" s="481"/>
      <c r="E28" s="481"/>
      <c r="F28" s="481"/>
      <c r="G28" s="481"/>
      <c r="H28" s="481"/>
      <c r="I28" s="481"/>
      <c r="J28" s="481"/>
      <c r="K28" s="481"/>
      <c r="L28" s="481"/>
      <c r="M28" s="481"/>
      <c r="N28" s="481"/>
      <c r="O28" s="481"/>
      <c r="P28" s="481"/>
      <c r="Q28" s="481"/>
      <c r="R28" s="481"/>
      <c r="S28" s="481"/>
      <c r="T28" s="481"/>
      <c r="U28" s="482"/>
    </row>
    <row r="29" spans="1:21" ht="13.5" customHeight="1" x14ac:dyDescent="0.15">
      <c r="A29" s="483"/>
      <c r="B29" s="481"/>
      <c r="C29" s="481"/>
      <c r="D29" s="481"/>
      <c r="E29" s="481"/>
      <c r="F29" s="481"/>
      <c r="G29" s="481"/>
      <c r="H29" s="481"/>
      <c r="I29" s="481"/>
      <c r="J29" s="481"/>
      <c r="K29" s="481"/>
      <c r="L29" s="481"/>
      <c r="M29" s="481"/>
      <c r="N29" s="481"/>
      <c r="O29" s="481"/>
      <c r="P29" s="481"/>
      <c r="Q29" s="481"/>
      <c r="R29" s="481"/>
      <c r="S29" s="481"/>
      <c r="T29" s="481"/>
      <c r="U29" s="482"/>
    </row>
    <row r="30" spans="1:21" ht="13.5" customHeight="1" x14ac:dyDescent="0.15">
      <c r="A30" s="483"/>
      <c r="B30" s="481"/>
      <c r="C30" s="481"/>
      <c r="D30" s="481"/>
      <c r="E30" s="481"/>
      <c r="F30" s="481"/>
      <c r="G30" s="481"/>
      <c r="H30" s="481"/>
      <c r="I30" s="481"/>
      <c r="J30" s="481"/>
      <c r="K30" s="481"/>
      <c r="L30" s="481"/>
      <c r="M30" s="481"/>
      <c r="N30" s="481"/>
      <c r="O30" s="481"/>
      <c r="P30" s="481"/>
      <c r="Q30" s="481"/>
      <c r="R30" s="481"/>
      <c r="S30" s="481"/>
      <c r="T30" s="481"/>
      <c r="U30" s="482"/>
    </row>
    <row r="31" spans="1:21" ht="13.5" customHeight="1" x14ac:dyDescent="0.15">
      <c r="A31" s="483"/>
      <c r="B31" s="481"/>
      <c r="C31" s="481"/>
      <c r="D31" s="481"/>
      <c r="E31" s="481"/>
      <c r="F31" s="481"/>
      <c r="G31" s="481"/>
      <c r="H31" s="481"/>
      <c r="I31" s="481"/>
      <c r="J31" s="481"/>
      <c r="K31" s="481"/>
      <c r="L31" s="481"/>
      <c r="M31" s="481"/>
      <c r="N31" s="481"/>
      <c r="O31" s="481"/>
      <c r="P31" s="481"/>
      <c r="Q31" s="481"/>
      <c r="R31" s="481"/>
      <c r="S31" s="481"/>
      <c r="T31" s="481"/>
      <c r="U31" s="482"/>
    </row>
    <row r="32" spans="1:21" ht="13.5" customHeight="1" x14ac:dyDescent="0.15">
      <c r="A32" s="483"/>
      <c r="B32" s="481"/>
      <c r="C32" s="481"/>
      <c r="D32" s="481"/>
      <c r="E32" s="481"/>
      <c r="F32" s="481"/>
      <c r="G32" s="481"/>
      <c r="H32" s="481"/>
      <c r="I32" s="481"/>
      <c r="J32" s="481"/>
      <c r="K32" s="481"/>
      <c r="L32" s="481"/>
      <c r="M32" s="481"/>
      <c r="N32" s="481"/>
      <c r="O32" s="481"/>
      <c r="P32" s="481"/>
      <c r="Q32" s="481"/>
      <c r="R32" s="481"/>
      <c r="S32" s="481"/>
      <c r="T32" s="481"/>
      <c r="U32" s="482"/>
    </row>
    <row r="33" spans="1:21" ht="13.5" customHeight="1" x14ac:dyDescent="0.15">
      <c r="A33" s="73"/>
      <c r="B33" s="63"/>
      <c r="C33" s="63"/>
      <c r="D33" s="63"/>
      <c r="E33" s="63"/>
      <c r="F33" s="63"/>
      <c r="G33" s="63"/>
      <c r="H33" s="63"/>
      <c r="I33" s="63"/>
      <c r="J33" s="63"/>
      <c r="K33" s="63"/>
      <c r="L33" s="63"/>
      <c r="M33" s="63"/>
      <c r="N33" s="63"/>
      <c r="O33" s="173"/>
      <c r="P33" s="173"/>
      <c r="Q33" s="173"/>
      <c r="R33" s="173"/>
      <c r="S33" s="173"/>
      <c r="T33" s="63"/>
      <c r="U33" s="139"/>
    </row>
    <row r="34" spans="1:21" ht="13.5" customHeight="1" x14ac:dyDescent="0.15">
      <c r="A34" s="73"/>
      <c r="B34" s="63"/>
      <c r="C34" s="63"/>
      <c r="D34" s="63"/>
      <c r="E34" s="63"/>
      <c r="F34" s="63"/>
      <c r="G34" s="63"/>
      <c r="H34" s="63"/>
      <c r="I34" s="63"/>
      <c r="J34" s="63"/>
      <c r="K34" s="63"/>
      <c r="L34" s="63"/>
      <c r="M34" s="63"/>
      <c r="N34" s="63"/>
      <c r="O34" s="173"/>
      <c r="P34" s="173"/>
      <c r="Q34" s="173"/>
      <c r="R34" s="173"/>
      <c r="S34" s="173"/>
      <c r="T34" s="63"/>
      <c r="U34" s="139"/>
    </row>
    <row r="35" spans="1:21" ht="13.5" customHeight="1" x14ac:dyDescent="0.15">
      <c r="A35" s="73"/>
      <c r="B35" s="63"/>
      <c r="C35" s="63"/>
      <c r="D35" s="63"/>
      <c r="E35" s="63"/>
      <c r="F35" s="63"/>
      <c r="G35" s="63"/>
      <c r="H35" s="63"/>
      <c r="I35" s="63"/>
      <c r="J35" s="63"/>
      <c r="K35" s="63"/>
      <c r="L35" s="63"/>
      <c r="M35" s="63"/>
      <c r="N35" s="63"/>
      <c r="O35" s="173"/>
      <c r="P35" s="173"/>
      <c r="Q35" s="173"/>
      <c r="R35" s="173"/>
      <c r="S35" s="173"/>
      <c r="T35" s="63"/>
      <c r="U35" s="139"/>
    </row>
    <row r="36" spans="1:21" ht="13.5" customHeight="1" x14ac:dyDescent="0.15">
      <c r="A36" s="73"/>
      <c r="B36" s="63"/>
      <c r="C36" s="63"/>
      <c r="D36" s="63"/>
      <c r="E36" s="63"/>
      <c r="F36" s="63"/>
      <c r="G36" s="63"/>
      <c r="H36" s="63"/>
      <c r="I36" s="63"/>
      <c r="J36" s="63"/>
      <c r="K36" s="63"/>
      <c r="L36" s="63"/>
      <c r="M36" s="63"/>
      <c r="N36" s="63"/>
      <c r="O36" s="173"/>
      <c r="P36" s="173"/>
      <c r="Q36" s="173"/>
      <c r="R36" s="173"/>
      <c r="S36" s="173"/>
      <c r="T36" s="63"/>
      <c r="U36" s="139"/>
    </row>
    <row r="37" spans="1:21" ht="13.5" customHeight="1" x14ac:dyDescent="0.15">
      <c r="A37" s="73"/>
      <c r="B37" s="63"/>
      <c r="C37" s="63"/>
      <c r="D37" s="63"/>
      <c r="E37" s="63"/>
      <c r="F37" s="63"/>
      <c r="G37" s="63"/>
      <c r="H37" s="63"/>
      <c r="I37" s="63"/>
      <c r="J37" s="63"/>
      <c r="K37" s="63"/>
      <c r="L37" s="63"/>
      <c r="M37" s="63"/>
      <c r="N37" s="63"/>
      <c r="O37" s="173"/>
      <c r="P37" s="173"/>
      <c r="Q37" s="173"/>
      <c r="R37" s="173"/>
      <c r="S37" s="173"/>
      <c r="T37" s="63"/>
      <c r="U37" s="139"/>
    </row>
    <row r="38" spans="1:21" ht="13.5" customHeight="1" x14ac:dyDescent="0.15">
      <c r="A38" s="73"/>
      <c r="B38" s="63"/>
      <c r="C38" s="63"/>
      <c r="D38" s="63"/>
      <c r="E38" s="63"/>
      <c r="F38" s="63"/>
      <c r="G38" s="63"/>
      <c r="H38" s="63"/>
      <c r="I38" s="63"/>
      <c r="J38" s="63"/>
      <c r="K38" s="63"/>
      <c r="L38" s="63"/>
      <c r="M38" s="63"/>
      <c r="N38" s="63"/>
      <c r="O38" s="173"/>
      <c r="P38" s="173"/>
      <c r="Q38" s="173"/>
      <c r="R38" s="173"/>
      <c r="S38" s="173"/>
      <c r="T38" s="63"/>
      <c r="U38" s="139"/>
    </row>
    <row r="39" spans="1:21" ht="13.5" customHeight="1" x14ac:dyDescent="0.15">
      <c r="A39" s="73"/>
      <c r="B39" s="63"/>
      <c r="C39" s="63"/>
      <c r="D39" s="63"/>
      <c r="E39" s="63"/>
      <c r="F39" s="63"/>
      <c r="G39" s="63"/>
      <c r="H39" s="63"/>
      <c r="I39" s="63"/>
      <c r="J39" s="63"/>
      <c r="K39" s="63"/>
      <c r="L39" s="63"/>
      <c r="M39" s="63"/>
      <c r="N39" s="63"/>
      <c r="O39" s="173"/>
      <c r="P39" s="173"/>
      <c r="Q39" s="173"/>
      <c r="R39" s="173"/>
      <c r="S39" s="173"/>
      <c r="T39" s="63"/>
      <c r="U39" s="139"/>
    </row>
    <row r="40" spans="1:21" ht="13.5" customHeight="1" x14ac:dyDescent="0.15">
      <c r="A40" s="73"/>
      <c r="B40" s="63"/>
      <c r="C40" s="63"/>
      <c r="D40" s="63"/>
      <c r="E40" s="63"/>
      <c r="F40" s="63"/>
      <c r="G40" s="63"/>
      <c r="H40" s="63"/>
      <c r="I40" s="63"/>
      <c r="J40" s="63"/>
      <c r="K40" s="63"/>
      <c r="L40" s="63"/>
      <c r="M40" s="63"/>
      <c r="N40" s="63"/>
      <c r="O40" s="173"/>
      <c r="P40" s="173"/>
      <c r="Q40" s="173"/>
      <c r="R40" s="173"/>
      <c r="S40" s="173"/>
      <c r="T40" s="63"/>
      <c r="U40" s="139"/>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ht="13.5" customHeight="1" x14ac:dyDescent="0.15">
      <c r="A43" s="131"/>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1"/>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484" t="s">
        <v>9190</v>
      </c>
      <c r="B56" s="481"/>
      <c r="C56" s="481"/>
      <c r="D56" s="481"/>
      <c r="E56" s="481"/>
      <c r="F56" s="481"/>
      <c r="G56" s="481"/>
      <c r="H56" s="481"/>
      <c r="I56" s="481"/>
      <c r="J56" s="481"/>
      <c r="K56" s="481"/>
      <c r="L56" s="174"/>
      <c r="M56" s="65"/>
      <c r="N56" s="65"/>
      <c r="O56" s="65"/>
      <c r="P56" s="65"/>
      <c r="Q56" s="65"/>
      <c r="R56" s="65"/>
      <c r="S56" s="65"/>
      <c r="T56" s="65"/>
      <c r="U56" s="71"/>
    </row>
    <row r="57" spans="1:28" ht="14.25" customHeight="1" x14ac:dyDescent="0.15">
      <c r="A57" s="484" t="s">
        <v>9164</v>
      </c>
      <c r="B57" s="481"/>
      <c r="C57" s="481"/>
      <c r="D57" s="481"/>
      <c r="E57" s="481"/>
      <c r="F57" s="481"/>
      <c r="G57" s="481"/>
      <c r="H57" s="481"/>
      <c r="I57" s="481"/>
      <c r="J57" s="481"/>
      <c r="K57" s="481"/>
      <c r="L57" s="65"/>
      <c r="M57" s="65"/>
      <c r="N57" s="485" t="s">
        <v>9411</v>
      </c>
      <c r="O57" s="486"/>
      <c r="P57" s="486"/>
      <c r="Q57" s="486"/>
      <c r="R57" s="486"/>
      <c r="S57" s="486"/>
      <c r="T57" s="486"/>
      <c r="U57" s="487"/>
    </row>
    <row r="58" spans="1:28" ht="14.25" customHeight="1" x14ac:dyDescent="0.15">
      <c r="A58" s="484" t="s">
        <v>9323</v>
      </c>
      <c r="B58" s="445"/>
      <c r="C58" s="445"/>
      <c r="D58" s="445"/>
      <c r="E58" s="445"/>
      <c r="F58" s="445"/>
      <c r="G58" s="445"/>
      <c r="H58" s="445"/>
      <c r="I58" s="445"/>
      <c r="J58" s="445"/>
      <c r="K58" s="445"/>
      <c r="L58" s="65"/>
      <c r="M58" s="65"/>
      <c r="N58" s="446" t="s">
        <v>9191</v>
      </c>
      <c r="O58" s="447"/>
      <c r="P58" s="447"/>
      <c r="Q58" s="447"/>
      <c r="R58" s="447"/>
      <c r="S58" s="447"/>
      <c r="T58" s="447"/>
      <c r="U58" s="448"/>
    </row>
    <row r="59" spans="1:28" x14ac:dyDescent="0.15">
      <c r="A59" s="488" t="s">
        <v>9419</v>
      </c>
      <c r="B59" s="489"/>
      <c r="C59" s="489"/>
      <c r="D59" s="489"/>
      <c r="E59" s="489"/>
      <c r="F59" s="489"/>
      <c r="G59" s="489"/>
      <c r="H59" s="489"/>
      <c r="I59" s="489"/>
      <c r="J59" s="489"/>
      <c r="K59" s="489"/>
      <c r="L59" s="175"/>
      <c r="M59" s="136"/>
      <c r="N59" s="248" t="s">
        <v>9167</v>
      </c>
      <c r="O59" s="451"/>
      <c r="P59" s="451"/>
      <c r="Q59" s="451"/>
      <c r="R59" s="451"/>
      <c r="S59" s="451"/>
      <c r="T59" s="451"/>
      <c r="U59" s="452"/>
      <c r="V59" s="64" t="s">
        <v>9332</v>
      </c>
      <c r="AB59" s="64" t="s">
        <v>9412</v>
      </c>
    </row>
    <row r="60" spans="1:28" x14ac:dyDescent="0.15">
      <c r="A60" s="69"/>
      <c r="B60" s="63"/>
      <c r="C60" s="63"/>
      <c r="D60" s="63"/>
      <c r="E60" s="63"/>
      <c r="F60" s="63"/>
      <c r="G60" s="63"/>
      <c r="H60" s="63"/>
      <c r="I60" s="63"/>
      <c r="J60" s="63"/>
      <c r="K60" s="176"/>
      <c r="L60" s="176"/>
      <c r="M60" s="65"/>
      <c r="N60" s="63"/>
      <c r="O60" s="177"/>
      <c r="P60" s="177"/>
      <c r="Q60" s="177"/>
      <c r="R60" s="177"/>
      <c r="S60" s="177"/>
      <c r="T60" s="177"/>
      <c r="U60" s="177"/>
      <c r="V60" s="64" t="s">
        <v>9333</v>
      </c>
      <c r="AB60" s="64" t="s">
        <v>9419</v>
      </c>
    </row>
    <row r="61" spans="1:28" x14ac:dyDescent="0.15">
      <c r="A61" s="69"/>
      <c r="B61" s="63"/>
      <c r="C61" s="63"/>
      <c r="D61" s="63"/>
      <c r="E61" s="63"/>
      <c r="F61" s="63"/>
      <c r="G61" s="63"/>
      <c r="H61" s="63"/>
      <c r="I61" s="63"/>
      <c r="J61" s="63"/>
      <c r="K61" s="176"/>
      <c r="L61" s="176"/>
      <c r="M61" s="65"/>
      <c r="N61" s="63"/>
      <c r="O61" s="177"/>
      <c r="P61" s="177"/>
      <c r="Q61" s="177"/>
      <c r="R61" s="177"/>
      <c r="S61" s="177"/>
      <c r="T61" s="177"/>
      <c r="U61" s="177"/>
    </row>
    <row r="62" spans="1:28" x14ac:dyDescent="0.15">
      <c r="A62" s="69"/>
      <c r="B62" s="63"/>
      <c r="C62" s="63"/>
      <c r="D62" s="63"/>
      <c r="E62" s="63"/>
      <c r="F62" s="63"/>
      <c r="G62" s="63"/>
      <c r="H62" s="63"/>
      <c r="I62" s="63"/>
      <c r="J62" s="63"/>
      <c r="K62" s="176"/>
      <c r="L62" s="176"/>
      <c r="M62" s="65"/>
      <c r="N62" s="63"/>
      <c r="O62" s="177"/>
      <c r="P62" s="177"/>
      <c r="Q62" s="177"/>
      <c r="R62" s="177"/>
      <c r="S62" s="177"/>
      <c r="T62" s="177"/>
      <c r="U62" s="177"/>
    </row>
    <row r="63" spans="1:28" x14ac:dyDescent="0.15">
      <c r="A63" s="69"/>
      <c r="B63" s="63"/>
      <c r="C63" s="63"/>
      <c r="D63" s="63"/>
      <c r="E63" s="63"/>
      <c r="F63" s="63"/>
      <c r="G63" s="63"/>
      <c r="H63" s="63"/>
      <c r="I63" s="63"/>
      <c r="J63" s="63"/>
      <c r="K63" s="176"/>
      <c r="L63" s="176"/>
      <c r="M63" s="65"/>
      <c r="N63" s="63"/>
      <c r="O63" s="177"/>
      <c r="P63" s="177"/>
      <c r="Q63" s="177"/>
      <c r="R63" s="177"/>
      <c r="S63" s="177"/>
      <c r="T63" s="177"/>
      <c r="U63" s="177"/>
    </row>
    <row r="64" spans="1:28" x14ac:dyDescent="0.15">
      <c r="A64" s="69"/>
      <c r="B64" s="63"/>
      <c r="C64" s="63"/>
      <c r="D64" s="63"/>
      <c r="E64" s="63"/>
      <c r="F64" s="63"/>
      <c r="G64" s="63"/>
      <c r="H64" s="63"/>
      <c r="I64" s="63"/>
      <c r="J64" s="63"/>
      <c r="K64" s="176"/>
      <c r="L64" s="176"/>
      <c r="M64" s="65"/>
      <c r="N64" s="63"/>
      <c r="O64" s="177"/>
      <c r="P64" s="177"/>
      <c r="Q64" s="177"/>
      <c r="R64" s="177"/>
      <c r="S64" s="177"/>
      <c r="T64" s="177"/>
      <c r="U64" s="177"/>
    </row>
    <row r="65" spans="1:21" ht="13.5" customHeight="1" x14ac:dyDescent="0.15">
      <c r="A65" s="453" t="s">
        <v>9316</v>
      </c>
      <c r="B65" s="453"/>
      <c r="C65" s="453"/>
      <c r="D65" s="453"/>
      <c r="E65" s="453"/>
      <c r="F65" s="453"/>
      <c r="G65" s="453"/>
      <c r="H65" s="453"/>
      <c r="I65" s="453"/>
      <c r="J65" s="453"/>
      <c r="K65" s="453"/>
      <c r="L65" s="453"/>
      <c r="M65" s="453"/>
      <c r="N65" s="453"/>
      <c r="O65" s="453"/>
      <c r="P65" s="453"/>
      <c r="Q65" s="453"/>
      <c r="R65" s="453"/>
      <c r="S65" s="453"/>
      <c r="T65" s="453"/>
      <c r="U65" s="453"/>
    </row>
    <row r="66" spans="1:21" ht="14.25" customHeight="1" x14ac:dyDescent="0.15">
      <c r="A66" s="454"/>
      <c r="B66" s="454"/>
      <c r="C66" s="454"/>
      <c r="D66" s="454"/>
      <c r="E66" s="454"/>
      <c r="F66" s="454"/>
      <c r="G66" s="454"/>
      <c r="H66" s="454"/>
      <c r="I66" s="454"/>
      <c r="J66" s="454"/>
      <c r="K66" s="454"/>
      <c r="L66" s="454"/>
      <c r="M66" s="454"/>
      <c r="N66" s="454"/>
      <c r="O66" s="454"/>
      <c r="P66" s="454"/>
      <c r="Q66" s="454"/>
      <c r="R66" s="454"/>
      <c r="S66" s="454"/>
      <c r="T66" s="454"/>
      <c r="U66" s="454"/>
    </row>
    <row r="67" spans="1:21" ht="13.5" customHeight="1" x14ac:dyDescent="0.15">
      <c r="A67" s="134"/>
      <c r="B67" s="455">
        <f>B9</f>
        <v>44621</v>
      </c>
      <c r="C67" s="456"/>
      <c r="D67" s="456"/>
      <c r="E67" s="456"/>
      <c r="F67" s="456"/>
      <c r="G67" s="456"/>
      <c r="H67" s="456"/>
      <c r="I67" s="456"/>
      <c r="J67" s="456"/>
      <c r="K67" s="457"/>
      <c r="L67" s="460" t="str">
        <f>L9</f>
        <v>業 連 調 第 １２６ 号</v>
      </c>
      <c r="M67" s="461"/>
      <c r="N67" s="461"/>
      <c r="O67" s="461"/>
      <c r="P67" s="461"/>
      <c r="Q67" s="461"/>
      <c r="R67" s="461"/>
      <c r="S67" s="461"/>
      <c r="T67" s="461"/>
      <c r="U67" s="462"/>
    </row>
    <row r="68" spans="1:21" ht="13.5" customHeight="1" x14ac:dyDescent="0.15">
      <c r="A68" s="172"/>
      <c r="B68" s="458"/>
      <c r="C68" s="458"/>
      <c r="D68" s="458"/>
      <c r="E68" s="458"/>
      <c r="F68" s="458"/>
      <c r="G68" s="458"/>
      <c r="H68" s="458"/>
      <c r="I68" s="458"/>
      <c r="J68" s="458"/>
      <c r="K68" s="459"/>
      <c r="L68" s="463"/>
      <c r="M68" s="464"/>
      <c r="N68" s="464"/>
      <c r="O68" s="464"/>
      <c r="P68" s="464"/>
      <c r="Q68" s="464"/>
      <c r="R68" s="464"/>
      <c r="S68" s="464"/>
      <c r="T68" s="464"/>
      <c r="U68" s="465"/>
    </row>
    <row r="69" spans="1:21" ht="13.5" customHeight="1" x14ac:dyDescent="0.15">
      <c r="A69" s="466" t="str">
        <f>A11</f>
        <v>宛　先</v>
      </c>
      <c r="B69" s="72"/>
      <c r="C69" s="468" t="str">
        <f>C11</f>
        <v>資 材 計 画 部 長 　殿
（資材計画課長気付）</v>
      </c>
      <c r="D69" s="468"/>
      <c r="E69" s="468"/>
      <c r="F69" s="468"/>
      <c r="G69" s="468"/>
      <c r="H69" s="468"/>
      <c r="I69" s="468"/>
      <c r="J69" s="468"/>
      <c r="K69" s="468"/>
      <c r="L69" s="471" t="s">
        <v>9189</v>
      </c>
      <c r="M69" s="474" t="str">
        <f>M11</f>
        <v>　　調　達　部　長</v>
      </c>
      <c r="N69" s="468" t="s">
        <v>9189</v>
      </c>
      <c r="O69" s="468" t="s">
        <v>9318</v>
      </c>
      <c r="P69" s="468"/>
      <c r="Q69" s="468"/>
      <c r="R69" s="468"/>
      <c r="S69" s="468"/>
      <c r="T69" s="468"/>
      <c r="U69" s="475"/>
    </row>
    <row r="70" spans="1:21" ht="13.5" customHeight="1" x14ac:dyDescent="0.15">
      <c r="A70" s="467"/>
      <c r="B70" s="73"/>
      <c r="C70" s="469"/>
      <c r="D70" s="469"/>
      <c r="E70" s="469"/>
      <c r="F70" s="469"/>
      <c r="G70" s="469"/>
      <c r="H70" s="469"/>
      <c r="I70" s="469"/>
      <c r="J70" s="469"/>
      <c r="K70" s="469"/>
      <c r="L70" s="472"/>
      <c r="M70" s="476"/>
      <c r="N70" s="469"/>
      <c r="O70" s="469"/>
      <c r="P70" s="469"/>
      <c r="Q70" s="469"/>
      <c r="R70" s="469"/>
      <c r="S70" s="469"/>
      <c r="T70" s="469"/>
      <c r="U70" s="477"/>
    </row>
    <row r="71" spans="1:21" ht="13.5" customHeight="1" x14ac:dyDescent="0.15">
      <c r="A71" s="467"/>
      <c r="B71" s="73"/>
      <c r="C71" s="469"/>
      <c r="D71" s="469"/>
      <c r="E71" s="469"/>
      <c r="F71" s="469"/>
      <c r="G71" s="469"/>
      <c r="H71" s="469"/>
      <c r="I71" s="469"/>
      <c r="J71" s="469"/>
      <c r="K71" s="469"/>
      <c r="L71" s="472"/>
      <c r="M71" s="476"/>
      <c r="N71" s="469"/>
      <c r="O71" s="469"/>
      <c r="P71" s="469"/>
      <c r="Q71" s="469"/>
      <c r="R71" s="469"/>
      <c r="S71" s="469"/>
      <c r="T71" s="469"/>
      <c r="U71" s="477"/>
    </row>
    <row r="72" spans="1:21" ht="13.5" customHeight="1" x14ac:dyDescent="0.15">
      <c r="A72" s="467"/>
      <c r="B72" s="73"/>
      <c r="C72" s="469"/>
      <c r="D72" s="469"/>
      <c r="E72" s="469"/>
      <c r="F72" s="469"/>
      <c r="G72" s="469"/>
      <c r="H72" s="469"/>
      <c r="I72" s="469"/>
      <c r="J72" s="469"/>
      <c r="K72" s="469"/>
      <c r="L72" s="472"/>
      <c r="M72" s="476"/>
      <c r="N72" s="469"/>
      <c r="O72" s="469"/>
      <c r="P72" s="469"/>
      <c r="Q72" s="469"/>
      <c r="R72" s="469"/>
      <c r="S72" s="469"/>
      <c r="T72" s="469"/>
      <c r="U72" s="477"/>
    </row>
    <row r="73" spans="1:21" ht="13.5" customHeight="1" x14ac:dyDescent="0.15">
      <c r="A73" s="467"/>
      <c r="B73" s="74"/>
      <c r="C73" s="470"/>
      <c r="D73" s="470"/>
      <c r="E73" s="470"/>
      <c r="F73" s="470"/>
      <c r="G73" s="470"/>
      <c r="H73" s="470"/>
      <c r="I73" s="470"/>
      <c r="J73" s="470"/>
      <c r="K73" s="470"/>
      <c r="L73" s="473"/>
      <c r="M73" s="478"/>
      <c r="N73" s="470"/>
      <c r="O73" s="470"/>
      <c r="P73" s="470"/>
      <c r="Q73" s="470"/>
      <c r="R73" s="470"/>
      <c r="S73" s="470"/>
      <c r="T73" s="470"/>
      <c r="U73" s="479"/>
    </row>
    <row r="74" spans="1:21" ht="13.5" customHeight="1" x14ac:dyDescent="0.15">
      <c r="A74" s="466" t="str">
        <f>A16</f>
        <v>件　名</v>
      </c>
      <c r="B74" s="474" t="str">
        <f>B16</f>
        <v>令和０４・０５・０６年度公募から常続的公示への移行について(通知)</v>
      </c>
      <c r="C74" s="468"/>
      <c r="D74" s="468"/>
      <c r="E74" s="468"/>
      <c r="F74" s="468"/>
      <c r="G74" s="468"/>
      <c r="H74" s="468"/>
      <c r="I74" s="468"/>
      <c r="J74" s="468"/>
      <c r="K74" s="475"/>
      <c r="L74" s="471" t="s">
        <v>9185</v>
      </c>
      <c r="M74" s="476" t="str">
        <f>M16</f>
        <v>　　 　契約課
　　 　　 冨田事務官
　   　　　（内線４４０１）</v>
      </c>
      <c r="N74" s="469" t="s">
        <v>9185</v>
      </c>
      <c r="O74" s="469" t="s">
        <v>9321</v>
      </c>
      <c r="P74" s="469"/>
      <c r="Q74" s="469"/>
      <c r="R74" s="469"/>
      <c r="S74" s="469"/>
      <c r="T74" s="469"/>
      <c r="U74" s="477"/>
    </row>
    <row r="75" spans="1:21" ht="13.5" customHeight="1" x14ac:dyDescent="0.15">
      <c r="A75" s="467"/>
      <c r="B75" s="476"/>
      <c r="C75" s="469"/>
      <c r="D75" s="469"/>
      <c r="E75" s="469"/>
      <c r="F75" s="469"/>
      <c r="G75" s="469"/>
      <c r="H75" s="469"/>
      <c r="I75" s="469"/>
      <c r="J75" s="469"/>
      <c r="K75" s="477"/>
      <c r="L75" s="472"/>
      <c r="M75" s="476"/>
      <c r="N75" s="469"/>
      <c r="O75" s="469"/>
      <c r="P75" s="469"/>
      <c r="Q75" s="469"/>
      <c r="R75" s="469"/>
      <c r="S75" s="469"/>
      <c r="T75" s="469"/>
      <c r="U75" s="477"/>
    </row>
    <row r="76" spans="1:21" ht="13.5" customHeight="1" x14ac:dyDescent="0.15">
      <c r="A76" s="467"/>
      <c r="B76" s="476"/>
      <c r="C76" s="469"/>
      <c r="D76" s="469"/>
      <c r="E76" s="469"/>
      <c r="F76" s="469"/>
      <c r="G76" s="469"/>
      <c r="H76" s="469"/>
      <c r="I76" s="469"/>
      <c r="J76" s="469"/>
      <c r="K76" s="477"/>
      <c r="L76" s="472"/>
      <c r="M76" s="476"/>
      <c r="N76" s="469"/>
      <c r="O76" s="469"/>
      <c r="P76" s="469"/>
      <c r="Q76" s="469"/>
      <c r="R76" s="469"/>
      <c r="S76" s="469"/>
      <c r="T76" s="469"/>
      <c r="U76" s="477"/>
    </row>
    <row r="77" spans="1:21" ht="13.5" customHeight="1" x14ac:dyDescent="0.15">
      <c r="A77" s="467"/>
      <c r="B77" s="476"/>
      <c r="C77" s="469"/>
      <c r="D77" s="469"/>
      <c r="E77" s="469"/>
      <c r="F77" s="469"/>
      <c r="G77" s="469"/>
      <c r="H77" s="469"/>
      <c r="I77" s="469"/>
      <c r="J77" s="469"/>
      <c r="K77" s="477"/>
      <c r="L77" s="472"/>
      <c r="M77" s="476"/>
      <c r="N77" s="469"/>
      <c r="O77" s="469"/>
      <c r="P77" s="469"/>
      <c r="Q77" s="469"/>
      <c r="R77" s="469"/>
      <c r="S77" s="469"/>
      <c r="T77" s="469"/>
      <c r="U77" s="477"/>
    </row>
    <row r="78" spans="1:21" ht="13.5" customHeight="1" x14ac:dyDescent="0.15">
      <c r="A78" s="467"/>
      <c r="B78" s="478"/>
      <c r="C78" s="470"/>
      <c r="D78" s="470"/>
      <c r="E78" s="470"/>
      <c r="F78" s="470"/>
      <c r="G78" s="470"/>
      <c r="H78" s="470"/>
      <c r="I78" s="470"/>
      <c r="J78" s="470"/>
      <c r="K78" s="479"/>
      <c r="L78" s="473"/>
      <c r="M78" s="478"/>
      <c r="N78" s="470"/>
      <c r="O78" s="470"/>
      <c r="P78" s="470"/>
      <c r="Q78" s="470"/>
      <c r="R78" s="470"/>
      <c r="S78" s="470"/>
      <c r="T78" s="470"/>
      <c r="U78" s="479"/>
    </row>
    <row r="79" spans="1:21" ht="13.5" customHeight="1" x14ac:dyDescent="0.15">
      <c r="A79" s="77"/>
      <c r="B79" s="137"/>
      <c r="C79" s="137"/>
      <c r="D79" s="137"/>
      <c r="E79" s="137"/>
      <c r="F79" s="137"/>
      <c r="G79" s="137"/>
      <c r="H79" s="137"/>
      <c r="I79" s="137"/>
      <c r="J79" s="137"/>
      <c r="K79" s="137"/>
      <c r="L79" s="137"/>
      <c r="M79" s="137"/>
      <c r="N79" s="137"/>
      <c r="O79" s="137"/>
      <c r="P79" s="137"/>
      <c r="Q79" s="137"/>
      <c r="R79" s="137"/>
      <c r="S79" s="137"/>
      <c r="T79" s="137"/>
      <c r="U79" s="138"/>
    </row>
    <row r="80" spans="1:21" ht="13.5" customHeight="1" x14ac:dyDescent="0.15">
      <c r="A80" s="480" t="str">
        <f>A22</f>
        <v>　標記について、常続的公示へ移行した品目を別添のとおり通知する。
　なお、当該品目にかかる調達要求は、常続的公示の掲載から少なくとも１０日間を
　経過した後に発簡されたい。</v>
      </c>
      <c r="B80" s="481"/>
      <c r="C80" s="481"/>
      <c r="D80" s="481"/>
      <c r="E80" s="481"/>
      <c r="F80" s="481"/>
      <c r="G80" s="481"/>
      <c r="H80" s="481"/>
      <c r="I80" s="481"/>
      <c r="J80" s="481"/>
      <c r="K80" s="481"/>
      <c r="L80" s="481"/>
      <c r="M80" s="481"/>
      <c r="N80" s="481"/>
      <c r="O80" s="481"/>
      <c r="P80" s="481"/>
      <c r="Q80" s="481"/>
      <c r="R80" s="481"/>
      <c r="S80" s="481"/>
      <c r="T80" s="481"/>
      <c r="U80" s="482"/>
    </row>
    <row r="81" spans="1:21" ht="13.5" customHeight="1" x14ac:dyDescent="0.15">
      <c r="A81" s="483"/>
      <c r="B81" s="481"/>
      <c r="C81" s="481"/>
      <c r="D81" s="481"/>
      <c r="E81" s="481"/>
      <c r="F81" s="481"/>
      <c r="G81" s="481"/>
      <c r="H81" s="481"/>
      <c r="I81" s="481"/>
      <c r="J81" s="481"/>
      <c r="K81" s="481"/>
      <c r="L81" s="481"/>
      <c r="M81" s="481"/>
      <c r="N81" s="481"/>
      <c r="O81" s="481"/>
      <c r="P81" s="481"/>
      <c r="Q81" s="481"/>
      <c r="R81" s="481"/>
      <c r="S81" s="481"/>
      <c r="T81" s="481"/>
      <c r="U81" s="482"/>
    </row>
    <row r="82" spans="1:21" ht="13.5" customHeight="1" x14ac:dyDescent="0.15">
      <c r="A82" s="483"/>
      <c r="B82" s="481"/>
      <c r="C82" s="481"/>
      <c r="D82" s="481"/>
      <c r="E82" s="481"/>
      <c r="F82" s="481"/>
      <c r="G82" s="481"/>
      <c r="H82" s="481"/>
      <c r="I82" s="481"/>
      <c r="J82" s="481"/>
      <c r="K82" s="481"/>
      <c r="L82" s="481"/>
      <c r="M82" s="481"/>
      <c r="N82" s="481"/>
      <c r="O82" s="481"/>
      <c r="P82" s="481"/>
      <c r="Q82" s="481"/>
      <c r="R82" s="481"/>
      <c r="S82" s="481"/>
      <c r="T82" s="481"/>
      <c r="U82" s="482"/>
    </row>
    <row r="83" spans="1:21" ht="13.5" customHeight="1" x14ac:dyDescent="0.15">
      <c r="A83" s="483"/>
      <c r="B83" s="481"/>
      <c r="C83" s="481"/>
      <c r="D83" s="481"/>
      <c r="E83" s="481"/>
      <c r="F83" s="481"/>
      <c r="G83" s="481"/>
      <c r="H83" s="481"/>
      <c r="I83" s="481"/>
      <c r="J83" s="481"/>
      <c r="K83" s="481"/>
      <c r="L83" s="481"/>
      <c r="M83" s="481"/>
      <c r="N83" s="481"/>
      <c r="O83" s="481"/>
      <c r="P83" s="481"/>
      <c r="Q83" s="481"/>
      <c r="R83" s="481"/>
      <c r="S83" s="481"/>
      <c r="T83" s="481"/>
      <c r="U83" s="482"/>
    </row>
    <row r="84" spans="1:21" ht="13.5" customHeight="1" x14ac:dyDescent="0.15">
      <c r="A84" s="483"/>
      <c r="B84" s="481"/>
      <c r="C84" s="481"/>
      <c r="D84" s="481"/>
      <c r="E84" s="481"/>
      <c r="F84" s="481"/>
      <c r="G84" s="481"/>
      <c r="H84" s="481"/>
      <c r="I84" s="481"/>
      <c r="J84" s="481"/>
      <c r="K84" s="481"/>
      <c r="L84" s="481"/>
      <c r="M84" s="481"/>
      <c r="N84" s="481"/>
      <c r="O84" s="481"/>
      <c r="P84" s="481"/>
      <c r="Q84" s="481"/>
      <c r="R84" s="481"/>
      <c r="S84" s="481"/>
      <c r="T84" s="481"/>
      <c r="U84" s="482"/>
    </row>
    <row r="85" spans="1:21" ht="13.5" customHeight="1" x14ac:dyDescent="0.15">
      <c r="A85" s="483"/>
      <c r="B85" s="481"/>
      <c r="C85" s="481"/>
      <c r="D85" s="481"/>
      <c r="E85" s="481"/>
      <c r="F85" s="481"/>
      <c r="G85" s="481"/>
      <c r="H85" s="481"/>
      <c r="I85" s="481"/>
      <c r="J85" s="481"/>
      <c r="K85" s="481"/>
      <c r="L85" s="481"/>
      <c r="M85" s="481"/>
      <c r="N85" s="481"/>
      <c r="O85" s="481"/>
      <c r="P85" s="481"/>
      <c r="Q85" s="481"/>
      <c r="R85" s="481"/>
      <c r="S85" s="481"/>
      <c r="T85" s="481"/>
      <c r="U85" s="482"/>
    </row>
    <row r="86" spans="1:21" ht="13.5" customHeight="1" x14ac:dyDescent="0.15">
      <c r="A86" s="483"/>
      <c r="B86" s="481"/>
      <c r="C86" s="481"/>
      <c r="D86" s="481"/>
      <c r="E86" s="481"/>
      <c r="F86" s="481"/>
      <c r="G86" s="481"/>
      <c r="H86" s="481"/>
      <c r="I86" s="481"/>
      <c r="J86" s="481"/>
      <c r="K86" s="481"/>
      <c r="L86" s="481"/>
      <c r="M86" s="481"/>
      <c r="N86" s="481"/>
      <c r="O86" s="481"/>
      <c r="P86" s="481"/>
      <c r="Q86" s="481"/>
      <c r="R86" s="481"/>
      <c r="S86" s="481"/>
      <c r="T86" s="481"/>
      <c r="U86" s="482"/>
    </row>
    <row r="87" spans="1:21" ht="13.5" customHeight="1" x14ac:dyDescent="0.15">
      <c r="A87" s="483"/>
      <c r="B87" s="481"/>
      <c r="C87" s="481"/>
      <c r="D87" s="481"/>
      <c r="E87" s="481"/>
      <c r="F87" s="481"/>
      <c r="G87" s="481"/>
      <c r="H87" s="481"/>
      <c r="I87" s="481"/>
      <c r="J87" s="481"/>
      <c r="K87" s="481"/>
      <c r="L87" s="481"/>
      <c r="M87" s="481"/>
      <c r="N87" s="481"/>
      <c r="O87" s="481"/>
      <c r="P87" s="481"/>
      <c r="Q87" s="481"/>
      <c r="R87" s="481"/>
      <c r="S87" s="481"/>
      <c r="T87" s="481"/>
      <c r="U87" s="482"/>
    </row>
    <row r="88" spans="1:21" ht="13.5" customHeight="1" x14ac:dyDescent="0.15">
      <c r="A88" s="483"/>
      <c r="B88" s="481"/>
      <c r="C88" s="481"/>
      <c r="D88" s="481"/>
      <c r="E88" s="481"/>
      <c r="F88" s="481"/>
      <c r="G88" s="481"/>
      <c r="H88" s="481"/>
      <c r="I88" s="481"/>
      <c r="J88" s="481"/>
      <c r="K88" s="481"/>
      <c r="L88" s="481"/>
      <c r="M88" s="481"/>
      <c r="N88" s="481"/>
      <c r="O88" s="481"/>
      <c r="P88" s="481"/>
      <c r="Q88" s="481"/>
      <c r="R88" s="481"/>
      <c r="S88" s="481"/>
      <c r="T88" s="481"/>
      <c r="U88" s="482"/>
    </row>
    <row r="89" spans="1:21" ht="13.5" customHeight="1" x14ac:dyDescent="0.15">
      <c r="A89" s="483"/>
      <c r="B89" s="481"/>
      <c r="C89" s="481"/>
      <c r="D89" s="481"/>
      <c r="E89" s="481"/>
      <c r="F89" s="481"/>
      <c r="G89" s="481"/>
      <c r="H89" s="481"/>
      <c r="I89" s="481"/>
      <c r="J89" s="481"/>
      <c r="K89" s="481"/>
      <c r="L89" s="481"/>
      <c r="M89" s="481"/>
      <c r="N89" s="481"/>
      <c r="O89" s="481"/>
      <c r="P89" s="481"/>
      <c r="Q89" s="481"/>
      <c r="R89" s="481"/>
      <c r="S89" s="481"/>
      <c r="T89" s="481"/>
      <c r="U89" s="482"/>
    </row>
    <row r="90" spans="1:21" ht="13.5" customHeight="1" x14ac:dyDescent="0.15">
      <c r="A90" s="483"/>
      <c r="B90" s="481"/>
      <c r="C90" s="481"/>
      <c r="D90" s="481"/>
      <c r="E90" s="481"/>
      <c r="F90" s="481"/>
      <c r="G90" s="481"/>
      <c r="H90" s="481"/>
      <c r="I90" s="481"/>
      <c r="J90" s="481"/>
      <c r="K90" s="481"/>
      <c r="L90" s="481"/>
      <c r="M90" s="481"/>
      <c r="N90" s="481"/>
      <c r="O90" s="481"/>
      <c r="P90" s="481"/>
      <c r="Q90" s="481"/>
      <c r="R90" s="481"/>
      <c r="S90" s="481"/>
      <c r="T90" s="481"/>
      <c r="U90" s="482"/>
    </row>
    <row r="91" spans="1:21" ht="13.5" customHeight="1" x14ac:dyDescent="0.15">
      <c r="A91" s="483"/>
      <c r="B91" s="481"/>
      <c r="C91" s="481"/>
      <c r="D91" s="481"/>
      <c r="E91" s="481"/>
      <c r="F91" s="481"/>
      <c r="G91" s="481"/>
      <c r="H91" s="481"/>
      <c r="I91" s="481"/>
      <c r="J91" s="481"/>
      <c r="K91" s="481"/>
      <c r="L91" s="481"/>
      <c r="M91" s="481"/>
      <c r="N91" s="481"/>
      <c r="O91" s="481"/>
      <c r="P91" s="481"/>
      <c r="Q91" s="481"/>
      <c r="R91" s="481"/>
      <c r="S91" s="481"/>
      <c r="T91" s="481"/>
      <c r="U91" s="482"/>
    </row>
    <row r="92" spans="1:21" ht="13.5" customHeight="1" x14ac:dyDescent="0.15">
      <c r="A92" s="483"/>
      <c r="B92" s="481"/>
      <c r="C92" s="481"/>
      <c r="D92" s="481"/>
      <c r="E92" s="481"/>
      <c r="F92" s="481"/>
      <c r="G92" s="481"/>
      <c r="H92" s="481"/>
      <c r="I92" s="481"/>
      <c r="J92" s="481"/>
      <c r="K92" s="481"/>
      <c r="L92" s="481"/>
      <c r="M92" s="481"/>
      <c r="N92" s="481"/>
      <c r="O92" s="481"/>
      <c r="P92" s="481"/>
      <c r="Q92" s="481"/>
      <c r="R92" s="481"/>
      <c r="S92" s="481"/>
      <c r="T92" s="481"/>
      <c r="U92" s="482"/>
    </row>
    <row r="93" spans="1:21" ht="13.5" customHeight="1" x14ac:dyDescent="0.15">
      <c r="A93" s="73"/>
      <c r="B93" s="178"/>
      <c r="C93" s="178"/>
      <c r="D93" s="178"/>
      <c r="E93" s="178"/>
      <c r="F93" s="178"/>
      <c r="G93" s="178"/>
      <c r="H93" s="178"/>
      <c r="I93" s="178"/>
      <c r="J93" s="178"/>
      <c r="K93" s="178"/>
      <c r="L93" s="178"/>
      <c r="M93" s="178"/>
      <c r="N93" s="178"/>
      <c r="O93" s="178"/>
      <c r="P93" s="178"/>
      <c r="Q93" s="178"/>
      <c r="R93" s="178"/>
      <c r="S93" s="178"/>
      <c r="T93" s="178"/>
      <c r="U93" s="179"/>
    </row>
    <row r="94" spans="1:21" ht="13.5" customHeight="1" x14ac:dyDescent="0.15">
      <c r="A94" s="73"/>
      <c r="B94" s="178"/>
      <c r="C94" s="178"/>
      <c r="D94" s="178"/>
      <c r="E94" s="178"/>
      <c r="F94" s="178"/>
      <c r="G94" s="178"/>
      <c r="H94" s="178"/>
      <c r="I94" s="178"/>
      <c r="J94" s="178"/>
      <c r="K94" s="178"/>
      <c r="L94" s="178"/>
      <c r="M94" s="178"/>
      <c r="N94" s="178"/>
      <c r="O94" s="178"/>
      <c r="P94" s="178"/>
      <c r="Q94" s="178"/>
      <c r="R94" s="178"/>
      <c r="S94" s="178"/>
      <c r="T94" s="178"/>
      <c r="U94" s="179"/>
    </row>
    <row r="95" spans="1:21" ht="13.5" customHeight="1" x14ac:dyDescent="0.15">
      <c r="A95" s="73"/>
      <c r="B95" s="178"/>
      <c r="C95" s="178"/>
      <c r="D95" s="178"/>
      <c r="E95" s="178"/>
      <c r="F95" s="178"/>
      <c r="G95" s="178"/>
      <c r="H95" s="178"/>
      <c r="I95" s="178"/>
      <c r="J95" s="178"/>
      <c r="K95" s="178"/>
      <c r="L95" s="178"/>
      <c r="M95" s="178"/>
      <c r="N95" s="178"/>
      <c r="O95" s="178"/>
      <c r="P95" s="178"/>
      <c r="Q95" s="178"/>
      <c r="R95" s="178"/>
      <c r="S95" s="178"/>
      <c r="T95" s="178"/>
      <c r="U95" s="179"/>
    </row>
    <row r="96" spans="1:21" ht="13.5" customHeight="1" x14ac:dyDescent="0.15">
      <c r="A96" s="73"/>
      <c r="B96" s="63"/>
      <c r="C96" s="63"/>
      <c r="D96" s="63"/>
      <c r="E96" s="63"/>
      <c r="F96" s="63"/>
      <c r="G96" s="63"/>
      <c r="H96" s="63"/>
      <c r="I96" s="63"/>
      <c r="J96" s="63"/>
      <c r="K96" s="63"/>
      <c r="L96" s="63"/>
      <c r="M96" s="63"/>
      <c r="N96" s="63"/>
      <c r="O96" s="173"/>
      <c r="P96" s="173"/>
      <c r="Q96" s="173"/>
      <c r="R96" s="173"/>
      <c r="S96" s="173"/>
      <c r="T96" s="63"/>
      <c r="U96" s="139"/>
    </row>
    <row r="97" spans="1:21" ht="13.5" customHeight="1" x14ac:dyDescent="0.15">
      <c r="A97" s="73"/>
      <c r="B97" s="63"/>
      <c r="C97" s="63"/>
      <c r="D97" s="63"/>
      <c r="E97" s="63"/>
      <c r="F97" s="63"/>
      <c r="G97" s="63"/>
      <c r="H97" s="63"/>
      <c r="I97" s="63"/>
      <c r="J97" s="63"/>
      <c r="K97" s="63"/>
      <c r="L97" s="63"/>
      <c r="M97" s="63"/>
      <c r="N97" s="63"/>
      <c r="O97" s="173"/>
      <c r="P97" s="173"/>
      <c r="Q97" s="173"/>
      <c r="R97" s="173"/>
      <c r="S97" s="173"/>
      <c r="T97" s="63"/>
      <c r="U97" s="139"/>
    </row>
    <row r="98" spans="1:21" ht="13.5" customHeight="1" x14ac:dyDescent="0.15">
      <c r="A98" s="73"/>
      <c r="B98" s="63"/>
      <c r="C98" s="63"/>
      <c r="D98" s="63"/>
      <c r="E98" s="63"/>
      <c r="F98" s="63"/>
      <c r="G98" s="63"/>
      <c r="H98" s="63"/>
      <c r="I98" s="63"/>
      <c r="J98" s="63"/>
      <c r="K98" s="63"/>
      <c r="L98" s="63"/>
      <c r="M98" s="63"/>
      <c r="N98" s="63"/>
      <c r="O98" s="173"/>
      <c r="P98" s="173"/>
      <c r="Q98" s="173"/>
      <c r="R98" s="173"/>
      <c r="S98" s="173"/>
      <c r="T98" s="63"/>
      <c r="U98" s="139"/>
    </row>
    <row r="99" spans="1:21" ht="13.5" customHeight="1" x14ac:dyDescent="0.15">
      <c r="A99" s="73"/>
      <c r="B99" s="63"/>
      <c r="C99" s="63"/>
      <c r="D99" s="63"/>
      <c r="E99" s="63"/>
      <c r="F99" s="63"/>
      <c r="G99" s="63"/>
      <c r="H99" s="63"/>
      <c r="I99" s="63"/>
      <c r="J99" s="63"/>
      <c r="K99" s="63"/>
      <c r="L99" s="63"/>
      <c r="M99" s="63"/>
      <c r="N99" s="63"/>
      <c r="O99" s="173"/>
      <c r="P99" s="173"/>
      <c r="Q99" s="173"/>
      <c r="R99" s="173"/>
      <c r="S99" s="173"/>
      <c r="T99" s="63"/>
      <c r="U99" s="139"/>
    </row>
    <row r="100" spans="1:21" ht="13.5" customHeight="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ht="13.5" customHeight="1" x14ac:dyDescent="0.15">
      <c r="A101" s="73"/>
      <c r="B101" s="63"/>
      <c r="C101" s="63"/>
      <c r="D101" s="63"/>
      <c r="E101" s="63"/>
      <c r="F101" s="63"/>
      <c r="G101" s="63"/>
      <c r="H101" s="63"/>
      <c r="I101" s="63"/>
      <c r="J101" s="63"/>
      <c r="K101" s="63"/>
      <c r="L101" s="63"/>
      <c r="M101" s="63"/>
      <c r="N101" s="63"/>
      <c r="O101" s="173"/>
      <c r="P101" s="173"/>
      <c r="Q101" s="173"/>
      <c r="R101" s="173"/>
      <c r="S101" s="173"/>
      <c r="T101" s="63"/>
      <c r="U101" s="139"/>
    </row>
    <row r="102" spans="1:21" ht="13.5" customHeight="1" x14ac:dyDescent="0.15">
      <c r="A102" s="73"/>
      <c r="B102" s="63"/>
      <c r="C102" s="63"/>
      <c r="D102" s="63"/>
      <c r="E102" s="63"/>
      <c r="F102" s="63"/>
      <c r="G102" s="63"/>
      <c r="H102" s="63"/>
      <c r="I102" s="63"/>
      <c r="J102" s="63"/>
      <c r="K102" s="63"/>
      <c r="L102" s="63"/>
      <c r="M102" s="63"/>
      <c r="N102" s="63"/>
      <c r="O102" s="173"/>
      <c r="P102" s="173"/>
      <c r="Q102" s="173"/>
      <c r="R102" s="173"/>
      <c r="S102" s="173"/>
      <c r="T102" s="63"/>
      <c r="U102" s="139"/>
    </row>
    <row r="103" spans="1:21" ht="13.5" customHeight="1" x14ac:dyDescent="0.15">
      <c r="A103" s="73"/>
      <c r="B103" s="63"/>
      <c r="C103" s="63"/>
      <c r="D103" s="63"/>
      <c r="E103" s="63"/>
      <c r="F103" s="63"/>
      <c r="G103" s="63"/>
      <c r="H103" s="63"/>
      <c r="I103" s="63"/>
      <c r="J103" s="63"/>
      <c r="K103" s="63"/>
      <c r="L103" s="63"/>
      <c r="M103" s="63"/>
      <c r="N103" s="63"/>
      <c r="O103" s="173"/>
      <c r="P103" s="173"/>
      <c r="Q103" s="173"/>
      <c r="R103" s="173"/>
      <c r="S103" s="173"/>
      <c r="T103" s="63"/>
      <c r="U103" s="139"/>
    </row>
    <row r="104" spans="1:21" ht="13.5" customHeight="1" x14ac:dyDescent="0.15">
      <c r="A104" s="131"/>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44" t="str">
        <f>A56</f>
        <v>添付書類：対象契約一覧表</v>
      </c>
      <c r="B115" s="445"/>
      <c r="C115" s="445"/>
      <c r="D115" s="445"/>
      <c r="E115" s="445"/>
      <c r="F115" s="445"/>
      <c r="G115" s="445"/>
      <c r="H115" s="445"/>
      <c r="I115" s="445"/>
      <c r="J115" s="445"/>
      <c r="K115" s="445"/>
      <c r="L115" s="65"/>
      <c r="M115" s="65"/>
      <c r="N115" s="65"/>
      <c r="O115" s="65"/>
      <c r="P115" s="65"/>
      <c r="Q115" s="65"/>
      <c r="R115" s="65"/>
      <c r="S115" s="65"/>
      <c r="T115" s="65"/>
      <c r="U115" s="71"/>
    </row>
    <row r="116" spans="1:21" ht="14.25" customHeight="1" x14ac:dyDescent="0.15">
      <c r="A116" s="444" t="str">
        <f>A57</f>
        <v>分類番号：Ｅ－１０－１２４</v>
      </c>
      <c r="B116" s="445"/>
      <c r="C116" s="445"/>
      <c r="D116" s="445"/>
      <c r="E116" s="445"/>
      <c r="F116" s="445"/>
      <c r="G116" s="445"/>
      <c r="H116" s="445"/>
      <c r="I116" s="445"/>
      <c r="J116" s="445"/>
      <c r="K116" s="445"/>
      <c r="L116" s="65"/>
      <c r="M116" s="65"/>
      <c r="N116" s="446" t="str">
        <f>N57</f>
        <v>作成年度：２０２１年度</v>
      </c>
      <c r="O116" s="447"/>
      <c r="P116" s="447"/>
      <c r="Q116" s="447"/>
      <c r="R116" s="447"/>
      <c r="S116" s="447"/>
      <c r="T116" s="447"/>
      <c r="U116" s="448"/>
    </row>
    <row r="117" spans="1:21" ht="14.25" customHeight="1" x14ac:dyDescent="0.15">
      <c r="A117" s="444" t="str">
        <f>A58</f>
        <v>保存期間：１年未満（２）</v>
      </c>
      <c r="B117" s="445"/>
      <c r="C117" s="445"/>
      <c r="D117" s="445"/>
      <c r="E117" s="445"/>
      <c r="F117" s="445"/>
      <c r="G117" s="445"/>
      <c r="H117" s="445"/>
      <c r="I117" s="445"/>
      <c r="J117" s="445"/>
      <c r="K117" s="445"/>
      <c r="L117" s="65"/>
      <c r="M117" s="65"/>
      <c r="N117" s="446" t="str">
        <f>N58</f>
        <v>枚　　数：１枚</v>
      </c>
      <c r="O117" s="447"/>
      <c r="P117" s="447"/>
      <c r="Q117" s="447"/>
      <c r="R117" s="447"/>
      <c r="S117" s="447"/>
      <c r="T117" s="447"/>
      <c r="U117" s="448"/>
    </row>
    <row r="118" spans="1:21" x14ac:dyDescent="0.15">
      <c r="A118" s="449" t="str">
        <f>A59</f>
        <v>保存期間満了時期：２０２２．９．３０</v>
      </c>
      <c r="B118" s="450"/>
      <c r="C118" s="450"/>
      <c r="D118" s="450"/>
      <c r="E118" s="450"/>
      <c r="F118" s="450"/>
      <c r="G118" s="450"/>
      <c r="H118" s="450"/>
      <c r="I118" s="450"/>
      <c r="J118" s="450"/>
      <c r="K118" s="450"/>
      <c r="L118" s="136"/>
      <c r="M118" s="136"/>
      <c r="N118" s="248" t="str">
        <f>N59</f>
        <v>開示判断：開示</v>
      </c>
      <c r="O118" s="451"/>
      <c r="P118" s="451"/>
      <c r="Q118" s="451"/>
      <c r="R118" s="451"/>
      <c r="S118" s="451"/>
      <c r="T118" s="451"/>
      <c r="U118" s="452"/>
    </row>
  </sheetData>
  <mergeCells count="49">
    <mergeCell ref="V9:V10"/>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AT12" sqref="AT12"/>
      <selection pane="topRight" activeCell="AT12" sqref="AT12"/>
      <selection pane="bottomLeft" activeCell="AT12" sqref="AT12"/>
      <selection pane="bottomRight" activeCell="G4" sqref="G4"/>
    </sheetView>
  </sheetViews>
  <sheetFormatPr defaultColWidth="9" defaultRowHeight="14.25" x14ac:dyDescent="0.15"/>
  <cols>
    <col min="1" max="1" width="7.375" style="145" customWidth="1"/>
    <col min="2" max="2" width="27" style="88" customWidth="1"/>
    <col min="3" max="3" width="15.25" style="145" customWidth="1"/>
    <col min="4" max="4" width="18.25" style="145" customWidth="1"/>
    <col min="5" max="5" width="16.875" style="145" customWidth="1"/>
    <col min="6" max="6" width="7.5" style="89" customWidth="1"/>
    <col min="7" max="7" width="10" style="89" customWidth="1"/>
    <col min="8" max="8" width="14.875" style="145" customWidth="1"/>
    <col min="9" max="9" width="24.625" style="145" customWidth="1"/>
    <col min="10" max="16384" width="9" style="145"/>
  </cols>
  <sheetData>
    <row r="1" spans="1:11" ht="30" customHeight="1" x14ac:dyDescent="0.15">
      <c r="A1" s="513" t="s">
        <v>9168</v>
      </c>
      <c r="B1" s="513"/>
      <c r="C1" s="513"/>
      <c r="D1" s="513"/>
      <c r="E1" s="513"/>
      <c r="F1" s="513"/>
      <c r="G1" s="513"/>
      <c r="H1" s="513"/>
      <c r="I1" s="513"/>
    </row>
    <row r="2" spans="1:11" ht="22.5" customHeight="1" thickBot="1" x14ac:dyDescent="0.2">
      <c r="I2" s="145" t="s">
        <v>9337</v>
      </c>
    </row>
    <row r="3" spans="1:11" ht="42.75" x14ac:dyDescent="0.15">
      <c r="A3" s="90" t="s">
        <v>9192</v>
      </c>
      <c r="B3" s="90" t="s">
        <v>9193</v>
      </c>
      <c r="C3" s="90" t="s">
        <v>9141</v>
      </c>
      <c r="D3" s="90" t="s">
        <v>9194</v>
      </c>
      <c r="E3" s="90" t="s">
        <v>9195</v>
      </c>
      <c r="F3" s="90" t="s">
        <v>9196</v>
      </c>
      <c r="G3" s="90" t="s">
        <v>9286</v>
      </c>
      <c r="H3" s="90" t="s">
        <v>9197</v>
      </c>
      <c r="I3" s="90" t="s">
        <v>9336</v>
      </c>
      <c r="K3" s="91" t="s">
        <v>9198</v>
      </c>
    </row>
    <row r="4" spans="1:11" ht="81" customHeight="1" x14ac:dyDescent="0.15">
      <c r="A4" s="92">
        <v>1</v>
      </c>
      <c r="B4" s="223" t="str">
        <f>調達概要書作業シート!D3</f>
        <v>AIM-7F 誘導制御部 分解</v>
      </c>
      <c r="C4" s="224" t="str">
        <f>IF(調達概要書作業シート!E3="","",調達概要書作業シート!E3)</f>
        <v>917AS1155</v>
      </c>
      <c r="D4" s="224" t="str">
        <f>調達概要書作業シート!F3</f>
        <v>AIM-7F</v>
      </c>
      <c r="E4" s="225" t="str">
        <f>調達概要書作業シート!H3</f>
        <v>4補LPS-X142589</v>
      </c>
      <c r="F4" s="231">
        <f>IF('対象(常続)'!A5="","",'対象(常続)'!A5)</f>
        <v>3056</v>
      </c>
      <c r="G4" s="232">
        <f>IF('対象(常続)'!E5="","",'対象(常続)'!E5)</f>
        <v>44621</v>
      </c>
      <c r="H4" s="186" t="str">
        <f>会社通知!$K$2</f>
        <v>三菱電機特機システム株式会社　　　　　　</v>
      </c>
      <c r="I4" s="93" t="str">
        <f>"04・05・06年度公募整理番号"&amp;K4&amp;"から移行"</f>
        <v>04・05・06年度公募整理番号447から移行</v>
      </c>
      <c r="K4" s="94">
        <f>調達概要書作業シート!C3</f>
        <v>447</v>
      </c>
    </row>
    <row r="5" spans="1:11" ht="81" customHeight="1" x14ac:dyDescent="0.15">
      <c r="A5" s="92">
        <v>2</v>
      </c>
      <c r="B5" s="223">
        <f>調達概要書作業シート!D4</f>
        <v>0</v>
      </c>
      <c r="C5" s="224" t="str">
        <f>IF(調達概要書作業シート!E4="","",調達概要書作業シート!E4)</f>
        <v/>
      </c>
      <c r="D5" s="224">
        <f>調達概要書作業シート!F4</f>
        <v>0</v>
      </c>
      <c r="E5" s="225">
        <f>調達概要書作業シート!H4</f>
        <v>0</v>
      </c>
      <c r="F5" s="231" t="str">
        <f>IF('対象(常続)'!A6="","",'対象(常続)'!A6)</f>
        <v/>
      </c>
      <c r="G5" s="232" t="str">
        <f>IF('対象(常続)'!E6="","",'対象(常続)'!E6)</f>
        <v/>
      </c>
      <c r="H5" s="186" t="str">
        <f>会社通知!$K$2</f>
        <v>三菱電機特機システム株式会社　　　　　　</v>
      </c>
      <c r="I5" s="93" t="str">
        <f>"04・05・06年度公募整理番号"&amp;K5&amp;"から移行"</f>
        <v>04・05・06年度公募整理番号0から移行</v>
      </c>
      <c r="K5" s="94">
        <f>調達概要書作業シート!C4</f>
        <v>0</v>
      </c>
    </row>
    <row r="6" spans="1:11" ht="45" customHeight="1" x14ac:dyDescent="0.15">
      <c r="A6" s="92">
        <v>3</v>
      </c>
      <c r="B6" s="223">
        <f>調達概要書作業シート!D5</f>
        <v>0</v>
      </c>
      <c r="C6" s="224" t="str">
        <f>IF(調達概要書作業シート!E5="","",調達概要書作業シート!E5)</f>
        <v/>
      </c>
      <c r="D6" s="224">
        <f>調達概要書作業シート!F5</f>
        <v>0</v>
      </c>
      <c r="E6" s="225">
        <f>調達概要書作業シート!H5</f>
        <v>0</v>
      </c>
      <c r="F6" s="231">
        <f>IF('対象(常続)'!A7="","",'対象(常続)'!A7)</f>
        <v>2912</v>
      </c>
      <c r="G6" s="232">
        <f>IF('対象(常続)'!E7="","",'対象(常続)'!E7)</f>
        <v>44350</v>
      </c>
      <c r="H6" s="186" t="str">
        <f>会社通知!$K$2</f>
        <v>三菱電機特機システム株式会社　　　　　　</v>
      </c>
      <c r="I6" s="93" t="str">
        <f t="shared" ref="I6:I20" si="0">"01・02・03年度公募整理番号"&amp;K6&amp;"から移行"</f>
        <v>01・02・03年度公募整理番号0から移行</v>
      </c>
      <c r="K6" s="94">
        <f>調達概要書作業シート!C5</f>
        <v>0</v>
      </c>
    </row>
    <row r="7" spans="1:11" ht="45" customHeight="1" x14ac:dyDescent="0.15">
      <c r="A7" s="92">
        <v>4</v>
      </c>
      <c r="B7" s="223">
        <f>調達概要書作業シート!D6</f>
        <v>0</v>
      </c>
      <c r="C7" s="224" t="str">
        <f>IF(調達概要書作業シート!E6="","",調達概要書作業シート!E6)</f>
        <v/>
      </c>
      <c r="D7" s="224">
        <f>調達概要書作業シート!F6</f>
        <v>0</v>
      </c>
      <c r="E7" s="225">
        <f>調達概要書作業シート!H6</f>
        <v>0</v>
      </c>
      <c r="F7" s="231" t="str">
        <f>IF('対象(常続)'!A8="","",'対象(常続)'!A8)</f>
        <v/>
      </c>
      <c r="G7" s="232" t="str">
        <f>IF('対象(常続)'!E8="","",'対象(常続)'!E8)</f>
        <v/>
      </c>
      <c r="H7" s="186" t="str">
        <f>会社通知!$K$2</f>
        <v>三菱電機特機システム株式会社　　　　　　</v>
      </c>
      <c r="I7" s="93" t="str">
        <f t="shared" si="0"/>
        <v>01・02・03年度公募整理番号0から移行</v>
      </c>
      <c r="K7" s="94">
        <f>調達概要書作業シート!C6</f>
        <v>0</v>
      </c>
    </row>
    <row r="8" spans="1:11" ht="45" customHeight="1" x14ac:dyDescent="0.15">
      <c r="A8" s="92">
        <v>5</v>
      </c>
      <c r="B8" s="223">
        <f>調達概要書作業シート!D7</f>
        <v>0</v>
      </c>
      <c r="C8" s="224" t="str">
        <f>IF(調達概要書作業シート!E7="","",調達概要書作業シート!E7)</f>
        <v/>
      </c>
      <c r="D8" s="224">
        <f>調達概要書作業シート!F7</f>
        <v>0</v>
      </c>
      <c r="E8" s="225">
        <f>調達概要書作業シート!H7</f>
        <v>0</v>
      </c>
      <c r="F8" s="231" t="str">
        <f>IF('対象(常続)'!A9="","",'対象(常続)'!A9)</f>
        <v/>
      </c>
      <c r="G8" s="232" t="str">
        <f>IF('対象(常続)'!E9="","",'対象(常続)'!E9)</f>
        <v/>
      </c>
      <c r="H8" s="186" t="str">
        <f>会社通知!$K$2</f>
        <v>三菱電機特機システム株式会社　　　　　　</v>
      </c>
      <c r="I8" s="93" t="str">
        <f t="shared" si="0"/>
        <v>01・02・03年度公募整理番号0から移行</v>
      </c>
      <c r="K8" s="94">
        <f>調達概要書作業シート!C7</f>
        <v>0</v>
      </c>
    </row>
    <row r="9" spans="1:11" ht="45" customHeight="1" x14ac:dyDescent="0.15">
      <c r="A9" s="92">
        <v>6</v>
      </c>
      <c r="B9" s="223">
        <f>調達概要書作業シート!D8</f>
        <v>0</v>
      </c>
      <c r="C9" s="224" t="str">
        <f>IF(調達概要書作業シート!E8="","",調達概要書作業シート!E8)</f>
        <v/>
      </c>
      <c r="D9" s="224">
        <f>調達概要書作業シート!F8</f>
        <v>0</v>
      </c>
      <c r="E9" s="225">
        <f>調達概要書作業シート!H8</f>
        <v>0</v>
      </c>
      <c r="F9" s="231" t="str">
        <f>IF('対象(常続)'!A10="","",'対象(常続)'!A10)</f>
        <v/>
      </c>
      <c r="G9" s="232" t="str">
        <f>IF('対象(常続)'!E10="","",'対象(常続)'!E10)</f>
        <v/>
      </c>
      <c r="H9" s="186" t="str">
        <f>会社通知!$K$2</f>
        <v>三菱電機特機システム株式会社　　　　　　</v>
      </c>
      <c r="I9" s="93" t="str">
        <f t="shared" si="0"/>
        <v>01・02・03年度公募整理番号0から移行</v>
      </c>
      <c r="K9" s="94">
        <f>調達概要書作業シート!C8</f>
        <v>0</v>
      </c>
    </row>
    <row r="10" spans="1:11" ht="45" customHeight="1" x14ac:dyDescent="0.15">
      <c r="A10" s="92">
        <v>7</v>
      </c>
      <c r="B10" s="223">
        <f>調達概要書作業シート!D9</f>
        <v>0</v>
      </c>
      <c r="C10" s="224" t="str">
        <f>IF(調達概要書作業シート!E9="","",調達概要書作業シート!E9)</f>
        <v/>
      </c>
      <c r="D10" s="224">
        <f>調達概要書作業シート!F9</f>
        <v>0</v>
      </c>
      <c r="E10" s="225">
        <f>調達概要書作業シート!H9</f>
        <v>0</v>
      </c>
      <c r="F10" s="231" t="str">
        <f>IF('対象(常続)'!A11="","",'対象(常続)'!A11)</f>
        <v/>
      </c>
      <c r="G10" s="232" t="str">
        <f>IF('対象(常続)'!E11="","",'対象(常続)'!E11)</f>
        <v/>
      </c>
      <c r="H10" s="186" t="str">
        <f>会社通知!$K$2</f>
        <v>三菱電機特機システム株式会社　　　　　　</v>
      </c>
      <c r="I10" s="93" t="str">
        <f t="shared" si="0"/>
        <v>01・02・03年度公募整理番号0から移行</v>
      </c>
      <c r="K10" s="94">
        <f>調達概要書作業シート!C9</f>
        <v>0</v>
      </c>
    </row>
    <row r="11" spans="1:11" ht="45" customHeight="1" x14ac:dyDescent="0.15">
      <c r="A11" s="92">
        <v>8</v>
      </c>
      <c r="B11" s="223">
        <f>調達概要書作業シート!D10</f>
        <v>0</v>
      </c>
      <c r="C11" s="224" t="str">
        <f>IF(調達概要書作業シート!E10="","",調達概要書作業シート!E10)</f>
        <v/>
      </c>
      <c r="D11" s="224">
        <f>調達概要書作業シート!F10</f>
        <v>0</v>
      </c>
      <c r="E11" s="225">
        <f>調達概要書作業シート!H10</f>
        <v>0</v>
      </c>
      <c r="F11" s="231" t="str">
        <f>IF('対象(常続)'!A12="","",'対象(常続)'!A12)</f>
        <v/>
      </c>
      <c r="G11" s="232" t="str">
        <f>IF('対象(常続)'!E12="","",'対象(常続)'!E12)</f>
        <v/>
      </c>
      <c r="H11" s="186" t="str">
        <f>会社通知!$K$2</f>
        <v>三菱電機特機システム株式会社　　　　　　</v>
      </c>
      <c r="I11" s="93" t="str">
        <f t="shared" si="0"/>
        <v>01・02・03年度公募整理番号0から移行</v>
      </c>
      <c r="K11" s="94">
        <f>調達概要書作業シート!C10</f>
        <v>0</v>
      </c>
    </row>
    <row r="12" spans="1:11" ht="45" customHeight="1" x14ac:dyDescent="0.15">
      <c r="A12" s="92">
        <v>9</v>
      </c>
      <c r="B12" s="223">
        <f>調達概要書作業シート!D11</f>
        <v>0</v>
      </c>
      <c r="C12" s="224" t="str">
        <f>IF(調達概要書作業シート!E11="","",調達概要書作業シート!E11)</f>
        <v/>
      </c>
      <c r="D12" s="224">
        <f>調達概要書作業シート!F11</f>
        <v>0</v>
      </c>
      <c r="E12" s="225">
        <f>調達概要書作業シート!H11</f>
        <v>0</v>
      </c>
      <c r="F12" s="231" t="str">
        <f>IF('対象(常続)'!A13="","",'対象(常続)'!A13)</f>
        <v/>
      </c>
      <c r="G12" s="232" t="str">
        <f>IF('対象(常続)'!E13="","",'対象(常続)'!E13)</f>
        <v/>
      </c>
      <c r="H12" s="186" t="str">
        <f>会社通知!$K$2</f>
        <v>三菱電機特機システム株式会社　　　　　　</v>
      </c>
      <c r="I12" s="93" t="str">
        <f t="shared" si="0"/>
        <v>01・02・03年度公募整理番号0から移行</v>
      </c>
      <c r="K12" s="94">
        <f>調達概要書作業シート!C11</f>
        <v>0</v>
      </c>
    </row>
    <row r="13" spans="1:11" ht="45" customHeight="1" x14ac:dyDescent="0.15">
      <c r="A13" s="92">
        <v>10</v>
      </c>
      <c r="B13" s="223">
        <f>調達概要書作業シート!D12</f>
        <v>0</v>
      </c>
      <c r="C13" s="224" t="str">
        <f>IF(調達概要書作業シート!E12="","",調達概要書作業シート!E12)</f>
        <v/>
      </c>
      <c r="D13" s="224">
        <f>調達概要書作業シート!F12</f>
        <v>0</v>
      </c>
      <c r="E13" s="225">
        <f>調達概要書作業シート!H12</f>
        <v>0</v>
      </c>
      <c r="F13" s="231" t="str">
        <f>IF('対象(常続)'!A14="","",'対象(常続)'!A14)</f>
        <v/>
      </c>
      <c r="G13" s="232" t="str">
        <f>IF('対象(常続)'!E14="","",'対象(常続)'!E14)</f>
        <v/>
      </c>
      <c r="H13" s="186" t="str">
        <f>会社通知!$K$2</f>
        <v>三菱電機特機システム株式会社　　　　　　</v>
      </c>
      <c r="I13" s="93" t="str">
        <f t="shared" si="0"/>
        <v>01・02・03年度公募整理番号0から移行</v>
      </c>
      <c r="K13" s="94">
        <f>調達概要書作業シート!C12</f>
        <v>0</v>
      </c>
    </row>
    <row r="14" spans="1:11" ht="45" customHeight="1" x14ac:dyDescent="0.15">
      <c r="A14" s="92">
        <v>11</v>
      </c>
      <c r="B14" s="223">
        <f>調達概要書作業シート!D13</f>
        <v>0</v>
      </c>
      <c r="C14" s="224" t="str">
        <f>IF(調達概要書作業シート!E13="","",調達概要書作業シート!E13)</f>
        <v/>
      </c>
      <c r="D14" s="224">
        <f>調達概要書作業シート!F13</f>
        <v>0</v>
      </c>
      <c r="E14" s="225">
        <f>調達概要書作業シート!H13</f>
        <v>0</v>
      </c>
      <c r="F14" s="231" t="str">
        <f>IF('対象(常続)'!A15="","",'対象(常続)'!A15)</f>
        <v/>
      </c>
      <c r="G14" s="232" t="str">
        <f>IF('対象(常続)'!E15="","",'対象(常続)'!E15)</f>
        <v/>
      </c>
      <c r="H14" s="186" t="str">
        <f>会社通知!$K$2</f>
        <v>三菱電機特機システム株式会社　　　　　　</v>
      </c>
      <c r="I14" s="93" t="str">
        <f t="shared" si="0"/>
        <v>01・02・03年度公募整理番号0から移行</v>
      </c>
      <c r="K14" s="94">
        <f>調達概要書作業シート!C13</f>
        <v>0</v>
      </c>
    </row>
    <row r="15" spans="1:11" ht="45" customHeight="1" x14ac:dyDescent="0.15">
      <c r="A15" s="92">
        <v>12</v>
      </c>
      <c r="B15" s="223">
        <f>調達概要書作業シート!D14</f>
        <v>0</v>
      </c>
      <c r="C15" s="224" t="str">
        <f>IF(調達概要書作業シート!E14="","",調達概要書作業シート!E14)</f>
        <v/>
      </c>
      <c r="D15" s="224">
        <f>調達概要書作業シート!F14</f>
        <v>0</v>
      </c>
      <c r="E15" s="225">
        <f>調達概要書作業シート!H14</f>
        <v>0</v>
      </c>
      <c r="F15" s="231" t="str">
        <f>IF('対象(常続)'!A16="","",'対象(常続)'!A16)</f>
        <v/>
      </c>
      <c r="G15" s="232" t="str">
        <f>IF('対象(常続)'!E16="","",'対象(常続)'!E16)</f>
        <v/>
      </c>
      <c r="H15" s="186" t="str">
        <f>会社通知!$K$2</f>
        <v>三菱電機特機システム株式会社　　　　　　</v>
      </c>
      <c r="I15" s="93" t="str">
        <f t="shared" si="0"/>
        <v>01・02・03年度公募整理番号0から移行</v>
      </c>
      <c r="K15" s="94">
        <f>調達概要書作業シート!C14</f>
        <v>0</v>
      </c>
    </row>
    <row r="16" spans="1:11" ht="45" customHeight="1" x14ac:dyDescent="0.15">
      <c r="A16" s="92">
        <v>13</v>
      </c>
      <c r="B16" s="223">
        <f>調達概要書作業シート!D15</f>
        <v>0</v>
      </c>
      <c r="C16" s="224" t="str">
        <f>IF(調達概要書作業シート!E15="","",調達概要書作業シート!E15)</f>
        <v/>
      </c>
      <c r="D16" s="224">
        <f>調達概要書作業シート!F15</f>
        <v>0</v>
      </c>
      <c r="E16" s="225">
        <f>調達概要書作業シート!H15</f>
        <v>0</v>
      </c>
      <c r="F16" s="231" t="str">
        <f>IF('対象(常続)'!A17="","",'対象(常続)'!A17)</f>
        <v/>
      </c>
      <c r="G16" s="232" t="str">
        <f>IF('対象(常続)'!E17="","",'対象(常続)'!E17)</f>
        <v/>
      </c>
      <c r="H16" s="186" t="str">
        <f>会社通知!$K$2</f>
        <v>三菱電機特機システム株式会社　　　　　　</v>
      </c>
      <c r="I16" s="93" t="str">
        <f t="shared" si="0"/>
        <v>01・02・03年度公募整理番号0から移行</v>
      </c>
      <c r="K16" s="94">
        <f>調達概要書作業シート!C15</f>
        <v>0</v>
      </c>
    </row>
    <row r="17" spans="1:11" ht="45" customHeight="1" x14ac:dyDescent="0.15">
      <c r="A17" s="92">
        <v>14</v>
      </c>
      <c r="B17" s="223">
        <f>調達概要書作業シート!D16</f>
        <v>0</v>
      </c>
      <c r="C17" s="224" t="str">
        <f>IF(調達概要書作業シート!E16="","",調達概要書作業シート!E16)</f>
        <v/>
      </c>
      <c r="D17" s="224">
        <f>調達概要書作業シート!F16</f>
        <v>0</v>
      </c>
      <c r="E17" s="225">
        <f>調達概要書作業シート!H16</f>
        <v>0</v>
      </c>
      <c r="F17" s="231" t="str">
        <f>IF('対象(常続)'!A18="","",'対象(常続)'!A18)</f>
        <v/>
      </c>
      <c r="G17" s="232" t="str">
        <f>IF('対象(常続)'!E18="","",'対象(常続)'!E18)</f>
        <v/>
      </c>
      <c r="H17" s="186" t="str">
        <f>会社通知!$K$2</f>
        <v>三菱電機特機システム株式会社　　　　　　</v>
      </c>
      <c r="I17" s="93" t="str">
        <f t="shared" si="0"/>
        <v>01・02・03年度公募整理番号0から移行</v>
      </c>
      <c r="K17" s="94">
        <f>調達概要書作業シート!C16</f>
        <v>0</v>
      </c>
    </row>
    <row r="18" spans="1:11" ht="45" customHeight="1" x14ac:dyDescent="0.15">
      <c r="A18" s="92">
        <v>15</v>
      </c>
      <c r="B18" s="223">
        <f>調達概要書作業シート!D17</f>
        <v>0</v>
      </c>
      <c r="C18" s="224" t="str">
        <f>IF(調達概要書作業シート!E17="","",調達概要書作業シート!E17)</f>
        <v/>
      </c>
      <c r="D18" s="224">
        <f>調達概要書作業シート!F17</f>
        <v>0</v>
      </c>
      <c r="E18" s="225">
        <f>調達概要書作業シート!H17</f>
        <v>0</v>
      </c>
      <c r="F18" s="231" t="str">
        <f>IF('対象(常続)'!A19="","",'対象(常続)'!A19)</f>
        <v/>
      </c>
      <c r="G18" s="232" t="str">
        <f>IF('対象(常続)'!E19="","",'対象(常続)'!E19)</f>
        <v/>
      </c>
      <c r="H18" s="186" t="str">
        <f>会社通知!$K$2</f>
        <v>三菱電機特機システム株式会社　　　　　　</v>
      </c>
      <c r="I18" s="93" t="str">
        <f t="shared" si="0"/>
        <v>01・02・03年度公募整理番号0から移行</v>
      </c>
      <c r="K18" s="94">
        <f>調達概要書作業シート!C17</f>
        <v>0</v>
      </c>
    </row>
    <row r="19" spans="1:11" ht="45" customHeight="1" x14ac:dyDescent="0.15">
      <c r="A19" s="92">
        <v>16</v>
      </c>
      <c r="B19" s="223">
        <f>調達概要書作業シート!D18</f>
        <v>0</v>
      </c>
      <c r="C19" s="224" t="str">
        <f>IF(調達概要書作業シート!E18="","",調達概要書作業シート!E18)</f>
        <v/>
      </c>
      <c r="D19" s="224">
        <f>調達概要書作業シート!F18</f>
        <v>0</v>
      </c>
      <c r="E19" s="225">
        <f>調達概要書作業シート!H18</f>
        <v>0</v>
      </c>
      <c r="F19" s="231" t="str">
        <f>IF('対象(常続)'!A20="","",'対象(常続)'!A20)</f>
        <v/>
      </c>
      <c r="G19" s="232" t="str">
        <f>IF('対象(常続)'!E20="","",'対象(常続)'!E20)</f>
        <v/>
      </c>
      <c r="H19" s="186" t="str">
        <f>会社通知!$K$2</f>
        <v>三菱電機特機システム株式会社　　　　　　</v>
      </c>
      <c r="I19" s="93" t="str">
        <f t="shared" si="0"/>
        <v>01・02・03年度公募整理番号0から移行</v>
      </c>
      <c r="K19" s="94">
        <f>調達概要書作業シート!C18</f>
        <v>0</v>
      </c>
    </row>
    <row r="20" spans="1:11" ht="45" customHeight="1" x14ac:dyDescent="0.15">
      <c r="A20" s="92">
        <v>17</v>
      </c>
      <c r="B20" s="223">
        <f>調達概要書作業シート!D19</f>
        <v>0</v>
      </c>
      <c r="C20" s="224" t="str">
        <f>IF(調達概要書作業シート!E19="","",調達概要書作業シート!E19)</f>
        <v/>
      </c>
      <c r="D20" s="224">
        <f>調達概要書作業シート!F19</f>
        <v>0</v>
      </c>
      <c r="E20" s="225">
        <f>調達概要書作業シート!H19</f>
        <v>0</v>
      </c>
      <c r="F20" s="231" t="str">
        <f>IF('対象(常続)'!A21="","",'対象(常続)'!A21)</f>
        <v/>
      </c>
      <c r="G20" s="232" t="str">
        <f>IF('対象(常続)'!E21="","",'対象(常続)'!E21)</f>
        <v/>
      </c>
      <c r="H20" s="186" t="str">
        <f>会社通知!$K$2</f>
        <v>三菱電機特機システム株式会社　　　　　　</v>
      </c>
      <c r="I20" s="93" t="str">
        <f t="shared" si="0"/>
        <v>01・02・03年度公募整理番号0から移行</v>
      </c>
      <c r="K20" s="94">
        <f>調達概要書作業シート!C19</f>
        <v>0</v>
      </c>
    </row>
    <row r="21" spans="1:11" ht="45" customHeight="1" x14ac:dyDescent="0.15">
      <c r="A21" s="92">
        <v>18</v>
      </c>
      <c r="B21" s="223">
        <f>調達概要書作業シート!D20</f>
        <v>0</v>
      </c>
      <c r="C21" s="224" t="str">
        <f>IF(調達概要書作業シート!E20="","",調達概要書作業シート!E20)</f>
        <v/>
      </c>
      <c r="D21" s="224">
        <f>調達概要書作業シート!F20</f>
        <v>0</v>
      </c>
      <c r="E21" s="225">
        <f>調達概要書作業シート!H20</f>
        <v>0</v>
      </c>
      <c r="F21" s="231" t="str">
        <f>IF('対象(常続)'!A22="","",'対象(常続)'!A22)</f>
        <v/>
      </c>
      <c r="G21" s="232" t="str">
        <f>IF('対象(常続)'!E22="","",'対象(常続)'!E22)</f>
        <v/>
      </c>
      <c r="H21" s="186" t="str">
        <f>会社通知!$K$2</f>
        <v>三菱電機特機システム株式会社　　　　　　</v>
      </c>
      <c r="I21" s="93" t="str">
        <f t="shared" ref="I21:I23" si="1">"01・02・03年度公募整理番号"&amp;K21&amp;"から移行"</f>
        <v>01・02・03年度公募整理番号0から移行</v>
      </c>
      <c r="K21" s="94">
        <f>調達概要書作業シート!C20</f>
        <v>0</v>
      </c>
    </row>
    <row r="22" spans="1:11" ht="45" customHeight="1" x14ac:dyDescent="0.15">
      <c r="A22" s="92">
        <v>19</v>
      </c>
      <c r="B22" s="223">
        <f>調達概要書作業シート!D21</f>
        <v>0</v>
      </c>
      <c r="C22" s="224" t="str">
        <f>IF(調達概要書作業シート!E21="","",調達概要書作業シート!E21)</f>
        <v/>
      </c>
      <c r="D22" s="224">
        <f>調達概要書作業シート!F21</f>
        <v>0</v>
      </c>
      <c r="E22" s="225">
        <f>調達概要書作業シート!H21</f>
        <v>0</v>
      </c>
      <c r="F22" s="231" t="str">
        <f>IF('対象(常続)'!A23="","",'対象(常続)'!A23)</f>
        <v/>
      </c>
      <c r="G22" s="232" t="str">
        <f>IF('対象(常続)'!E23="","",'対象(常続)'!E23)</f>
        <v/>
      </c>
      <c r="H22" s="186" t="str">
        <f>会社通知!$K$2</f>
        <v>三菱電機特機システム株式会社　　　　　　</v>
      </c>
      <c r="I22" s="93" t="str">
        <f t="shared" si="1"/>
        <v>01・02・03年度公募整理番号0から移行</v>
      </c>
      <c r="K22" s="94">
        <f>調達概要書作業シート!C21</f>
        <v>0</v>
      </c>
    </row>
    <row r="23" spans="1:11" ht="45" customHeight="1" thickBot="1" x14ac:dyDescent="0.2">
      <c r="A23" s="92">
        <v>20</v>
      </c>
      <c r="B23" s="223">
        <f>調達概要書作業シート!D22</f>
        <v>0</v>
      </c>
      <c r="C23" s="224" t="str">
        <f>IF(調達概要書作業シート!E22="","",調達概要書作業シート!E22)</f>
        <v/>
      </c>
      <c r="D23" s="224">
        <f>調達概要書作業シート!F22</f>
        <v>0</v>
      </c>
      <c r="E23" s="225">
        <f>調達概要書作業シート!H22</f>
        <v>0</v>
      </c>
      <c r="F23" s="231" t="str">
        <f>IF('対象(常続)'!A24="","",'対象(常続)'!A24)</f>
        <v/>
      </c>
      <c r="G23" s="232" t="str">
        <f>IF('対象(常続)'!E24="","",'対象(常続)'!E24)</f>
        <v/>
      </c>
      <c r="H23" s="186" t="str">
        <f>会社通知!$K$2</f>
        <v>三菱電機特機システム株式会社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0"/>
    <col min="257" max="257" width="3.75" style="180" customWidth="1"/>
    <col min="258" max="258" width="4.125" style="180" customWidth="1"/>
    <col min="259" max="260" width="3.75" style="180" customWidth="1"/>
    <col min="261" max="266" width="4.125" style="180" customWidth="1"/>
    <col min="267" max="272" width="3.75" style="180" customWidth="1"/>
    <col min="273" max="273" width="4.125" style="180" customWidth="1"/>
    <col min="274" max="274" width="3.375" style="180" customWidth="1"/>
    <col min="275" max="275" width="3.75" style="180" customWidth="1"/>
    <col min="276" max="276" width="4.125" style="180" customWidth="1"/>
    <col min="277" max="277" width="5.25" style="180" customWidth="1"/>
    <col min="278" max="512" width="9" style="180"/>
    <col min="513" max="513" width="3.75" style="180" customWidth="1"/>
    <col min="514" max="514" width="4.125" style="180" customWidth="1"/>
    <col min="515" max="516" width="3.75" style="180" customWidth="1"/>
    <col min="517" max="522" width="4.125" style="180" customWidth="1"/>
    <col min="523" max="528" width="3.75" style="180" customWidth="1"/>
    <col min="529" max="529" width="4.125" style="180" customWidth="1"/>
    <col min="530" max="530" width="3.375" style="180" customWidth="1"/>
    <col min="531" max="531" width="3.75" style="180" customWidth="1"/>
    <col min="532" max="532" width="4.125" style="180" customWidth="1"/>
    <col min="533" max="533" width="5.25" style="180" customWidth="1"/>
    <col min="534" max="768" width="9" style="180"/>
    <col min="769" max="769" width="3.75" style="180" customWidth="1"/>
    <col min="770" max="770" width="4.125" style="180" customWidth="1"/>
    <col min="771" max="772" width="3.75" style="180" customWidth="1"/>
    <col min="773" max="778" width="4.125" style="180" customWidth="1"/>
    <col min="779" max="784" width="3.75" style="180" customWidth="1"/>
    <col min="785" max="785" width="4.125" style="180" customWidth="1"/>
    <col min="786" max="786" width="3.375" style="180" customWidth="1"/>
    <col min="787" max="787" width="3.75" style="180" customWidth="1"/>
    <col min="788" max="788" width="4.125" style="180" customWidth="1"/>
    <col min="789" max="789" width="5.25" style="180" customWidth="1"/>
    <col min="790" max="1024" width="9" style="180"/>
    <col min="1025" max="1025" width="3.75" style="180" customWidth="1"/>
    <col min="1026" max="1026" width="4.125" style="180" customWidth="1"/>
    <col min="1027" max="1028" width="3.75" style="180" customWidth="1"/>
    <col min="1029" max="1034" width="4.125" style="180" customWidth="1"/>
    <col min="1035" max="1040" width="3.75" style="180" customWidth="1"/>
    <col min="1041" max="1041" width="4.125" style="180" customWidth="1"/>
    <col min="1042" max="1042" width="3.375" style="180" customWidth="1"/>
    <col min="1043" max="1043" width="3.75" style="180" customWidth="1"/>
    <col min="1044" max="1044" width="4.125" style="180" customWidth="1"/>
    <col min="1045" max="1045" width="5.25" style="180" customWidth="1"/>
    <col min="1046" max="1280" width="9" style="180"/>
    <col min="1281" max="1281" width="3.75" style="180" customWidth="1"/>
    <col min="1282" max="1282" width="4.125" style="180" customWidth="1"/>
    <col min="1283" max="1284" width="3.75" style="180" customWidth="1"/>
    <col min="1285" max="1290" width="4.125" style="180" customWidth="1"/>
    <col min="1291" max="1296" width="3.75" style="180" customWidth="1"/>
    <col min="1297" max="1297" width="4.125" style="180" customWidth="1"/>
    <col min="1298" max="1298" width="3.375" style="180" customWidth="1"/>
    <col min="1299" max="1299" width="3.75" style="180" customWidth="1"/>
    <col min="1300" max="1300" width="4.125" style="180" customWidth="1"/>
    <col min="1301" max="1301" width="5.25" style="180" customWidth="1"/>
    <col min="1302" max="1536" width="9" style="180"/>
    <col min="1537" max="1537" width="3.75" style="180" customWidth="1"/>
    <col min="1538" max="1538" width="4.125" style="180" customWidth="1"/>
    <col min="1539" max="1540" width="3.75" style="180" customWidth="1"/>
    <col min="1541" max="1546" width="4.125" style="180" customWidth="1"/>
    <col min="1547" max="1552" width="3.75" style="180" customWidth="1"/>
    <col min="1553" max="1553" width="4.125" style="180" customWidth="1"/>
    <col min="1554" max="1554" width="3.375" style="180" customWidth="1"/>
    <col min="1555" max="1555" width="3.75" style="180" customWidth="1"/>
    <col min="1556" max="1556" width="4.125" style="180" customWidth="1"/>
    <col min="1557" max="1557" width="5.25" style="180" customWidth="1"/>
    <col min="1558" max="1792" width="9" style="180"/>
    <col min="1793" max="1793" width="3.75" style="180" customWidth="1"/>
    <col min="1794" max="1794" width="4.125" style="180" customWidth="1"/>
    <col min="1795" max="1796" width="3.75" style="180" customWidth="1"/>
    <col min="1797" max="1802" width="4.125" style="180" customWidth="1"/>
    <col min="1803" max="1808" width="3.75" style="180" customWidth="1"/>
    <col min="1809" max="1809" width="4.125" style="180" customWidth="1"/>
    <col min="1810" max="1810" width="3.375" style="180" customWidth="1"/>
    <col min="1811" max="1811" width="3.75" style="180" customWidth="1"/>
    <col min="1812" max="1812" width="4.125" style="180" customWidth="1"/>
    <col min="1813" max="1813" width="5.25" style="180" customWidth="1"/>
    <col min="1814" max="2048" width="9" style="180"/>
    <col min="2049" max="2049" width="3.75" style="180" customWidth="1"/>
    <col min="2050" max="2050" width="4.125" style="180" customWidth="1"/>
    <col min="2051" max="2052" width="3.75" style="180" customWidth="1"/>
    <col min="2053" max="2058" width="4.125" style="180" customWidth="1"/>
    <col min="2059" max="2064" width="3.75" style="180" customWidth="1"/>
    <col min="2065" max="2065" width="4.125" style="180" customWidth="1"/>
    <col min="2066" max="2066" width="3.375" style="180" customWidth="1"/>
    <col min="2067" max="2067" width="3.75" style="180" customWidth="1"/>
    <col min="2068" max="2068" width="4.125" style="180" customWidth="1"/>
    <col min="2069" max="2069" width="5.25" style="180" customWidth="1"/>
    <col min="2070" max="2304" width="9" style="180"/>
    <col min="2305" max="2305" width="3.75" style="180" customWidth="1"/>
    <col min="2306" max="2306" width="4.125" style="180" customWidth="1"/>
    <col min="2307" max="2308" width="3.75" style="180" customWidth="1"/>
    <col min="2309" max="2314" width="4.125" style="180" customWidth="1"/>
    <col min="2315" max="2320" width="3.75" style="180" customWidth="1"/>
    <col min="2321" max="2321" width="4.125" style="180" customWidth="1"/>
    <col min="2322" max="2322" width="3.375" style="180" customWidth="1"/>
    <col min="2323" max="2323" width="3.75" style="180" customWidth="1"/>
    <col min="2324" max="2324" width="4.125" style="180" customWidth="1"/>
    <col min="2325" max="2325" width="5.25" style="180" customWidth="1"/>
    <col min="2326" max="2560" width="9" style="180"/>
    <col min="2561" max="2561" width="3.75" style="180" customWidth="1"/>
    <col min="2562" max="2562" width="4.125" style="180" customWidth="1"/>
    <col min="2563" max="2564" width="3.75" style="180" customWidth="1"/>
    <col min="2565" max="2570" width="4.125" style="180" customWidth="1"/>
    <col min="2571" max="2576" width="3.75" style="180" customWidth="1"/>
    <col min="2577" max="2577" width="4.125" style="180" customWidth="1"/>
    <col min="2578" max="2578" width="3.375" style="180" customWidth="1"/>
    <col min="2579" max="2579" width="3.75" style="180" customWidth="1"/>
    <col min="2580" max="2580" width="4.125" style="180" customWidth="1"/>
    <col min="2581" max="2581" width="5.25" style="180" customWidth="1"/>
    <col min="2582" max="2816" width="9" style="180"/>
    <col min="2817" max="2817" width="3.75" style="180" customWidth="1"/>
    <col min="2818" max="2818" width="4.125" style="180" customWidth="1"/>
    <col min="2819" max="2820" width="3.75" style="180" customWidth="1"/>
    <col min="2821" max="2826" width="4.125" style="180" customWidth="1"/>
    <col min="2827" max="2832" width="3.75" style="180" customWidth="1"/>
    <col min="2833" max="2833" width="4.125" style="180" customWidth="1"/>
    <col min="2834" max="2834" width="3.375" style="180" customWidth="1"/>
    <col min="2835" max="2835" width="3.75" style="180" customWidth="1"/>
    <col min="2836" max="2836" width="4.125" style="180" customWidth="1"/>
    <col min="2837" max="2837" width="5.25" style="180" customWidth="1"/>
    <col min="2838" max="3072" width="9" style="180"/>
    <col min="3073" max="3073" width="3.75" style="180" customWidth="1"/>
    <col min="3074" max="3074" width="4.125" style="180" customWidth="1"/>
    <col min="3075" max="3076" width="3.75" style="180" customWidth="1"/>
    <col min="3077" max="3082" width="4.125" style="180" customWidth="1"/>
    <col min="3083" max="3088" width="3.75" style="180" customWidth="1"/>
    <col min="3089" max="3089" width="4.125" style="180" customWidth="1"/>
    <col min="3090" max="3090" width="3.375" style="180" customWidth="1"/>
    <col min="3091" max="3091" width="3.75" style="180" customWidth="1"/>
    <col min="3092" max="3092" width="4.125" style="180" customWidth="1"/>
    <col min="3093" max="3093" width="5.25" style="180" customWidth="1"/>
    <col min="3094" max="3328" width="9" style="180"/>
    <col min="3329" max="3329" width="3.75" style="180" customWidth="1"/>
    <col min="3330" max="3330" width="4.125" style="180" customWidth="1"/>
    <col min="3331" max="3332" width="3.75" style="180" customWidth="1"/>
    <col min="3333" max="3338" width="4.125" style="180" customWidth="1"/>
    <col min="3339" max="3344" width="3.75" style="180" customWidth="1"/>
    <col min="3345" max="3345" width="4.125" style="180" customWidth="1"/>
    <col min="3346" max="3346" width="3.375" style="180" customWidth="1"/>
    <col min="3347" max="3347" width="3.75" style="180" customWidth="1"/>
    <col min="3348" max="3348" width="4.125" style="180" customWidth="1"/>
    <col min="3349" max="3349" width="5.25" style="180" customWidth="1"/>
    <col min="3350" max="3584" width="9" style="180"/>
    <col min="3585" max="3585" width="3.75" style="180" customWidth="1"/>
    <col min="3586" max="3586" width="4.125" style="180" customWidth="1"/>
    <col min="3587" max="3588" width="3.75" style="180" customWidth="1"/>
    <col min="3589" max="3594" width="4.125" style="180" customWidth="1"/>
    <col min="3595" max="3600" width="3.75" style="180" customWidth="1"/>
    <col min="3601" max="3601" width="4.125" style="180" customWidth="1"/>
    <col min="3602" max="3602" width="3.375" style="180" customWidth="1"/>
    <col min="3603" max="3603" width="3.75" style="180" customWidth="1"/>
    <col min="3604" max="3604" width="4.125" style="180" customWidth="1"/>
    <col min="3605" max="3605" width="5.25" style="180" customWidth="1"/>
    <col min="3606" max="3840" width="9" style="180"/>
    <col min="3841" max="3841" width="3.75" style="180" customWidth="1"/>
    <col min="3842" max="3842" width="4.125" style="180" customWidth="1"/>
    <col min="3843" max="3844" width="3.75" style="180" customWidth="1"/>
    <col min="3845" max="3850" width="4.125" style="180" customWidth="1"/>
    <col min="3851" max="3856" width="3.75" style="180" customWidth="1"/>
    <col min="3857" max="3857" width="4.125" style="180" customWidth="1"/>
    <col min="3858" max="3858" width="3.375" style="180" customWidth="1"/>
    <col min="3859" max="3859" width="3.75" style="180" customWidth="1"/>
    <col min="3860" max="3860" width="4.125" style="180" customWidth="1"/>
    <col min="3861" max="3861" width="5.25" style="180" customWidth="1"/>
    <col min="3862" max="4096" width="9" style="180"/>
    <col min="4097" max="4097" width="3.75" style="180" customWidth="1"/>
    <col min="4098" max="4098" width="4.125" style="180" customWidth="1"/>
    <col min="4099" max="4100" width="3.75" style="180" customWidth="1"/>
    <col min="4101" max="4106" width="4.125" style="180" customWidth="1"/>
    <col min="4107" max="4112" width="3.75" style="180" customWidth="1"/>
    <col min="4113" max="4113" width="4.125" style="180" customWidth="1"/>
    <col min="4114" max="4114" width="3.375" style="180" customWidth="1"/>
    <col min="4115" max="4115" width="3.75" style="180" customWidth="1"/>
    <col min="4116" max="4116" width="4.125" style="180" customWidth="1"/>
    <col min="4117" max="4117" width="5.25" style="180" customWidth="1"/>
    <col min="4118" max="4352" width="9" style="180"/>
    <col min="4353" max="4353" width="3.75" style="180" customWidth="1"/>
    <col min="4354" max="4354" width="4.125" style="180" customWidth="1"/>
    <col min="4355" max="4356" width="3.75" style="180" customWidth="1"/>
    <col min="4357" max="4362" width="4.125" style="180" customWidth="1"/>
    <col min="4363" max="4368" width="3.75" style="180" customWidth="1"/>
    <col min="4369" max="4369" width="4.125" style="180" customWidth="1"/>
    <col min="4370" max="4370" width="3.375" style="180" customWidth="1"/>
    <col min="4371" max="4371" width="3.75" style="180" customWidth="1"/>
    <col min="4372" max="4372" width="4.125" style="180" customWidth="1"/>
    <col min="4373" max="4373" width="5.25" style="180" customWidth="1"/>
    <col min="4374" max="4608" width="9" style="180"/>
    <col min="4609" max="4609" width="3.75" style="180" customWidth="1"/>
    <col min="4610" max="4610" width="4.125" style="180" customWidth="1"/>
    <col min="4611" max="4612" width="3.75" style="180" customWidth="1"/>
    <col min="4613" max="4618" width="4.125" style="180" customWidth="1"/>
    <col min="4619" max="4624" width="3.75" style="180" customWidth="1"/>
    <col min="4625" max="4625" width="4.125" style="180" customWidth="1"/>
    <col min="4626" max="4626" width="3.375" style="180" customWidth="1"/>
    <col min="4627" max="4627" width="3.75" style="180" customWidth="1"/>
    <col min="4628" max="4628" width="4.125" style="180" customWidth="1"/>
    <col min="4629" max="4629" width="5.25" style="180" customWidth="1"/>
    <col min="4630" max="4864" width="9" style="180"/>
    <col min="4865" max="4865" width="3.75" style="180" customWidth="1"/>
    <col min="4866" max="4866" width="4.125" style="180" customWidth="1"/>
    <col min="4867" max="4868" width="3.75" style="180" customWidth="1"/>
    <col min="4869" max="4874" width="4.125" style="180" customWidth="1"/>
    <col min="4875" max="4880" width="3.75" style="180" customWidth="1"/>
    <col min="4881" max="4881" width="4.125" style="180" customWidth="1"/>
    <col min="4882" max="4882" width="3.375" style="180" customWidth="1"/>
    <col min="4883" max="4883" width="3.75" style="180" customWidth="1"/>
    <col min="4884" max="4884" width="4.125" style="180" customWidth="1"/>
    <col min="4885" max="4885" width="5.25" style="180" customWidth="1"/>
    <col min="4886" max="5120" width="9" style="180"/>
    <col min="5121" max="5121" width="3.75" style="180" customWidth="1"/>
    <col min="5122" max="5122" width="4.125" style="180" customWidth="1"/>
    <col min="5123" max="5124" width="3.75" style="180" customWidth="1"/>
    <col min="5125" max="5130" width="4.125" style="180" customWidth="1"/>
    <col min="5131" max="5136" width="3.75" style="180" customWidth="1"/>
    <col min="5137" max="5137" width="4.125" style="180" customWidth="1"/>
    <col min="5138" max="5138" width="3.375" style="180" customWidth="1"/>
    <col min="5139" max="5139" width="3.75" style="180" customWidth="1"/>
    <col min="5140" max="5140" width="4.125" style="180" customWidth="1"/>
    <col min="5141" max="5141" width="5.25" style="180" customWidth="1"/>
    <col min="5142" max="5376" width="9" style="180"/>
    <col min="5377" max="5377" width="3.75" style="180" customWidth="1"/>
    <col min="5378" max="5378" width="4.125" style="180" customWidth="1"/>
    <col min="5379" max="5380" width="3.75" style="180" customWidth="1"/>
    <col min="5381" max="5386" width="4.125" style="180" customWidth="1"/>
    <col min="5387" max="5392" width="3.75" style="180" customWidth="1"/>
    <col min="5393" max="5393" width="4.125" style="180" customWidth="1"/>
    <col min="5394" max="5394" width="3.375" style="180" customWidth="1"/>
    <col min="5395" max="5395" width="3.75" style="180" customWidth="1"/>
    <col min="5396" max="5396" width="4.125" style="180" customWidth="1"/>
    <col min="5397" max="5397" width="5.25" style="180" customWidth="1"/>
    <col min="5398" max="5632" width="9" style="180"/>
    <col min="5633" max="5633" width="3.75" style="180" customWidth="1"/>
    <col min="5634" max="5634" width="4.125" style="180" customWidth="1"/>
    <col min="5635" max="5636" width="3.75" style="180" customWidth="1"/>
    <col min="5637" max="5642" width="4.125" style="180" customWidth="1"/>
    <col min="5643" max="5648" width="3.75" style="180" customWidth="1"/>
    <col min="5649" max="5649" width="4.125" style="180" customWidth="1"/>
    <col min="5650" max="5650" width="3.375" style="180" customWidth="1"/>
    <col min="5651" max="5651" width="3.75" style="180" customWidth="1"/>
    <col min="5652" max="5652" width="4.125" style="180" customWidth="1"/>
    <col min="5653" max="5653" width="5.25" style="180" customWidth="1"/>
    <col min="5654" max="5888" width="9" style="180"/>
    <col min="5889" max="5889" width="3.75" style="180" customWidth="1"/>
    <col min="5890" max="5890" width="4.125" style="180" customWidth="1"/>
    <col min="5891" max="5892" width="3.75" style="180" customWidth="1"/>
    <col min="5893" max="5898" width="4.125" style="180" customWidth="1"/>
    <col min="5899" max="5904" width="3.75" style="180" customWidth="1"/>
    <col min="5905" max="5905" width="4.125" style="180" customWidth="1"/>
    <col min="5906" max="5906" width="3.375" style="180" customWidth="1"/>
    <col min="5907" max="5907" width="3.75" style="180" customWidth="1"/>
    <col min="5908" max="5908" width="4.125" style="180" customWidth="1"/>
    <col min="5909" max="5909" width="5.25" style="180" customWidth="1"/>
    <col min="5910" max="6144" width="9" style="180"/>
    <col min="6145" max="6145" width="3.75" style="180" customWidth="1"/>
    <col min="6146" max="6146" width="4.125" style="180" customWidth="1"/>
    <col min="6147" max="6148" width="3.75" style="180" customWidth="1"/>
    <col min="6149" max="6154" width="4.125" style="180" customWidth="1"/>
    <col min="6155" max="6160" width="3.75" style="180" customWidth="1"/>
    <col min="6161" max="6161" width="4.125" style="180" customWidth="1"/>
    <col min="6162" max="6162" width="3.375" style="180" customWidth="1"/>
    <col min="6163" max="6163" width="3.75" style="180" customWidth="1"/>
    <col min="6164" max="6164" width="4.125" style="180" customWidth="1"/>
    <col min="6165" max="6165" width="5.25" style="180" customWidth="1"/>
    <col min="6166" max="6400" width="9" style="180"/>
    <col min="6401" max="6401" width="3.75" style="180" customWidth="1"/>
    <col min="6402" max="6402" width="4.125" style="180" customWidth="1"/>
    <col min="6403" max="6404" width="3.75" style="180" customWidth="1"/>
    <col min="6405" max="6410" width="4.125" style="180" customWidth="1"/>
    <col min="6411" max="6416" width="3.75" style="180" customWidth="1"/>
    <col min="6417" max="6417" width="4.125" style="180" customWidth="1"/>
    <col min="6418" max="6418" width="3.375" style="180" customWidth="1"/>
    <col min="6419" max="6419" width="3.75" style="180" customWidth="1"/>
    <col min="6420" max="6420" width="4.125" style="180" customWidth="1"/>
    <col min="6421" max="6421" width="5.25" style="180" customWidth="1"/>
    <col min="6422" max="6656" width="9" style="180"/>
    <col min="6657" max="6657" width="3.75" style="180" customWidth="1"/>
    <col min="6658" max="6658" width="4.125" style="180" customWidth="1"/>
    <col min="6659" max="6660" width="3.75" style="180" customWidth="1"/>
    <col min="6661" max="6666" width="4.125" style="180" customWidth="1"/>
    <col min="6667" max="6672" width="3.75" style="180" customWidth="1"/>
    <col min="6673" max="6673" width="4.125" style="180" customWidth="1"/>
    <col min="6674" max="6674" width="3.375" style="180" customWidth="1"/>
    <col min="6675" max="6675" width="3.75" style="180" customWidth="1"/>
    <col min="6676" max="6676" width="4.125" style="180" customWidth="1"/>
    <col min="6677" max="6677" width="5.25" style="180" customWidth="1"/>
    <col min="6678" max="6912" width="9" style="180"/>
    <col min="6913" max="6913" width="3.75" style="180" customWidth="1"/>
    <col min="6914" max="6914" width="4.125" style="180" customWidth="1"/>
    <col min="6915" max="6916" width="3.75" style="180" customWidth="1"/>
    <col min="6917" max="6922" width="4.125" style="180" customWidth="1"/>
    <col min="6923" max="6928" width="3.75" style="180" customWidth="1"/>
    <col min="6929" max="6929" width="4.125" style="180" customWidth="1"/>
    <col min="6930" max="6930" width="3.375" style="180" customWidth="1"/>
    <col min="6931" max="6931" width="3.75" style="180" customWidth="1"/>
    <col min="6932" max="6932" width="4.125" style="180" customWidth="1"/>
    <col min="6933" max="6933" width="5.25" style="180" customWidth="1"/>
    <col min="6934" max="7168" width="9" style="180"/>
    <col min="7169" max="7169" width="3.75" style="180" customWidth="1"/>
    <col min="7170" max="7170" width="4.125" style="180" customWidth="1"/>
    <col min="7171" max="7172" width="3.75" style="180" customWidth="1"/>
    <col min="7173" max="7178" width="4.125" style="180" customWidth="1"/>
    <col min="7179" max="7184" width="3.75" style="180" customWidth="1"/>
    <col min="7185" max="7185" width="4.125" style="180" customWidth="1"/>
    <col min="7186" max="7186" width="3.375" style="180" customWidth="1"/>
    <col min="7187" max="7187" width="3.75" style="180" customWidth="1"/>
    <col min="7188" max="7188" width="4.125" style="180" customWidth="1"/>
    <col min="7189" max="7189" width="5.25" style="180" customWidth="1"/>
    <col min="7190" max="7424" width="9" style="180"/>
    <col min="7425" max="7425" width="3.75" style="180" customWidth="1"/>
    <col min="7426" max="7426" width="4.125" style="180" customWidth="1"/>
    <col min="7427" max="7428" width="3.75" style="180" customWidth="1"/>
    <col min="7429" max="7434" width="4.125" style="180" customWidth="1"/>
    <col min="7435" max="7440" width="3.75" style="180" customWidth="1"/>
    <col min="7441" max="7441" width="4.125" style="180" customWidth="1"/>
    <col min="7442" max="7442" width="3.375" style="180" customWidth="1"/>
    <col min="7443" max="7443" width="3.75" style="180" customWidth="1"/>
    <col min="7444" max="7444" width="4.125" style="180" customWidth="1"/>
    <col min="7445" max="7445" width="5.25" style="180" customWidth="1"/>
    <col min="7446" max="7680" width="9" style="180"/>
    <col min="7681" max="7681" width="3.75" style="180" customWidth="1"/>
    <col min="7682" max="7682" width="4.125" style="180" customWidth="1"/>
    <col min="7683" max="7684" width="3.75" style="180" customWidth="1"/>
    <col min="7685" max="7690" width="4.125" style="180" customWidth="1"/>
    <col min="7691" max="7696" width="3.75" style="180" customWidth="1"/>
    <col min="7697" max="7697" width="4.125" style="180" customWidth="1"/>
    <col min="7698" max="7698" width="3.375" style="180" customWidth="1"/>
    <col min="7699" max="7699" width="3.75" style="180" customWidth="1"/>
    <col min="7700" max="7700" width="4.125" style="180" customWidth="1"/>
    <col min="7701" max="7701" width="5.25" style="180" customWidth="1"/>
    <col min="7702" max="7936" width="9" style="180"/>
    <col min="7937" max="7937" width="3.75" style="180" customWidth="1"/>
    <col min="7938" max="7938" width="4.125" style="180" customWidth="1"/>
    <col min="7939" max="7940" width="3.75" style="180" customWidth="1"/>
    <col min="7941" max="7946" width="4.125" style="180" customWidth="1"/>
    <col min="7947" max="7952" width="3.75" style="180" customWidth="1"/>
    <col min="7953" max="7953" width="4.125" style="180" customWidth="1"/>
    <col min="7954" max="7954" width="3.375" style="180" customWidth="1"/>
    <col min="7955" max="7955" width="3.75" style="180" customWidth="1"/>
    <col min="7956" max="7956" width="4.125" style="180" customWidth="1"/>
    <col min="7957" max="7957" width="5.25" style="180" customWidth="1"/>
    <col min="7958" max="8192" width="9" style="180"/>
    <col min="8193" max="8193" width="3.75" style="180" customWidth="1"/>
    <col min="8194" max="8194" width="4.125" style="180" customWidth="1"/>
    <col min="8195" max="8196" width="3.75" style="180" customWidth="1"/>
    <col min="8197" max="8202" width="4.125" style="180" customWidth="1"/>
    <col min="8203" max="8208" width="3.75" style="180" customWidth="1"/>
    <col min="8209" max="8209" width="4.125" style="180" customWidth="1"/>
    <col min="8210" max="8210" width="3.375" style="180" customWidth="1"/>
    <col min="8211" max="8211" width="3.75" style="180" customWidth="1"/>
    <col min="8212" max="8212" width="4.125" style="180" customWidth="1"/>
    <col min="8213" max="8213" width="5.25" style="180" customWidth="1"/>
    <col min="8214" max="8448" width="9" style="180"/>
    <col min="8449" max="8449" width="3.75" style="180" customWidth="1"/>
    <col min="8450" max="8450" width="4.125" style="180" customWidth="1"/>
    <col min="8451" max="8452" width="3.75" style="180" customWidth="1"/>
    <col min="8453" max="8458" width="4.125" style="180" customWidth="1"/>
    <col min="8459" max="8464" width="3.75" style="180" customWidth="1"/>
    <col min="8465" max="8465" width="4.125" style="180" customWidth="1"/>
    <col min="8466" max="8466" width="3.375" style="180" customWidth="1"/>
    <col min="8467" max="8467" width="3.75" style="180" customWidth="1"/>
    <col min="8468" max="8468" width="4.125" style="180" customWidth="1"/>
    <col min="8469" max="8469" width="5.25" style="180" customWidth="1"/>
    <col min="8470" max="8704" width="9" style="180"/>
    <col min="8705" max="8705" width="3.75" style="180" customWidth="1"/>
    <col min="8706" max="8706" width="4.125" style="180" customWidth="1"/>
    <col min="8707" max="8708" width="3.75" style="180" customWidth="1"/>
    <col min="8709" max="8714" width="4.125" style="180" customWidth="1"/>
    <col min="8715" max="8720" width="3.75" style="180" customWidth="1"/>
    <col min="8721" max="8721" width="4.125" style="180" customWidth="1"/>
    <col min="8722" max="8722" width="3.375" style="180" customWidth="1"/>
    <col min="8723" max="8723" width="3.75" style="180" customWidth="1"/>
    <col min="8724" max="8724" width="4.125" style="180" customWidth="1"/>
    <col min="8725" max="8725" width="5.25" style="180" customWidth="1"/>
    <col min="8726" max="8960" width="9" style="180"/>
    <col min="8961" max="8961" width="3.75" style="180" customWidth="1"/>
    <col min="8962" max="8962" width="4.125" style="180" customWidth="1"/>
    <col min="8963" max="8964" width="3.75" style="180" customWidth="1"/>
    <col min="8965" max="8970" width="4.125" style="180" customWidth="1"/>
    <col min="8971" max="8976" width="3.75" style="180" customWidth="1"/>
    <col min="8977" max="8977" width="4.125" style="180" customWidth="1"/>
    <col min="8978" max="8978" width="3.375" style="180" customWidth="1"/>
    <col min="8979" max="8979" width="3.75" style="180" customWidth="1"/>
    <col min="8980" max="8980" width="4.125" style="180" customWidth="1"/>
    <col min="8981" max="8981" width="5.25" style="180" customWidth="1"/>
    <col min="8982" max="9216" width="9" style="180"/>
    <col min="9217" max="9217" width="3.75" style="180" customWidth="1"/>
    <col min="9218" max="9218" width="4.125" style="180" customWidth="1"/>
    <col min="9219" max="9220" width="3.75" style="180" customWidth="1"/>
    <col min="9221" max="9226" width="4.125" style="180" customWidth="1"/>
    <col min="9227" max="9232" width="3.75" style="180" customWidth="1"/>
    <col min="9233" max="9233" width="4.125" style="180" customWidth="1"/>
    <col min="9234" max="9234" width="3.375" style="180" customWidth="1"/>
    <col min="9235" max="9235" width="3.75" style="180" customWidth="1"/>
    <col min="9236" max="9236" width="4.125" style="180" customWidth="1"/>
    <col min="9237" max="9237" width="5.25" style="180" customWidth="1"/>
    <col min="9238" max="9472" width="9" style="180"/>
    <col min="9473" max="9473" width="3.75" style="180" customWidth="1"/>
    <col min="9474" max="9474" width="4.125" style="180" customWidth="1"/>
    <col min="9475" max="9476" width="3.75" style="180" customWidth="1"/>
    <col min="9477" max="9482" width="4.125" style="180" customWidth="1"/>
    <col min="9483" max="9488" width="3.75" style="180" customWidth="1"/>
    <col min="9489" max="9489" width="4.125" style="180" customWidth="1"/>
    <col min="9490" max="9490" width="3.375" style="180" customWidth="1"/>
    <col min="9491" max="9491" width="3.75" style="180" customWidth="1"/>
    <col min="9492" max="9492" width="4.125" style="180" customWidth="1"/>
    <col min="9493" max="9493" width="5.25" style="180" customWidth="1"/>
    <col min="9494" max="9728" width="9" style="180"/>
    <col min="9729" max="9729" width="3.75" style="180" customWidth="1"/>
    <col min="9730" max="9730" width="4.125" style="180" customWidth="1"/>
    <col min="9731" max="9732" width="3.75" style="180" customWidth="1"/>
    <col min="9733" max="9738" width="4.125" style="180" customWidth="1"/>
    <col min="9739" max="9744" width="3.75" style="180" customWidth="1"/>
    <col min="9745" max="9745" width="4.125" style="180" customWidth="1"/>
    <col min="9746" max="9746" width="3.375" style="180" customWidth="1"/>
    <col min="9747" max="9747" width="3.75" style="180" customWidth="1"/>
    <col min="9748" max="9748" width="4.125" style="180" customWidth="1"/>
    <col min="9749" max="9749" width="5.25" style="180" customWidth="1"/>
    <col min="9750" max="9984" width="9" style="180"/>
    <col min="9985" max="9985" width="3.75" style="180" customWidth="1"/>
    <col min="9986" max="9986" width="4.125" style="180" customWidth="1"/>
    <col min="9987" max="9988" width="3.75" style="180" customWidth="1"/>
    <col min="9989" max="9994" width="4.125" style="180" customWidth="1"/>
    <col min="9995" max="10000" width="3.75" style="180" customWidth="1"/>
    <col min="10001" max="10001" width="4.125" style="180" customWidth="1"/>
    <col min="10002" max="10002" width="3.375" style="180" customWidth="1"/>
    <col min="10003" max="10003" width="3.75" style="180" customWidth="1"/>
    <col min="10004" max="10004" width="4.125" style="180" customWidth="1"/>
    <col min="10005" max="10005" width="5.25" style="180" customWidth="1"/>
    <col min="10006" max="10240" width="9" style="180"/>
    <col min="10241" max="10241" width="3.75" style="180" customWidth="1"/>
    <col min="10242" max="10242" width="4.125" style="180" customWidth="1"/>
    <col min="10243" max="10244" width="3.75" style="180" customWidth="1"/>
    <col min="10245" max="10250" width="4.125" style="180" customWidth="1"/>
    <col min="10251" max="10256" width="3.75" style="180" customWidth="1"/>
    <col min="10257" max="10257" width="4.125" style="180" customWidth="1"/>
    <col min="10258" max="10258" width="3.375" style="180" customWidth="1"/>
    <col min="10259" max="10259" width="3.75" style="180" customWidth="1"/>
    <col min="10260" max="10260" width="4.125" style="180" customWidth="1"/>
    <col min="10261" max="10261" width="5.25" style="180" customWidth="1"/>
    <col min="10262" max="10496" width="9" style="180"/>
    <col min="10497" max="10497" width="3.75" style="180" customWidth="1"/>
    <col min="10498" max="10498" width="4.125" style="180" customWidth="1"/>
    <col min="10499" max="10500" width="3.75" style="180" customWidth="1"/>
    <col min="10501" max="10506" width="4.125" style="180" customWidth="1"/>
    <col min="10507" max="10512" width="3.75" style="180" customWidth="1"/>
    <col min="10513" max="10513" width="4.125" style="180" customWidth="1"/>
    <col min="10514" max="10514" width="3.375" style="180" customWidth="1"/>
    <col min="10515" max="10515" width="3.75" style="180" customWidth="1"/>
    <col min="10516" max="10516" width="4.125" style="180" customWidth="1"/>
    <col min="10517" max="10517" width="5.25" style="180" customWidth="1"/>
    <col min="10518" max="10752" width="9" style="180"/>
    <col min="10753" max="10753" width="3.75" style="180" customWidth="1"/>
    <col min="10754" max="10754" width="4.125" style="180" customWidth="1"/>
    <col min="10755" max="10756" width="3.75" style="180" customWidth="1"/>
    <col min="10757" max="10762" width="4.125" style="180" customWidth="1"/>
    <col min="10763" max="10768" width="3.75" style="180" customWidth="1"/>
    <col min="10769" max="10769" width="4.125" style="180" customWidth="1"/>
    <col min="10770" max="10770" width="3.375" style="180" customWidth="1"/>
    <col min="10771" max="10771" width="3.75" style="180" customWidth="1"/>
    <col min="10772" max="10772" width="4.125" style="180" customWidth="1"/>
    <col min="10773" max="10773" width="5.25" style="180" customWidth="1"/>
    <col min="10774" max="11008" width="9" style="180"/>
    <col min="11009" max="11009" width="3.75" style="180" customWidth="1"/>
    <col min="11010" max="11010" width="4.125" style="180" customWidth="1"/>
    <col min="11011" max="11012" width="3.75" style="180" customWidth="1"/>
    <col min="11013" max="11018" width="4.125" style="180" customWidth="1"/>
    <col min="11019" max="11024" width="3.75" style="180" customWidth="1"/>
    <col min="11025" max="11025" width="4.125" style="180" customWidth="1"/>
    <col min="11026" max="11026" width="3.375" style="180" customWidth="1"/>
    <col min="11027" max="11027" width="3.75" style="180" customWidth="1"/>
    <col min="11028" max="11028" width="4.125" style="180" customWidth="1"/>
    <col min="11029" max="11029" width="5.25" style="180" customWidth="1"/>
    <col min="11030" max="11264" width="9" style="180"/>
    <col min="11265" max="11265" width="3.75" style="180" customWidth="1"/>
    <col min="11266" max="11266" width="4.125" style="180" customWidth="1"/>
    <col min="11267" max="11268" width="3.75" style="180" customWidth="1"/>
    <col min="11269" max="11274" width="4.125" style="180" customWidth="1"/>
    <col min="11275" max="11280" width="3.75" style="180" customWidth="1"/>
    <col min="11281" max="11281" width="4.125" style="180" customWidth="1"/>
    <col min="11282" max="11282" width="3.375" style="180" customWidth="1"/>
    <col min="11283" max="11283" width="3.75" style="180" customWidth="1"/>
    <col min="11284" max="11284" width="4.125" style="180" customWidth="1"/>
    <col min="11285" max="11285" width="5.25" style="180" customWidth="1"/>
    <col min="11286" max="11520" width="9" style="180"/>
    <col min="11521" max="11521" width="3.75" style="180" customWidth="1"/>
    <col min="11522" max="11522" width="4.125" style="180" customWidth="1"/>
    <col min="11523" max="11524" width="3.75" style="180" customWidth="1"/>
    <col min="11525" max="11530" width="4.125" style="180" customWidth="1"/>
    <col min="11531" max="11536" width="3.75" style="180" customWidth="1"/>
    <col min="11537" max="11537" width="4.125" style="180" customWidth="1"/>
    <col min="11538" max="11538" width="3.375" style="180" customWidth="1"/>
    <col min="11539" max="11539" width="3.75" style="180" customWidth="1"/>
    <col min="11540" max="11540" width="4.125" style="180" customWidth="1"/>
    <col min="11541" max="11541" width="5.25" style="180" customWidth="1"/>
    <col min="11542" max="11776" width="9" style="180"/>
    <col min="11777" max="11777" width="3.75" style="180" customWidth="1"/>
    <col min="11778" max="11778" width="4.125" style="180" customWidth="1"/>
    <col min="11779" max="11780" width="3.75" style="180" customWidth="1"/>
    <col min="11781" max="11786" width="4.125" style="180" customWidth="1"/>
    <col min="11787" max="11792" width="3.75" style="180" customWidth="1"/>
    <col min="11793" max="11793" width="4.125" style="180" customWidth="1"/>
    <col min="11794" max="11794" width="3.375" style="180" customWidth="1"/>
    <col min="11795" max="11795" width="3.75" style="180" customWidth="1"/>
    <col min="11796" max="11796" width="4.125" style="180" customWidth="1"/>
    <col min="11797" max="11797" width="5.25" style="180" customWidth="1"/>
    <col min="11798" max="12032" width="9" style="180"/>
    <col min="12033" max="12033" width="3.75" style="180" customWidth="1"/>
    <col min="12034" max="12034" width="4.125" style="180" customWidth="1"/>
    <col min="12035" max="12036" width="3.75" style="180" customWidth="1"/>
    <col min="12037" max="12042" width="4.125" style="180" customWidth="1"/>
    <col min="12043" max="12048" width="3.75" style="180" customWidth="1"/>
    <col min="12049" max="12049" width="4.125" style="180" customWidth="1"/>
    <col min="12050" max="12050" width="3.375" style="180" customWidth="1"/>
    <col min="12051" max="12051" width="3.75" style="180" customWidth="1"/>
    <col min="12052" max="12052" width="4.125" style="180" customWidth="1"/>
    <col min="12053" max="12053" width="5.25" style="180" customWidth="1"/>
    <col min="12054" max="12288" width="9" style="180"/>
    <col min="12289" max="12289" width="3.75" style="180" customWidth="1"/>
    <col min="12290" max="12290" width="4.125" style="180" customWidth="1"/>
    <col min="12291" max="12292" width="3.75" style="180" customWidth="1"/>
    <col min="12293" max="12298" width="4.125" style="180" customWidth="1"/>
    <col min="12299" max="12304" width="3.75" style="180" customWidth="1"/>
    <col min="12305" max="12305" width="4.125" style="180" customWidth="1"/>
    <col min="12306" max="12306" width="3.375" style="180" customWidth="1"/>
    <col min="12307" max="12307" width="3.75" style="180" customWidth="1"/>
    <col min="12308" max="12308" width="4.125" style="180" customWidth="1"/>
    <col min="12309" max="12309" width="5.25" style="180" customWidth="1"/>
    <col min="12310" max="12544" width="9" style="180"/>
    <col min="12545" max="12545" width="3.75" style="180" customWidth="1"/>
    <col min="12546" max="12546" width="4.125" style="180" customWidth="1"/>
    <col min="12547" max="12548" width="3.75" style="180" customWidth="1"/>
    <col min="12549" max="12554" width="4.125" style="180" customWidth="1"/>
    <col min="12555" max="12560" width="3.75" style="180" customWidth="1"/>
    <col min="12561" max="12561" width="4.125" style="180" customWidth="1"/>
    <col min="12562" max="12562" width="3.375" style="180" customWidth="1"/>
    <col min="12563" max="12563" width="3.75" style="180" customWidth="1"/>
    <col min="12564" max="12564" width="4.125" style="180" customWidth="1"/>
    <col min="12565" max="12565" width="5.25" style="180" customWidth="1"/>
    <col min="12566" max="12800" width="9" style="180"/>
    <col min="12801" max="12801" width="3.75" style="180" customWidth="1"/>
    <col min="12802" max="12802" width="4.125" style="180" customWidth="1"/>
    <col min="12803" max="12804" width="3.75" style="180" customWidth="1"/>
    <col min="12805" max="12810" width="4.125" style="180" customWidth="1"/>
    <col min="12811" max="12816" width="3.75" style="180" customWidth="1"/>
    <col min="12817" max="12817" width="4.125" style="180" customWidth="1"/>
    <col min="12818" max="12818" width="3.375" style="180" customWidth="1"/>
    <col min="12819" max="12819" width="3.75" style="180" customWidth="1"/>
    <col min="12820" max="12820" width="4.125" style="180" customWidth="1"/>
    <col min="12821" max="12821" width="5.25" style="180" customWidth="1"/>
    <col min="12822" max="13056" width="9" style="180"/>
    <col min="13057" max="13057" width="3.75" style="180" customWidth="1"/>
    <col min="13058" max="13058" width="4.125" style="180" customWidth="1"/>
    <col min="13059" max="13060" width="3.75" style="180" customWidth="1"/>
    <col min="13061" max="13066" width="4.125" style="180" customWidth="1"/>
    <col min="13067" max="13072" width="3.75" style="180" customWidth="1"/>
    <col min="13073" max="13073" width="4.125" style="180" customWidth="1"/>
    <col min="13074" max="13074" width="3.375" style="180" customWidth="1"/>
    <col min="13075" max="13075" width="3.75" style="180" customWidth="1"/>
    <col min="13076" max="13076" width="4.125" style="180" customWidth="1"/>
    <col min="13077" max="13077" width="5.25" style="180" customWidth="1"/>
    <col min="13078" max="13312" width="9" style="180"/>
    <col min="13313" max="13313" width="3.75" style="180" customWidth="1"/>
    <col min="13314" max="13314" width="4.125" style="180" customWidth="1"/>
    <col min="13315" max="13316" width="3.75" style="180" customWidth="1"/>
    <col min="13317" max="13322" width="4.125" style="180" customWidth="1"/>
    <col min="13323" max="13328" width="3.75" style="180" customWidth="1"/>
    <col min="13329" max="13329" width="4.125" style="180" customWidth="1"/>
    <col min="13330" max="13330" width="3.375" style="180" customWidth="1"/>
    <col min="13331" max="13331" width="3.75" style="180" customWidth="1"/>
    <col min="13332" max="13332" width="4.125" style="180" customWidth="1"/>
    <col min="13333" max="13333" width="5.25" style="180" customWidth="1"/>
    <col min="13334" max="13568" width="9" style="180"/>
    <col min="13569" max="13569" width="3.75" style="180" customWidth="1"/>
    <col min="13570" max="13570" width="4.125" style="180" customWidth="1"/>
    <col min="13571" max="13572" width="3.75" style="180" customWidth="1"/>
    <col min="13573" max="13578" width="4.125" style="180" customWidth="1"/>
    <col min="13579" max="13584" width="3.75" style="180" customWidth="1"/>
    <col min="13585" max="13585" width="4.125" style="180" customWidth="1"/>
    <col min="13586" max="13586" width="3.375" style="180" customWidth="1"/>
    <col min="13587" max="13587" width="3.75" style="180" customWidth="1"/>
    <col min="13588" max="13588" width="4.125" style="180" customWidth="1"/>
    <col min="13589" max="13589" width="5.25" style="180" customWidth="1"/>
    <col min="13590" max="13824" width="9" style="180"/>
    <col min="13825" max="13825" width="3.75" style="180" customWidth="1"/>
    <col min="13826" max="13826" width="4.125" style="180" customWidth="1"/>
    <col min="13827" max="13828" width="3.75" style="180" customWidth="1"/>
    <col min="13829" max="13834" width="4.125" style="180" customWidth="1"/>
    <col min="13835" max="13840" width="3.75" style="180" customWidth="1"/>
    <col min="13841" max="13841" width="4.125" style="180" customWidth="1"/>
    <col min="13842" max="13842" width="3.375" style="180" customWidth="1"/>
    <col min="13843" max="13843" width="3.75" style="180" customWidth="1"/>
    <col min="13844" max="13844" width="4.125" style="180" customWidth="1"/>
    <col min="13845" max="13845" width="5.25" style="180" customWidth="1"/>
    <col min="13846" max="14080" width="9" style="180"/>
    <col min="14081" max="14081" width="3.75" style="180" customWidth="1"/>
    <col min="14082" max="14082" width="4.125" style="180" customWidth="1"/>
    <col min="14083" max="14084" width="3.75" style="180" customWidth="1"/>
    <col min="14085" max="14090" width="4.125" style="180" customWidth="1"/>
    <col min="14091" max="14096" width="3.75" style="180" customWidth="1"/>
    <col min="14097" max="14097" width="4.125" style="180" customWidth="1"/>
    <col min="14098" max="14098" width="3.375" style="180" customWidth="1"/>
    <col min="14099" max="14099" width="3.75" style="180" customWidth="1"/>
    <col min="14100" max="14100" width="4.125" style="180" customWidth="1"/>
    <col min="14101" max="14101" width="5.25" style="180" customWidth="1"/>
    <col min="14102" max="14336" width="9" style="180"/>
    <col min="14337" max="14337" width="3.75" style="180" customWidth="1"/>
    <col min="14338" max="14338" width="4.125" style="180" customWidth="1"/>
    <col min="14339" max="14340" width="3.75" style="180" customWidth="1"/>
    <col min="14341" max="14346" width="4.125" style="180" customWidth="1"/>
    <col min="14347" max="14352" width="3.75" style="180" customWidth="1"/>
    <col min="14353" max="14353" width="4.125" style="180" customWidth="1"/>
    <col min="14354" max="14354" width="3.375" style="180" customWidth="1"/>
    <col min="14355" max="14355" width="3.75" style="180" customWidth="1"/>
    <col min="14356" max="14356" width="4.125" style="180" customWidth="1"/>
    <col min="14357" max="14357" width="5.25" style="180" customWidth="1"/>
    <col min="14358" max="14592" width="9" style="180"/>
    <col min="14593" max="14593" width="3.75" style="180" customWidth="1"/>
    <col min="14594" max="14594" width="4.125" style="180" customWidth="1"/>
    <col min="14595" max="14596" width="3.75" style="180" customWidth="1"/>
    <col min="14597" max="14602" width="4.125" style="180" customWidth="1"/>
    <col min="14603" max="14608" width="3.75" style="180" customWidth="1"/>
    <col min="14609" max="14609" width="4.125" style="180" customWidth="1"/>
    <col min="14610" max="14610" width="3.375" style="180" customWidth="1"/>
    <col min="14611" max="14611" width="3.75" style="180" customWidth="1"/>
    <col min="14612" max="14612" width="4.125" style="180" customWidth="1"/>
    <col min="14613" max="14613" width="5.25" style="180" customWidth="1"/>
    <col min="14614" max="14848" width="9" style="180"/>
    <col min="14849" max="14849" width="3.75" style="180" customWidth="1"/>
    <col min="14850" max="14850" width="4.125" style="180" customWidth="1"/>
    <col min="14851" max="14852" width="3.75" style="180" customWidth="1"/>
    <col min="14853" max="14858" width="4.125" style="180" customWidth="1"/>
    <col min="14859" max="14864" width="3.75" style="180" customWidth="1"/>
    <col min="14865" max="14865" width="4.125" style="180" customWidth="1"/>
    <col min="14866" max="14866" width="3.375" style="180" customWidth="1"/>
    <col min="14867" max="14867" width="3.75" style="180" customWidth="1"/>
    <col min="14868" max="14868" width="4.125" style="180" customWidth="1"/>
    <col min="14869" max="14869" width="5.25" style="180" customWidth="1"/>
    <col min="14870" max="15104" width="9" style="180"/>
    <col min="15105" max="15105" width="3.75" style="180" customWidth="1"/>
    <col min="15106" max="15106" width="4.125" style="180" customWidth="1"/>
    <col min="15107" max="15108" width="3.75" style="180" customWidth="1"/>
    <col min="15109" max="15114" width="4.125" style="180" customWidth="1"/>
    <col min="15115" max="15120" width="3.75" style="180" customWidth="1"/>
    <col min="15121" max="15121" width="4.125" style="180" customWidth="1"/>
    <col min="15122" max="15122" width="3.375" style="180" customWidth="1"/>
    <col min="15123" max="15123" width="3.75" style="180" customWidth="1"/>
    <col min="15124" max="15124" width="4.125" style="180" customWidth="1"/>
    <col min="15125" max="15125" width="5.25" style="180" customWidth="1"/>
    <col min="15126" max="15360" width="9" style="180"/>
    <col min="15361" max="15361" width="3.75" style="180" customWidth="1"/>
    <col min="15362" max="15362" width="4.125" style="180" customWidth="1"/>
    <col min="15363" max="15364" width="3.75" style="180" customWidth="1"/>
    <col min="15365" max="15370" width="4.125" style="180" customWidth="1"/>
    <col min="15371" max="15376" width="3.75" style="180" customWidth="1"/>
    <col min="15377" max="15377" width="4.125" style="180" customWidth="1"/>
    <col min="15378" max="15378" width="3.375" style="180" customWidth="1"/>
    <col min="15379" max="15379" width="3.75" style="180" customWidth="1"/>
    <col min="15380" max="15380" width="4.125" style="180" customWidth="1"/>
    <col min="15381" max="15381" width="5.25" style="180" customWidth="1"/>
    <col min="15382" max="15616" width="9" style="180"/>
    <col min="15617" max="15617" width="3.75" style="180" customWidth="1"/>
    <col min="15618" max="15618" width="4.125" style="180" customWidth="1"/>
    <col min="15619" max="15620" width="3.75" style="180" customWidth="1"/>
    <col min="15621" max="15626" width="4.125" style="180" customWidth="1"/>
    <col min="15627" max="15632" width="3.75" style="180" customWidth="1"/>
    <col min="15633" max="15633" width="4.125" style="180" customWidth="1"/>
    <col min="15634" max="15634" width="3.375" style="180" customWidth="1"/>
    <col min="15635" max="15635" width="3.75" style="180" customWidth="1"/>
    <col min="15636" max="15636" width="4.125" style="180" customWidth="1"/>
    <col min="15637" max="15637" width="5.25" style="180" customWidth="1"/>
    <col min="15638" max="15872" width="9" style="180"/>
    <col min="15873" max="15873" width="3.75" style="180" customWidth="1"/>
    <col min="15874" max="15874" width="4.125" style="180" customWidth="1"/>
    <col min="15875" max="15876" width="3.75" style="180" customWidth="1"/>
    <col min="15877" max="15882" width="4.125" style="180" customWidth="1"/>
    <col min="15883" max="15888" width="3.75" style="180" customWidth="1"/>
    <col min="15889" max="15889" width="4.125" style="180" customWidth="1"/>
    <col min="15890" max="15890" width="3.375" style="180" customWidth="1"/>
    <col min="15891" max="15891" width="3.75" style="180" customWidth="1"/>
    <col min="15892" max="15892" width="4.125" style="180" customWidth="1"/>
    <col min="15893" max="15893" width="5.25" style="180" customWidth="1"/>
    <col min="15894" max="16128" width="9" style="180"/>
    <col min="16129" max="16129" width="3.75" style="180" customWidth="1"/>
    <col min="16130" max="16130" width="4.125" style="180" customWidth="1"/>
    <col min="16131" max="16132" width="3.75" style="180" customWidth="1"/>
    <col min="16133" max="16138" width="4.125" style="180" customWidth="1"/>
    <col min="16139" max="16144" width="3.75" style="180" customWidth="1"/>
    <col min="16145" max="16145" width="4.125" style="180" customWidth="1"/>
    <col min="16146" max="16146" width="3.375" style="180" customWidth="1"/>
    <col min="16147" max="16147" width="3.75" style="180" customWidth="1"/>
    <col min="16148" max="16148" width="4.125" style="180" customWidth="1"/>
    <col min="16149" max="16149" width="5.25" style="180" customWidth="1"/>
    <col min="16150" max="16384" width="9" style="180"/>
  </cols>
  <sheetData>
    <row r="1" spans="1:21" ht="18" customHeight="1" x14ac:dyDescent="0.15">
      <c r="A1" s="133"/>
      <c r="B1" s="492" t="s">
        <v>9183</v>
      </c>
      <c r="C1" s="493"/>
      <c r="D1" s="494"/>
      <c r="E1" s="501" t="s">
        <v>9184</v>
      </c>
      <c r="F1" s="502"/>
      <c r="G1" s="503"/>
      <c r="H1" s="501" t="s">
        <v>9314</v>
      </c>
      <c r="I1" s="502"/>
      <c r="J1" s="502"/>
      <c r="K1" s="502"/>
      <c r="L1" s="502"/>
      <c r="M1" s="502"/>
      <c r="N1" s="502"/>
      <c r="O1" s="502"/>
      <c r="P1" s="503"/>
      <c r="Q1" s="504" t="s">
        <v>9185</v>
      </c>
      <c r="R1" s="504"/>
      <c r="S1" s="504"/>
      <c r="T1" s="133"/>
      <c r="U1" s="133"/>
    </row>
    <row r="2" spans="1:21" ht="18" customHeight="1" x14ac:dyDescent="0.15">
      <c r="A2" s="133"/>
      <c r="B2" s="495"/>
      <c r="C2" s="496"/>
      <c r="D2" s="497"/>
      <c r="E2" s="501" t="s">
        <v>9186</v>
      </c>
      <c r="F2" s="502"/>
      <c r="G2" s="503"/>
      <c r="H2" s="501" t="s">
        <v>9187</v>
      </c>
      <c r="I2" s="502"/>
      <c r="J2" s="503"/>
      <c r="K2" s="501" t="s">
        <v>9315</v>
      </c>
      <c r="L2" s="502"/>
      <c r="M2" s="503"/>
      <c r="N2" s="501" t="s">
        <v>9188</v>
      </c>
      <c r="O2" s="502"/>
      <c r="P2" s="503"/>
      <c r="Q2" s="504"/>
      <c r="R2" s="504"/>
      <c r="S2" s="504"/>
      <c r="T2" s="133"/>
      <c r="U2" s="133"/>
    </row>
    <row r="3" spans="1:21" x14ac:dyDescent="0.15">
      <c r="B3" s="495"/>
      <c r="C3" s="496"/>
      <c r="D3" s="497"/>
      <c r="E3" s="505"/>
      <c r="F3" s="506"/>
      <c r="G3" s="507"/>
      <c r="H3" s="75"/>
      <c r="I3" s="66"/>
      <c r="J3" s="67"/>
      <c r="K3" s="75"/>
      <c r="L3" s="66"/>
      <c r="M3" s="67"/>
      <c r="N3" s="504"/>
      <c r="O3" s="504"/>
      <c r="P3" s="504"/>
      <c r="Q3" s="76"/>
      <c r="R3" s="65"/>
      <c r="S3" s="71"/>
      <c r="T3" s="65"/>
      <c r="U3" s="65"/>
    </row>
    <row r="4" spans="1:21" x14ac:dyDescent="0.15">
      <c r="B4" s="495"/>
      <c r="C4" s="496"/>
      <c r="D4" s="497"/>
      <c r="E4" s="508"/>
      <c r="F4" s="454"/>
      <c r="G4" s="509"/>
      <c r="H4" s="76"/>
      <c r="I4" s="65"/>
      <c r="J4" s="71"/>
      <c r="K4" s="76"/>
      <c r="L4" s="65"/>
      <c r="M4" s="71"/>
      <c r="N4" s="504"/>
      <c r="O4" s="504"/>
      <c r="P4" s="504"/>
      <c r="Q4" s="76"/>
      <c r="R4" s="65"/>
      <c r="S4" s="71"/>
      <c r="T4" s="65"/>
      <c r="U4" s="65"/>
    </row>
    <row r="5" spans="1:21" x14ac:dyDescent="0.15">
      <c r="B5" s="495"/>
      <c r="C5" s="496"/>
      <c r="D5" s="497"/>
      <c r="E5" s="508"/>
      <c r="F5" s="454"/>
      <c r="G5" s="509"/>
      <c r="H5" s="76"/>
      <c r="I5" s="65"/>
      <c r="J5" s="71"/>
      <c r="K5" s="76"/>
      <c r="L5" s="65"/>
      <c r="M5" s="71"/>
      <c r="N5" s="504"/>
      <c r="O5" s="504"/>
      <c r="P5" s="504"/>
      <c r="Q5" s="76"/>
      <c r="R5" s="65"/>
      <c r="S5" s="71"/>
      <c r="T5" s="65"/>
      <c r="U5" s="65"/>
    </row>
    <row r="6" spans="1:21" x14ac:dyDescent="0.15">
      <c r="B6" s="498"/>
      <c r="C6" s="499"/>
      <c r="D6" s="500"/>
      <c r="E6" s="510"/>
      <c r="F6" s="511"/>
      <c r="G6" s="512"/>
      <c r="H6" s="135"/>
      <c r="I6" s="136"/>
      <c r="J6" s="140"/>
      <c r="K6" s="135"/>
      <c r="L6" s="136"/>
      <c r="M6" s="140"/>
      <c r="N6" s="504"/>
      <c r="O6" s="504"/>
      <c r="P6" s="504"/>
      <c r="Q6" s="135"/>
      <c r="R6" s="136"/>
      <c r="S6" s="140"/>
      <c r="T6" s="65"/>
      <c r="U6" s="65"/>
    </row>
    <row r="7" spans="1:21" x14ac:dyDescent="0.15">
      <c r="G7" s="69"/>
      <c r="H7" s="69"/>
      <c r="I7" s="69"/>
      <c r="J7" s="69"/>
      <c r="K7" s="69"/>
      <c r="L7" s="69"/>
      <c r="M7" s="69"/>
      <c r="N7" s="65"/>
      <c r="O7" s="65"/>
      <c r="P7" s="65"/>
      <c r="Q7" s="65"/>
      <c r="R7" s="65"/>
      <c r="S7" s="65"/>
      <c r="T7" s="65"/>
      <c r="U7" s="65"/>
    </row>
    <row r="8" spans="1:21" ht="13.5" x14ac:dyDescent="0.15">
      <c r="A8" s="514" t="s">
        <v>9324</v>
      </c>
      <c r="B8" s="514"/>
      <c r="C8" s="514"/>
      <c r="D8" s="514"/>
      <c r="E8" s="514"/>
      <c r="F8" s="514"/>
      <c r="G8" s="514"/>
      <c r="H8" s="514"/>
      <c r="I8" s="514"/>
      <c r="J8" s="514"/>
      <c r="K8" s="514"/>
      <c r="L8" s="514"/>
      <c r="M8" s="514"/>
      <c r="N8" s="514"/>
      <c r="O8" s="514"/>
      <c r="P8" s="514"/>
      <c r="Q8" s="514"/>
      <c r="R8" s="514"/>
      <c r="S8" s="514"/>
      <c r="T8" s="514"/>
      <c r="U8" s="514"/>
    </row>
    <row r="9" spans="1:21" ht="13.5" x14ac:dyDescent="0.15">
      <c r="A9" s="515"/>
      <c r="B9" s="515"/>
      <c r="C9" s="515"/>
      <c r="D9" s="515"/>
      <c r="E9" s="515"/>
      <c r="F9" s="515"/>
      <c r="G9" s="515"/>
      <c r="H9" s="515"/>
      <c r="I9" s="515"/>
      <c r="J9" s="515"/>
      <c r="K9" s="515"/>
      <c r="L9" s="515"/>
      <c r="M9" s="515"/>
      <c r="N9" s="515"/>
      <c r="O9" s="515"/>
      <c r="P9" s="515"/>
      <c r="Q9" s="515"/>
      <c r="R9" s="515"/>
      <c r="S9" s="515"/>
      <c r="T9" s="515"/>
      <c r="U9" s="515"/>
    </row>
    <row r="10" spans="1:21" ht="13.5" x14ac:dyDescent="0.15">
      <c r="A10" s="516"/>
      <c r="B10" s="517"/>
      <c r="C10" s="517"/>
      <c r="D10" s="517"/>
      <c r="E10" s="517"/>
      <c r="F10" s="517"/>
      <c r="G10" s="517"/>
      <c r="H10" s="517"/>
      <c r="I10" s="517"/>
      <c r="J10" s="517"/>
      <c r="K10" s="518"/>
      <c r="L10" s="460" t="s">
        <v>9325</v>
      </c>
      <c r="M10" s="461"/>
      <c r="N10" s="461"/>
      <c r="O10" s="461"/>
      <c r="P10" s="461"/>
      <c r="Q10" s="461"/>
      <c r="R10" s="461"/>
      <c r="S10" s="461"/>
      <c r="T10" s="461"/>
      <c r="U10" s="462"/>
    </row>
    <row r="11" spans="1:21" ht="13.5" x14ac:dyDescent="0.15">
      <c r="A11" s="519"/>
      <c r="B11" s="520"/>
      <c r="C11" s="520"/>
      <c r="D11" s="520"/>
      <c r="E11" s="520"/>
      <c r="F11" s="520"/>
      <c r="G11" s="520"/>
      <c r="H11" s="520"/>
      <c r="I11" s="520"/>
      <c r="J11" s="520"/>
      <c r="K11" s="521"/>
      <c r="L11" s="463"/>
      <c r="M11" s="464"/>
      <c r="N11" s="464"/>
      <c r="O11" s="464"/>
      <c r="P11" s="464"/>
      <c r="Q11" s="464"/>
      <c r="R11" s="464"/>
      <c r="S11" s="464"/>
      <c r="T11" s="464"/>
      <c r="U11" s="465"/>
    </row>
    <row r="12" spans="1:21" x14ac:dyDescent="0.15">
      <c r="A12" s="466" t="s">
        <v>9317</v>
      </c>
      <c r="B12" s="72"/>
      <c r="C12" s="468" t="s">
        <v>9326</v>
      </c>
      <c r="D12" s="468"/>
      <c r="E12" s="468"/>
      <c r="F12" s="468"/>
      <c r="G12" s="468"/>
      <c r="H12" s="468"/>
      <c r="I12" s="468"/>
      <c r="J12" s="468"/>
      <c r="K12" s="475"/>
      <c r="L12" s="471" t="s">
        <v>9189</v>
      </c>
      <c r="M12" s="522" t="s">
        <v>9327</v>
      </c>
      <c r="N12" s="523" t="s">
        <v>9189</v>
      </c>
      <c r="O12" s="523" t="s">
        <v>9318</v>
      </c>
      <c r="P12" s="523"/>
      <c r="Q12" s="523"/>
      <c r="R12" s="523"/>
      <c r="S12" s="523"/>
      <c r="T12" s="523"/>
      <c r="U12" s="524"/>
    </row>
    <row r="13" spans="1:21" x14ac:dyDescent="0.15">
      <c r="A13" s="467"/>
      <c r="B13" s="73"/>
      <c r="C13" s="469"/>
      <c r="D13" s="469"/>
      <c r="E13" s="469"/>
      <c r="F13" s="469"/>
      <c r="G13" s="469"/>
      <c r="H13" s="469"/>
      <c r="I13" s="469"/>
      <c r="J13" s="469"/>
      <c r="K13" s="477"/>
      <c r="L13" s="472"/>
      <c r="M13" s="525"/>
      <c r="N13" s="526"/>
      <c r="O13" s="526"/>
      <c r="P13" s="526"/>
      <c r="Q13" s="526"/>
      <c r="R13" s="526"/>
      <c r="S13" s="526"/>
      <c r="T13" s="526"/>
      <c r="U13" s="527"/>
    </row>
    <row r="14" spans="1:21" x14ac:dyDescent="0.15">
      <c r="A14" s="467"/>
      <c r="B14" s="73"/>
      <c r="C14" s="469"/>
      <c r="D14" s="469"/>
      <c r="E14" s="469"/>
      <c r="F14" s="469"/>
      <c r="G14" s="469"/>
      <c r="H14" s="469"/>
      <c r="I14" s="469"/>
      <c r="J14" s="469"/>
      <c r="K14" s="477"/>
      <c r="L14" s="472"/>
      <c r="M14" s="525"/>
      <c r="N14" s="526"/>
      <c r="O14" s="526"/>
      <c r="P14" s="526"/>
      <c r="Q14" s="526"/>
      <c r="R14" s="526"/>
      <c r="S14" s="526"/>
      <c r="T14" s="526"/>
      <c r="U14" s="527"/>
    </row>
    <row r="15" spans="1:21" x14ac:dyDescent="0.15">
      <c r="A15" s="467"/>
      <c r="B15" s="73"/>
      <c r="C15" s="469"/>
      <c r="D15" s="469"/>
      <c r="E15" s="469"/>
      <c r="F15" s="469"/>
      <c r="G15" s="469"/>
      <c r="H15" s="469"/>
      <c r="I15" s="469"/>
      <c r="J15" s="469"/>
      <c r="K15" s="477"/>
      <c r="L15" s="472"/>
      <c r="M15" s="525"/>
      <c r="N15" s="526"/>
      <c r="O15" s="526"/>
      <c r="P15" s="526"/>
      <c r="Q15" s="526"/>
      <c r="R15" s="526"/>
      <c r="S15" s="526"/>
      <c r="T15" s="526"/>
      <c r="U15" s="527"/>
    </row>
    <row r="16" spans="1:21" x14ac:dyDescent="0.15">
      <c r="A16" s="467"/>
      <c r="B16" s="74"/>
      <c r="C16" s="470"/>
      <c r="D16" s="470"/>
      <c r="E16" s="470"/>
      <c r="F16" s="470"/>
      <c r="G16" s="470"/>
      <c r="H16" s="470"/>
      <c r="I16" s="470"/>
      <c r="J16" s="470"/>
      <c r="K16" s="479"/>
      <c r="L16" s="473"/>
      <c r="M16" s="528"/>
      <c r="N16" s="529"/>
      <c r="O16" s="529"/>
      <c r="P16" s="529"/>
      <c r="Q16" s="529"/>
      <c r="R16" s="529"/>
      <c r="S16" s="529"/>
      <c r="T16" s="529"/>
      <c r="U16" s="530"/>
    </row>
    <row r="17" spans="1:21" ht="13.5" customHeight="1" x14ac:dyDescent="0.15">
      <c r="A17" s="466" t="s">
        <v>9319</v>
      </c>
      <c r="B17" s="474" t="s">
        <v>9320</v>
      </c>
      <c r="C17" s="468"/>
      <c r="D17" s="468"/>
      <c r="E17" s="468"/>
      <c r="F17" s="468"/>
      <c r="G17" s="468"/>
      <c r="H17" s="468"/>
      <c r="I17" s="468"/>
      <c r="J17" s="468"/>
      <c r="K17" s="475"/>
      <c r="L17" s="471" t="s">
        <v>9185</v>
      </c>
      <c r="M17" s="474" t="s">
        <v>9413</v>
      </c>
      <c r="N17" s="468" t="s">
        <v>9185</v>
      </c>
      <c r="O17" s="468" t="s">
        <v>9321</v>
      </c>
      <c r="P17" s="468"/>
      <c r="Q17" s="468"/>
      <c r="R17" s="468"/>
      <c r="S17" s="468"/>
      <c r="T17" s="468"/>
      <c r="U17" s="475"/>
    </row>
    <row r="18" spans="1:21" ht="13.5" customHeight="1" x14ac:dyDescent="0.15">
      <c r="A18" s="467"/>
      <c r="B18" s="476"/>
      <c r="C18" s="469"/>
      <c r="D18" s="469"/>
      <c r="E18" s="469"/>
      <c r="F18" s="469"/>
      <c r="G18" s="469"/>
      <c r="H18" s="469"/>
      <c r="I18" s="469"/>
      <c r="J18" s="469"/>
      <c r="K18" s="477"/>
      <c r="L18" s="472"/>
      <c r="M18" s="476"/>
      <c r="N18" s="469"/>
      <c r="O18" s="469"/>
      <c r="P18" s="469"/>
      <c r="Q18" s="469"/>
      <c r="R18" s="469"/>
      <c r="S18" s="469"/>
      <c r="T18" s="469"/>
      <c r="U18" s="477"/>
    </row>
    <row r="19" spans="1:21" ht="13.5" customHeight="1" x14ac:dyDescent="0.15">
      <c r="A19" s="467"/>
      <c r="B19" s="476"/>
      <c r="C19" s="469"/>
      <c r="D19" s="469"/>
      <c r="E19" s="469"/>
      <c r="F19" s="469"/>
      <c r="G19" s="469"/>
      <c r="H19" s="469"/>
      <c r="I19" s="469"/>
      <c r="J19" s="469"/>
      <c r="K19" s="477"/>
      <c r="L19" s="472"/>
      <c r="M19" s="476"/>
      <c r="N19" s="469"/>
      <c r="O19" s="469"/>
      <c r="P19" s="469"/>
      <c r="Q19" s="469"/>
      <c r="R19" s="469"/>
      <c r="S19" s="469"/>
      <c r="T19" s="469"/>
      <c r="U19" s="477"/>
    </row>
    <row r="20" spans="1:21" ht="13.5" customHeight="1" x14ac:dyDescent="0.15">
      <c r="A20" s="467"/>
      <c r="B20" s="476"/>
      <c r="C20" s="469"/>
      <c r="D20" s="469"/>
      <c r="E20" s="469"/>
      <c r="F20" s="469"/>
      <c r="G20" s="469"/>
      <c r="H20" s="469"/>
      <c r="I20" s="469"/>
      <c r="J20" s="469"/>
      <c r="K20" s="477"/>
      <c r="L20" s="472"/>
      <c r="M20" s="476"/>
      <c r="N20" s="469"/>
      <c r="O20" s="469"/>
      <c r="P20" s="469"/>
      <c r="Q20" s="469"/>
      <c r="R20" s="469"/>
      <c r="S20" s="469"/>
      <c r="T20" s="469"/>
      <c r="U20" s="477"/>
    </row>
    <row r="21" spans="1:21" ht="13.5" customHeight="1" x14ac:dyDescent="0.15">
      <c r="A21" s="467"/>
      <c r="B21" s="478"/>
      <c r="C21" s="470"/>
      <c r="D21" s="470"/>
      <c r="E21" s="470"/>
      <c r="F21" s="470"/>
      <c r="G21" s="470"/>
      <c r="H21" s="470"/>
      <c r="I21" s="470"/>
      <c r="J21" s="470"/>
      <c r="K21" s="479"/>
      <c r="L21" s="473"/>
      <c r="M21" s="478"/>
      <c r="N21" s="470"/>
      <c r="O21" s="470"/>
      <c r="P21" s="470"/>
      <c r="Q21" s="470"/>
      <c r="R21" s="470"/>
      <c r="S21" s="470"/>
      <c r="T21" s="470"/>
      <c r="U21" s="479"/>
    </row>
    <row r="22" spans="1:21" x14ac:dyDescent="0.15">
      <c r="A22" s="77"/>
      <c r="B22" s="137"/>
      <c r="C22" s="137"/>
      <c r="D22" s="137"/>
      <c r="E22" s="137"/>
      <c r="F22" s="137"/>
      <c r="G22" s="137"/>
      <c r="H22" s="137"/>
      <c r="I22" s="137"/>
      <c r="J22" s="137"/>
      <c r="K22" s="137"/>
      <c r="L22" s="137"/>
      <c r="M22" s="137"/>
      <c r="N22" s="137"/>
      <c r="O22" s="137"/>
      <c r="P22" s="137"/>
      <c r="Q22" s="137"/>
      <c r="R22" s="137"/>
      <c r="S22" s="137"/>
      <c r="T22" s="137"/>
      <c r="U22" s="138"/>
    </row>
    <row r="23" spans="1:21" ht="13.5" x14ac:dyDescent="0.15">
      <c r="A23" s="480" t="s">
        <v>9334</v>
      </c>
      <c r="B23" s="481"/>
      <c r="C23" s="481"/>
      <c r="D23" s="481"/>
      <c r="E23" s="481"/>
      <c r="F23" s="481"/>
      <c r="G23" s="481"/>
      <c r="H23" s="481"/>
      <c r="I23" s="481"/>
      <c r="J23" s="481"/>
      <c r="K23" s="481"/>
      <c r="L23" s="481"/>
      <c r="M23" s="481"/>
      <c r="N23" s="481"/>
      <c r="O23" s="481"/>
      <c r="P23" s="481"/>
      <c r="Q23" s="481"/>
      <c r="R23" s="481"/>
      <c r="S23" s="481"/>
      <c r="T23" s="481"/>
      <c r="U23" s="482"/>
    </row>
    <row r="24" spans="1:21" ht="13.5" x14ac:dyDescent="0.15">
      <c r="A24" s="483"/>
      <c r="B24" s="481"/>
      <c r="C24" s="481"/>
      <c r="D24" s="481"/>
      <c r="E24" s="481"/>
      <c r="F24" s="481"/>
      <c r="G24" s="481"/>
      <c r="H24" s="481"/>
      <c r="I24" s="481"/>
      <c r="J24" s="481"/>
      <c r="K24" s="481"/>
      <c r="L24" s="481"/>
      <c r="M24" s="481"/>
      <c r="N24" s="481"/>
      <c r="O24" s="481"/>
      <c r="P24" s="481"/>
      <c r="Q24" s="481"/>
      <c r="R24" s="481"/>
      <c r="S24" s="481"/>
      <c r="T24" s="481"/>
      <c r="U24" s="482"/>
    </row>
    <row r="25" spans="1:21" ht="13.5" x14ac:dyDescent="0.15">
      <c r="A25" s="483"/>
      <c r="B25" s="481"/>
      <c r="C25" s="481"/>
      <c r="D25" s="481"/>
      <c r="E25" s="481"/>
      <c r="F25" s="481"/>
      <c r="G25" s="481"/>
      <c r="H25" s="481"/>
      <c r="I25" s="481"/>
      <c r="J25" s="481"/>
      <c r="K25" s="481"/>
      <c r="L25" s="481"/>
      <c r="M25" s="481"/>
      <c r="N25" s="481"/>
      <c r="O25" s="481"/>
      <c r="P25" s="481"/>
      <c r="Q25" s="481"/>
      <c r="R25" s="481"/>
      <c r="S25" s="481"/>
      <c r="T25" s="481"/>
      <c r="U25" s="482"/>
    </row>
    <row r="26" spans="1:21" ht="13.5" x14ac:dyDescent="0.15">
      <c r="A26" s="483"/>
      <c r="B26" s="481"/>
      <c r="C26" s="481"/>
      <c r="D26" s="481"/>
      <c r="E26" s="481"/>
      <c r="F26" s="481"/>
      <c r="G26" s="481"/>
      <c r="H26" s="481"/>
      <c r="I26" s="481"/>
      <c r="J26" s="481"/>
      <c r="K26" s="481"/>
      <c r="L26" s="481"/>
      <c r="M26" s="481"/>
      <c r="N26" s="481"/>
      <c r="O26" s="481"/>
      <c r="P26" s="481"/>
      <c r="Q26" s="481"/>
      <c r="R26" s="481"/>
      <c r="S26" s="481"/>
      <c r="T26" s="481"/>
      <c r="U26" s="482"/>
    </row>
    <row r="27" spans="1:21" ht="13.5" x14ac:dyDescent="0.15">
      <c r="A27" s="483"/>
      <c r="B27" s="481"/>
      <c r="C27" s="481"/>
      <c r="D27" s="481"/>
      <c r="E27" s="481"/>
      <c r="F27" s="481"/>
      <c r="G27" s="481"/>
      <c r="H27" s="481"/>
      <c r="I27" s="481"/>
      <c r="J27" s="481"/>
      <c r="K27" s="481"/>
      <c r="L27" s="481"/>
      <c r="M27" s="481"/>
      <c r="N27" s="481"/>
      <c r="O27" s="481"/>
      <c r="P27" s="481"/>
      <c r="Q27" s="481"/>
      <c r="R27" s="481"/>
      <c r="S27" s="481"/>
      <c r="T27" s="481"/>
      <c r="U27" s="482"/>
    </row>
    <row r="28" spans="1:21" ht="13.5" x14ac:dyDescent="0.15">
      <c r="A28" s="483"/>
      <c r="B28" s="481"/>
      <c r="C28" s="481"/>
      <c r="D28" s="481"/>
      <c r="E28" s="481"/>
      <c r="F28" s="481"/>
      <c r="G28" s="481"/>
      <c r="H28" s="481"/>
      <c r="I28" s="481"/>
      <c r="J28" s="481"/>
      <c r="K28" s="481"/>
      <c r="L28" s="481"/>
      <c r="M28" s="481"/>
      <c r="N28" s="481"/>
      <c r="O28" s="481"/>
      <c r="P28" s="481"/>
      <c r="Q28" s="481"/>
      <c r="R28" s="481"/>
      <c r="S28" s="481"/>
      <c r="T28" s="481"/>
      <c r="U28" s="482"/>
    </row>
    <row r="29" spans="1:21" ht="13.5" x14ac:dyDescent="0.15">
      <c r="A29" s="483"/>
      <c r="B29" s="481"/>
      <c r="C29" s="481"/>
      <c r="D29" s="481"/>
      <c r="E29" s="481"/>
      <c r="F29" s="481"/>
      <c r="G29" s="481"/>
      <c r="H29" s="481"/>
      <c r="I29" s="481"/>
      <c r="J29" s="481"/>
      <c r="K29" s="481"/>
      <c r="L29" s="481"/>
      <c r="M29" s="481"/>
      <c r="N29" s="481"/>
      <c r="O29" s="481"/>
      <c r="P29" s="481"/>
      <c r="Q29" s="481"/>
      <c r="R29" s="481"/>
      <c r="S29" s="481"/>
      <c r="T29" s="481"/>
      <c r="U29" s="482"/>
    </row>
    <row r="30" spans="1:21" ht="13.5" x14ac:dyDescent="0.15">
      <c r="A30" s="483"/>
      <c r="B30" s="481"/>
      <c r="C30" s="481"/>
      <c r="D30" s="481"/>
      <c r="E30" s="481"/>
      <c r="F30" s="481"/>
      <c r="G30" s="481"/>
      <c r="H30" s="481"/>
      <c r="I30" s="481"/>
      <c r="J30" s="481"/>
      <c r="K30" s="481"/>
      <c r="L30" s="481"/>
      <c r="M30" s="481"/>
      <c r="N30" s="481"/>
      <c r="O30" s="481"/>
      <c r="P30" s="481"/>
      <c r="Q30" s="481"/>
      <c r="R30" s="481"/>
      <c r="S30" s="481"/>
      <c r="T30" s="481"/>
      <c r="U30" s="482"/>
    </row>
    <row r="31" spans="1:21" ht="13.5" x14ac:dyDescent="0.15">
      <c r="A31" s="483"/>
      <c r="B31" s="481"/>
      <c r="C31" s="481"/>
      <c r="D31" s="481"/>
      <c r="E31" s="481"/>
      <c r="F31" s="481"/>
      <c r="G31" s="481"/>
      <c r="H31" s="481"/>
      <c r="I31" s="481"/>
      <c r="J31" s="481"/>
      <c r="K31" s="481"/>
      <c r="L31" s="481"/>
      <c r="M31" s="481"/>
      <c r="N31" s="481"/>
      <c r="O31" s="481"/>
      <c r="P31" s="481"/>
      <c r="Q31" s="481"/>
      <c r="R31" s="481"/>
      <c r="S31" s="481"/>
      <c r="T31" s="481"/>
      <c r="U31" s="482"/>
    </row>
    <row r="32" spans="1:21" ht="13.5" x14ac:dyDescent="0.15">
      <c r="A32" s="483"/>
      <c r="B32" s="481"/>
      <c r="C32" s="481"/>
      <c r="D32" s="481"/>
      <c r="E32" s="481"/>
      <c r="F32" s="481"/>
      <c r="G32" s="481"/>
      <c r="H32" s="481"/>
      <c r="I32" s="481"/>
      <c r="J32" s="481"/>
      <c r="K32" s="481"/>
      <c r="L32" s="481"/>
      <c r="M32" s="481"/>
      <c r="N32" s="481"/>
      <c r="O32" s="481"/>
      <c r="P32" s="481"/>
      <c r="Q32" s="481"/>
      <c r="R32" s="481"/>
      <c r="S32" s="481"/>
      <c r="T32" s="481"/>
      <c r="U32" s="482"/>
    </row>
    <row r="33" spans="1:21" ht="13.5" x14ac:dyDescent="0.15">
      <c r="A33" s="483"/>
      <c r="B33" s="481"/>
      <c r="C33" s="481"/>
      <c r="D33" s="481"/>
      <c r="E33" s="481"/>
      <c r="F33" s="481"/>
      <c r="G33" s="481"/>
      <c r="H33" s="481"/>
      <c r="I33" s="481"/>
      <c r="J33" s="481"/>
      <c r="K33" s="481"/>
      <c r="L33" s="481"/>
      <c r="M33" s="481"/>
      <c r="N33" s="481"/>
      <c r="O33" s="481"/>
      <c r="P33" s="481"/>
      <c r="Q33" s="481"/>
      <c r="R33" s="481"/>
      <c r="S33" s="481"/>
      <c r="T33" s="481"/>
      <c r="U33" s="482"/>
    </row>
    <row r="34" spans="1:21" x14ac:dyDescent="0.15">
      <c r="A34" s="73"/>
      <c r="B34" s="63"/>
      <c r="C34" s="63"/>
      <c r="D34" s="63"/>
      <c r="E34" s="63"/>
      <c r="F34" s="63"/>
      <c r="G34" s="63"/>
      <c r="H34" s="63"/>
      <c r="I34" s="63"/>
      <c r="J34" s="63"/>
      <c r="K34" s="63"/>
      <c r="L34" s="63"/>
      <c r="M34" s="63"/>
      <c r="N34" s="63"/>
      <c r="O34" s="173"/>
      <c r="P34" s="173"/>
      <c r="Q34" s="173"/>
      <c r="R34" s="173"/>
      <c r="S34" s="173"/>
      <c r="T34" s="63"/>
      <c r="U34" s="139"/>
    </row>
    <row r="35" spans="1:21" x14ac:dyDescent="0.15">
      <c r="A35" s="73"/>
      <c r="B35" s="63"/>
      <c r="C35" s="63"/>
      <c r="D35" s="63"/>
      <c r="E35" s="63"/>
      <c r="F35" s="63"/>
      <c r="G35" s="63"/>
      <c r="H35" s="63"/>
      <c r="I35" s="63"/>
      <c r="J35" s="63"/>
      <c r="K35" s="63"/>
      <c r="L35" s="63"/>
      <c r="M35" s="63"/>
      <c r="N35" s="63"/>
      <c r="O35" s="173"/>
      <c r="P35" s="173"/>
      <c r="Q35" s="173"/>
      <c r="R35" s="173"/>
      <c r="S35" s="173"/>
      <c r="T35" s="63"/>
      <c r="U35" s="139"/>
    </row>
    <row r="36" spans="1:21" x14ac:dyDescent="0.15">
      <c r="A36" s="73"/>
      <c r="B36" s="63"/>
      <c r="C36" s="63"/>
      <c r="D36" s="63"/>
      <c r="E36" s="63"/>
      <c r="F36" s="63"/>
      <c r="G36" s="63"/>
      <c r="H36" s="63"/>
      <c r="I36" s="63"/>
      <c r="J36" s="63"/>
      <c r="K36" s="63"/>
      <c r="L36" s="63"/>
      <c r="M36" s="63"/>
      <c r="N36" s="63"/>
      <c r="O36" s="173"/>
      <c r="P36" s="173"/>
      <c r="Q36" s="173"/>
      <c r="R36" s="173"/>
      <c r="S36" s="173"/>
      <c r="T36" s="63"/>
      <c r="U36" s="139"/>
    </row>
    <row r="37" spans="1:21" x14ac:dyDescent="0.15">
      <c r="A37" s="73"/>
      <c r="B37" s="63"/>
      <c r="C37" s="63"/>
      <c r="D37" s="63"/>
      <c r="E37" s="63"/>
      <c r="F37" s="63"/>
      <c r="G37" s="63"/>
      <c r="H37" s="63"/>
      <c r="I37" s="63"/>
      <c r="J37" s="63"/>
      <c r="K37" s="63"/>
      <c r="L37" s="63"/>
      <c r="M37" s="63"/>
      <c r="N37" s="63"/>
      <c r="O37" s="173"/>
      <c r="P37" s="173"/>
      <c r="Q37" s="173"/>
      <c r="R37" s="173"/>
      <c r="S37" s="173"/>
      <c r="T37" s="63"/>
      <c r="U37" s="139"/>
    </row>
    <row r="38" spans="1:21" x14ac:dyDescent="0.15">
      <c r="A38" s="73"/>
      <c r="B38" s="63"/>
      <c r="C38" s="63"/>
      <c r="D38" s="63"/>
      <c r="E38" s="63"/>
      <c r="F38" s="63"/>
      <c r="G38" s="63"/>
      <c r="H38" s="63"/>
      <c r="I38" s="63"/>
      <c r="J38" s="63"/>
      <c r="K38" s="63"/>
      <c r="L38" s="63"/>
      <c r="M38" s="63"/>
      <c r="N38" s="63"/>
      <c r="O38" s="173"/>
      <c r="P38" s="173"/>
      <c r="Q38" s="173"/>
      <c r="R38" s="173"/>
      <c r="S38" s="173"/>
      <c r="T38" s="63"/>
      <c r="U38" s="139"/>
    </row>
    <row r="39" spans="1:21" x14ac:dyDescent="0.15">
      <c r="A39" s="73"/>
      <c r="B39" s="63"/>
      <c r="C39" s="63"/>
      <c r="D39" s="63"/>
      <c r="E39" s="63"/>
      <c r="F39" s="63"/>
      <c r="G39" s="63"/>
      <c r="H39" s="63"/>
      <c r="I39" s="63"/>
      <c r="J39" s="63"/>
      <c r="K39" s="63"/>
      <c r="L39" s="63"/>
      <c r="M39" s="63"/>
      <c r="N39" s="63"/>
      <c r="O39" s="173"/>
      <c r="P39" s="173"/>
      <c r="Q39" s="173"/>
      <c r="R39" s="173"/>
      <c r="S39" s="173"/>
      <c r="T39" s="63"/>
      <c r="U39" s="139"/>
    </row>
    <row r="40" spans="1:21" x14ac:dyDescent="0.15">
      <c r="A40" s="73"/>
      <c r="B40" s="63"/>
      <c r="C40" s="63"/>
      <c r="D40" s="63"/>
      <c r="E40" s="63"/>
      <c r="F40" s="63"/>
      <c r="G40" s="63"/>
      <c r="H40" s="63"/>
      <c r="I40" s="63"/>
      <c r="J40" s="63"/>
      <c r="K40" s="63"/>
      <c r="L40" s="63"/>
      <c r="M40" s="63"/>
      <c r="N40" s="63"/>
      <c r="O40" s="173"/>
      <c r="P40" s="173"/>
      <c r="Q40" s="173"/>
      <c r="R40" s="173"/>
      <c r="S40" s="173"/>
      <c r="T40" s="63"/>
      <c r="U40" s="139"/>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x14ac:dyDescent="0.15">
      <c r="A43" s="131"/>
      <c r="B43" s="65"/>
      <c r="C43" s="65"/>
      <c r="D43" s="65"/>
      <c r="E43" s="65"/>
      <c r="F43" s="65"/>
      <c r="G43" s="65"/>
      <c r="H43" s="65"/>
      <c r="I43" s="65"/>
      <c r="J43" s="65"/>
      <c r="K43" s="65"/>
      <c r="L43" s="65"/>
      <c r="M43" s="65"/>
      <c r="N43" s="65"/>
      <c r="O43" s="65"/>
      <c r="P43" s="65"/>
      <c r="Q43" s="65"/>
      <c r="R43" s="65"/>
      <c r="S43" s="65"/>
      <c r="T43" s="65"/>
      <c r="U43" s="71"/>
    </row>
    <row r="44" spans="1:21" x14ac:dyDescent="0.15">
      <c r="A44" s="131"/>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484" t="s">
        <v>9190</v>
      </c>
      <c r="B54" s="481"/>
      <c r="C54" s="481"/>
      <c r="D54" s="481"/>
      <c r="E54" s="481"/>
      <c r="F54" s="481"/>
      <c r="G54" s="481"/>
      <c r="H54" s="481"/>
      <c r="I54" s="481"/>
      <c r="J54" s="481"/>
      <c r="K54" s="481"/>
      <c r="L54" s="174"/>
      <c r="M54" s="65"/>
      <c r="N54" s="65"/>
      <c r="O54" s="65"/>
      <c r="P54" s="65"/>
      <c r="Q54" s="65"/>
      <c r="R54" s="65"/>
      <c r="S54" s="65"/>
      <c r="T54" s="65"/>
      <c r="U54" s="71"/>
    </row>
    <row r="55" spans="1:22" x14ac:dyDescent="0.15">
      <c r="A55" s="484" t="s">
        <v>9164</v>
      </c>
      <c r="B55" s="481"/>
      <c r="C55" s="481"/>
      <c r="D55" s="481"/>
      <c r="E55" s="481"/>
      <c r="F55" s="481"/>
      <c r="G55" s="481"/>
      <c r="H55" s="481"/>
      <c r="I55" s="481"/>
      <c r="J55" s="481"/>
      <c r="K55" s="481"/>
      <c r="L55" s="65"/>
      <c r="M55" s="65"/>
      <c r="N55" s="485" t="s">
        <v>9322</v>
      </c>
      <c r="O55" s="486"/>
      <c r="P55" s="486"/>
      <c r="Q55" s="486"/>
      <c r="R55" s="486"/>
      <c r="S55" s="486"/>
      <c r="T55" s="486"/>
      <c r="U55" s="487"/>
    </row>
    <row r="56" spans="1:22" x14ac:dyDescent="0.15">
      <c r="A56" s="484" t="s">
        <v>9323</v>
      </c>
      <c r="B56" s="445"/>
      <c r="C56" s="445"/>
      <c r="D56" s="445"/>
      <c r="E56" s="445"/>
      <c r="F56" s="445"/>
      <c r="G56" s="445"/>
      <c r="H56" s="445"/>
      <c r="I56" s="445"/>
      <c r="J56" s="445"/>
      <c r="K56" s="445"/>
      <c r="L56" s="65"/>
      <c r="M56" s="65"/>
      <c r="N56" s="446" t="s">
        <v>9191</v>
      </c>
      <c r="O56" s="447"/>
      <c r="P56" s="447"/>
      <c r="Q56" s="447"/>
      <c r="R56" s="447"/>
      <c r="S56" s="447"/>
      <c r="T56" s="447"/>
      <c r="U56" s="448"/>
    </row>
    <row r="57" spans="1:22" x14ac:dyDescent="0.15">
      <c r="A57" s="488" t="s">
        <v>9335</v>
      </c>
      <c r="B57" s="489"/>
      <c r="C57" s="489"/>
      <c r="D57" s="489"/>
      <c r="E57" s="489"/>
      <c r="F57" s="489"/>
      <c r="G57" s="489"/>
      <c r="H57" s="489"/>
      <c r="I57" s="489"/>
      <c r="J57" s="489"/>
      <c r="K57" s="489"/>
      <c r="L57" s="175"/>
      <c r="M57" s="136"/>
      <c r="N57" s="248" t="s">
        <v>9167</v>
      </c>
      <c r="O57" s="451"/>
      <c r="P57" s="451"/>
      <c r="Q57" s="451"/>
      <c r="R57" s="451"/>
      <c r="S57" s="451"/>
      <c r="T57" s="451"/>
      <c r="U57" s="452"/>
      <c r="V57" s="64" t="s">
        <v>9332</v>
      </c>
    </row>
    <row r="58" spans="1:22" x14ac:dyDescent="0.15">
      <c r="A58" s="69"/>
      <c r="B58" s="63"/>
      <c r="C58" s="63"/>
      <c r="D58" s="63"/>
      <c r="E58" s="63"/>
      <c r="F58" s="63"/>
      <c r="G58" s="63"/>
      <c r="H58" s="63"/>
      <c r="I58" s="63"/>
      <c r="J58" s="63"/>
      <c r="K58" s="176"/>
      <c r="L58" s="176"/>
      <c r="M58" s="65"/>
      <c r="N58" s="63"/>
      <c r="O58" s="177"/>
      <c r="P58" s="177"/>
      <c r="Q58" s="177"/>
      <c r="R58" s="177"/>
      <c r="S58" s="177"/>
      <c r="T58" s="177"/>
      <c r="U58" s="177"/>
      <c r="V58" s="64" t="s">
        <v>9333</v>
      </c>
    </row>
    <row r="59" spans="1:22" x14ac:dyDescent="0.15">
      <c r="A59" s="69"/>
      <c r="B59" s="63"/>
      <c r="C59" s="63"/>
      <c r="D59" s="63"/>
      <c r="E59" s="63"/>
      <c r="F59" s="63"/>
      <c r="G59" s="63"/>
      <c r="H59" s="63"/>
      <c r="I59" s="63"/>
      <c r="J59" s="63"/>
      <c r="K59" s="176"/>
      <c r="L59" s="176"/>
      <c r="M59" s="65"/>
      <c r="N59" s="63"/>
      <c r="O59" s="177"/>
      <c r="P59" s="177"/>
      <c r="Q59" s="177"/>
      <c r="R59" s="177"/>
      <c r="S59" s="177"/>
      <c r="T59" s="177"/>
      <c r="U59" s="177"/>
    </row>
    <row r="60" spans="1:22" x14ac:dyDescent="0.15">
      <c r="A60" s="69"/>
      <c r="B60" s="63"/>
      <c r="C60" s="63"/>
      <c r="D60" s="63"/>
      <c r="E60" s="63"/>
      <c r="F60" s="63"/>
      <c r="G60" s="63"/>
      <c r="H60" s="63"/>
      <c r="I60" s="63"/>
      <c r="J60" s="63"/>
      <c r="K60" s="176"/>
      <c r="L60" s="176"/>
      <c r="M60" s="65"/>
      <c r="N60" s="63"/>
      <c r="O60" s="177"/>
      <c r="P60" s="177"/>
      <c r="Q60" s="177"/>
      <c r="R60" s="177"/>
      <c r="S60" s="177"/>
      <c r="T60" s="177"/>
      <c r="U60" s="177"/>
    </row>
    <row r="61" spans="1:22" x14ac:dyDescent="0.15">
      <c r="A61" s="69"/>
      <c r="B61" s="63"/>
      <c r="C61" s="63"/>
      <c r="D61" s="63"/>
      <c r="E61" s="63"/>
      <c r="F61" s="63"/>
      <c r="G61" s="63"/>
      <c r="H61" s="63"/>
      <c r="I61" s="63"/>
      <c r="J61" s="63"/>
      <c r="K61" s="176"/>
      <c r="L61" s="176"/>
      <c r="M61" s="65"/>
      <c r="N61" s="63"/>
      <c r="O61" s="177"/>
      <c r="P61" s="177"/>
      <c r="Q61" s="177"/>
      <c r="R61" s="177"/>
      <c r="S61" s="177"/>
      <c r="T61" s="177"/>
      <c r="U61" s="177"/>
    </row>
    <row r="62" spans="1:22" ht="13.5" x14ac:dyDescent="0.15">
      <c r="A62" s="514" t="s">
        <v>9324</v>
      </c>
      <c r="B62" s="514"/>
      <c r="C62" s="514"/>
      <c r="D62" s="514"/>
      <c r="E62" s="514"/>
      <c r="F62" s="514"/>
      <c r="G62" s="514"/>
      <c r="H62" s="514"/>
      <c r="I62" s="514"/>
      <c r="J62" s="514"/>
      <c r="K62" s="514"/>
      <c r="L62" s="514"/>
      <c r="M62" s="514"/>
      <c r="N62" s="514"/>
      <c r="O62" s="514"/>
      <c r="P62" s="514"/>
      <c r="Q62" s="514"/>
      <c r="R62" s="514"/>
      <c r="S62" s="514"/>
      <c r="T62" s="514"/>
      <c r="U62" s="514"/>
    </row>
    <row r="63" spans="1:22" ht="13.5" x14ac:dyDescent="0.15">
      <c r="A63" s="515"/>
      <c r="B63" s="515"/>
      <c r="C63" s="515"/>
      <c r="D63" s="515"/>
      <c r="E63" s="515"/>
      <c r="F63" s="515"/>
      <c r="G63" s="515"/>
      <c r="H63" s="515"/>
      <c r="I63" s="515"/>
      <c r="J63" s="515"/>
      <c r="K63" s="515"/>
      <c r="L63" s="515"/>
      <c r="M63" s="515"/>
      <c r="N63" s="515"/>
      <c r="O63" s="515"/>
      <c r="P63" s="515"/>
      <c r="Q63" s="515"/>
      <c r="R63" s="515"/>
      <c r="S63" s="515"/>
      <c r="T63" s="515"/>
      <c r="U63" s="515"/>
    </row>
    <row r="64" spans="1:22" ht="13.5" x14ac:dyDescent="0.15">
      <c r="A64" s="516"/>
      <c r="B64" s="517"/>
      <c r="C64" s="517"/>
      <c r="D64" s="517"/>
      <c r="E64" s="517"/>
      <c r="F64" s="517"/>
      <c r="G64" s="517"/>
      <c r="H64" s="517"/>
      <c r="I64" s="517"/>
      <c r="J64" s="517"/>
      <c r="K64" s="518"/>
      <c r="L64" s="460" t="str">
        <f>L10</f>
        <v>令和２年    月　　日</v>
      </c>
      <c r="M64" s="461"/>
      <c r="N64" s="461"/>
      <c r="O64" s="461"/>
      <c r="P64" s="461"/>
      <c r="Q64" s="461"/>
      <c r="R64" s="461"/>
      <c r="S64" s="461"/>
      <c r="T64" s="461"/>
      <c r="U64" s="462"/>
    </row>
    <row r="65" spans="1:21" ht="13.5" x14ac:dyDescent="0.15">
      <c r="A65" s="519"/>
      <c r="B65" s="520"/>
      <c r="C65" s="520"/>
      <c r="D65" s="520"/>
      <c r="E65" s="520"/>
      <c r="F65" s="520"/>
      <c r="G65" s="520"/>
      <c r="H65" s="520"/>
      <c r="I65" s="520"/>
      <c r="J65" s="520"/>
      <c r="K65" s="521"/>
      <c r="L65" s="463"/>
      <c r="M65" s="464"/>
      <c r="N65" s="464"/>
      <c r="O65" s="464"/>
      <c r="P65" s="464"/>
      <c r="Q65" s="464"/>
      <c r="R65" s="464"/>
      <c r="S65" s="464"/>
      <c r="T65" s="464"/>
      <c r="U65" s="465"/>
    </row>
    <row r="66" spans="1:21" x14ac:dyDescent="0.15">
      <c r="A66" s="466" t="s">
        <v>9328</v>
      </c>
      <c r="B66" s="72"/>
      <c r="C66" s="468" t="s">
        <v>9329</v>
      </c>
      <c r="D66" s="468"/>
      <c r="E66" s="468"/>
      <c r="F66" s="468"/>
      <c r="G66" s="468"/>
      <c r="H66" s="468"/>
      <c r="I66" s="468"/>
      <c r="J66" s="468"/>
      <c r="K66" s="468"/>
      <c r="L66" s="471" t="s">
        <v>9189</v>
      </c>
      <c r="M66" s="522" t="s">
        <v>9327</v>
      </c>
      <c r="N66" s="523" t="s">
        <v>9189</v>
      </c>
      <c r="O66" s="523" t="s">
        <v>9318</v>
      </c>
      <c r="P66" s="523"/>
      <c r="Q66" s="523"/>
      <c r="R66" s="523"/>
      <c r="S66" s="523"/>
      <c r="T66" s="523"/>
      <c r="U66" s="524"/>
    </row>
    <row r="67" spans="1:21" x14ac:dyDescent="0.15">
      <c r="A67" s="467"/>
      <c r="B67" s="73"/>
      <c r="C67" s="469"/>
      <c r="D67" s="469"/>
      <c r="E67" s="469"/>
      <c r="F67" s="469"/>
      <c r="G67" s="469"/>
      <c r="H67" s="469"/>
      <c r="I67" s="469"/>
      <c r="J67" s="469"/>
      <c r="K67" s="469"/>
      <c r="L67" s="472"/>
      <c r="M67" s="525"/>
      <c r="N67" s="526"/>
      <c r="O67" s="526"/>
      <c r="P67" s="526"/>
      <c r="Q67" s="526"/>
      <c r="R67" s="526"/>
      <c r="S67" s="526"/>
      <c r="T67" s="526"/>
      <c r="U67" s="527"/>
    </row>
    <row r="68" spans="1:21" x14ac:dyDescent="0.15">
      <c r="A68" s="467"/>
      <c r="B68" s="73"/>
      <c r="C68" s="469"/>
      <c r="D68" s="469"/>
      <c r="E68" s="469"/>
      <c r="F68" s="469"/>
      <c r="G68" s="469"/>
      <c r="H68" s="469"/>
      <c r="I68" s="469"/>
      <c r="J68" s="469"/>
      <c r="K68" s="469"/>
      <c r="L68" s="472"/>
      <c r="M68" s="525"/>
      <c r="N68" s="526"/>
      <c r="O68" s="526"/>
      <c r="P68" s="526"/>
      <c r="Q68" s="526"/>
      <c r="R68" s="526"/>
      <c r="S68" s="526"/>
      <c r="T68" s="526"/>
      <c r="U68" s="527"/>
    </row>
    <row r="69" spans="1:21" x14ac:dyDescent="0.15">
      <c r="A69" s="467"/>
      <c r="B69" s="73"/>
      <c r="C69" s="469"/>
      <c r="D69" s="469"/>
      <c r="E69" s="469"/>
      <c r="F69" s="469"/>
      <c r="G69" s="469"/>
      <c r="H69" s="469"/>
      <c r="I69" s="469"/>
      <c r="J69" s="469"/>
      <c r="K69" s="469"/>
      <c r="L69" s="472"/>
      <c r="M69" s="525"/>
      <c r="N69" s="526"/>
      <c r="O69" s="526"/>
      <c r="P69" s="526"/>
      <c r="Q69" s="526"/>
      <c r="R69" s="526"/>
      <c r="S69" s="526"/>
      <c r="T69" s="526"/>
      <c r="U69" s="527"/>
    </row>
    <row r="70" spans="1:21" x14ac:dyDescent="0.15">
      <c r="A70" s="467"/>
      <c r="B70" s="74"/>
      <c r="C70" s="470"/>
      <c r="D70" s="470"/>
      <c r="E70" s="470"/>
      <c r="F70" s="470"/>
      <c r="G70" s="470"/>
      <c r="H70" s="470"/>
      <c r="I70" s="470"/>
      <c r="J70" s="470"/>
      <c r="K70" s="470"/>
      <c r="L70" s="473"/>
      <c r="M70" s="528"/>
      <c r="N70" s="529"/>
      <c r="O70" s="529"/>
      <c r="P70" s="529"/>
      <c r="Q70" s="529"/>
      <c r="R70" s="529"/>
      <c r="S70" s="529"/>
      <c r="T70" s="529"/>
      <c r="U70" s="530"/>
    </row>
    <row r="71" spans="1:21" ht="13.5" x14ac:dyDescent="0.15">
      <c r="A71" s="466" t="s">
        <v>9330</v>
      </c>
      <c r="B71" s="474" t="str">
        <f>B17</f>
        <v>令和０１・０２・０３年度公募から常続的公示への移行について(通知)</v>
      </c>
      <c r="C71" s="468"/>
      <c r="D71" s="468"/>
      <c r="E71" s="468"/>
      <c r="F71" s="468"/>
      <c r="G71" s="468"/>
      <c r="H71" s="468"/>
      <c r="I71" s="468"/>
      <c r="J71" s="468"/>
      <c r="K71" s="475"/>
      <c r="L71" s="471" t="s">
        <v>9185</v>
      </c>
      <c r="M71" s="474" t="str">
        <f>M17</f>
        <v>　　　契約課
　　　　　桑山士長
　　　　（内線４３９４）</v>
      </c>
      <c r="N71" s="468" t="s">
        <v>9185</v>
      </c>
      <c r="O71" s="468" t="s">
        <v>9321</v>
      </c>
      <c r="P71" s="468"/>
      <c r="Q71" s="468"/>
      <c r="R71" s="468"/>
      <c r="S71" s="468"/>
      <c r="T71" s="468"/>
      <c r="U71" s="475"/>
    </row>
    <row r="72" spans="1:21" ht="13.5" x14ac:dyDescent="0.15">
      <c r="A72" s="467"/>
      <c r="B72" s="476"/>
      <c r="C72" s="469"/>
      <c r="D72" s="469"/>
      <c r="E72" s="469"/>
      <c r="F72" s="469"/>
      <c r="G72" s="469"/>
      <c r="H72" s="469"/>
      <c r="I72" s="469"/>
      <c r="J72" s="469"/>
      <c r="K72" s="477"/>
      <c r="L72" s="472"/>
      <c r="M72" s="476"/>
      <c r="N72" s="469"/>
      <c r="O72" s="469"/>
      <c r="P72" s="469"/>
      <c r="Q72" s="469"/>
      <c r="R72" s="469"/>
      <c r="S72" s="469"/>
      <c r="T72" s="469"/>
      <c r="U72" s="477"/>
    </row>
    <row r="73" spans="1:21" ht="13.5" x14ac:dyDescent="0.15">
      <c r="A73" s="467"/>
      <c r="B73" s="476"/>
      <c r="C73" s="469"/>
      <c r="D73" s="469"/>
      <c r="E73" s="469"/>
      <c r="F73" s="469"/>
      <c r="G73" s="469"/>
      <c r="H73" s="469"/>
      <c r="I73" s="469"/>
      <c r="J73" s="469"/>
      <c r="K73" s="477"/>
      <c r="L73" s="472"/>
      <c r="M73" s="476"/>
      <c r="N73" s="469"/>
      <c r="O73" s="469"/>
      <c r="P73" s="469"/>
      <c r="Q73" s="469"/>
      <c r="R73" s="469"/>
      <c r="S73" s="469"/>
      <c r="T73" s="469"/>
      <c r="U73" s="477"/>
    </row>
    <row r="74" spans="1:21" ht="13.5" x14ac:dyDescent="0.15">
      <c r="A74" s="467"/>
      <c r="B74" s="476"/>
      <c r="C74" s="469"/>
      <c r="D74" s="469"/>
      <c r="E74" s="469"/>
      <c r="F74" s="469"/>
      <c r="G74" s="469"/>
      <c r="H74" s="469"/>
      <c r="I74" s="469"/>
      <c r="J74" s="469"/>
      <c r="K74" s="477"/>
      <c r="L74" s="472"/>
      <c r="M74" s="476"/>
      <c r="N74" s="469"/>
      <c r="O74" s="469"/>
      <c r="P74" s="469"/>
      <c r="Q74" s="469"/>
      <c r="R74" s="469"/>
      <c r="S74" s="469"/>
      <c r="T74" s="469"/>
      <c r="U74" s="477"/>
    </row>
    <row r="75" spans="1:21" ht="13.5" x14ac:dyDescent="0.15">
      <c r="A75" s="467"/>
      <c r="B75" s="478"/>
      <c r="C75" s="470"/>
      <c r="D75" s="470"/>
      <c r="E75" s="470"/>
      <c r="F75" s="470"/>
      <c r="G75" s="470"/>
      <c r="H75" s="470"/>
      <c r="I75" s="470"/>
      <c r="J75" s="470"/>
      <c r="K75" s="479"/>
      <c r="L75" s="473"/>
      <c r="M75" s="478"/>
      <c r="N75" s="470"/>
      <c r="O75" s="470"/>
      <c r="P75" s="470"/>
      <c r="Q75" s="470"/>
      <c r="R75" s="470"/>
      <c r="S75" s="470"/>
      <c r="T75" s="470"/>
      <c r="U75" s="479"/>
    </row>
    <row r="76" spans="1:21" x14ac:dyDescent="0.15">
      <c r="A76" s="77"/>
      <c r="B76" s="137"/>
      <c r="C76" s="137"/>
      <c r="D76" s="137"/>
      <c r="E76" s="137"/>
      <c r="F76" s="137"/>
      <c r="G76" s="137"/>
      <c r="H76" s="137"/>
      <c r="I76" s="137"/>
      <c r="J76" s="137"/>
      <c r="K76" s="137"/>
      <c r="L76" s="137"/>
      <c r="M76" s="137"/>
      <c r="N76" s="137"/>
      <c r="O76" s="137"/>
      <c r="P76" s="137"/>
      <c r="Q76" s="137"/>
      <c r="R76" s="137"/>
      <c r="S76" s="137"/>
      <c r="T76" s="137"/>
      <c r="U76" s="138"/>
    </row>
    <row r="77" spans="1:21" ht="13.5" x14ac:dyDescent="0.15">
      <c r="A77" s="480" t="str">
        <f>A23</f>
        <v>　標記について、常続的公示へ移行した品目を別添のとおり通知する。
　なお、当該品目にかかる調達要求は、常続的公示の掲載から少なくとも１０日間を
　経過した後に発簡されたい。</v>
      </c>
      <c r="B77" s="481"/>
      <c r="C77" s="481"/>
      <c r="D77" s="481"/>
      <c r="E77" s="481"/>
      <c r="F77" s="481"/>
      <c r="G77" s="481"/>
      <c r="H77" s="481"/>
      <c r="I77" s="481"/>
      <c r="J77" s="481"/>
      <c r="K77" s="481"/>
      <c r="L77" s="481"/>
      <c r="M77" s="481"/>
      <c r="N77" s="481"/>
      <c r="O77" s="481"/>
      <c r="P77" s="481"/>
      <c r="Q77" s="481"/>
      <c r="R77" s="481"/>
      <c r="S77" s="481"/>
      <c r="T77" s="481"/>
      <c r="U77" s="482"/>
    </row>
    <row r="78" spans="1:21" ht="13.5" x14ac:dyDescent="0.15">
      <c r="A78" s="483"/>
      <c r="B78" s="481"/>
      <c r="C78" s="481"/>
      <c r="D78" s="481"/>
      <c r="E78" s="481"/>
      <c r="F78" s="481"/>
      <c r="G78" s="481"/>
      <c r="H78" s="481"/>
      <c r="I78" s="481"/>
      <c r="J78" s="481"/>
      <c r="K78" s="481"/>
      <c r="L78" s="481"/>
      <c r="M78" s="481"/>
      <c r="N78" s="481"/>
      <c r="O78" s="481"/>
      <c r="P78" s="481"/>
      <c r="Q78" s="481"/>
      <c r="R78" s="481"/>
      <c r="S78" s="481"/>
      <c r="T78" s="481"/>
      <c r="U78" s="482"/>
    </row>
    <row r="79" spans="1:21" ht="13.5" x14ac:dyDescent="0.15">
      <c r="A79" s="483"/>
      <c r="B79" s="481"/>
      <c r="C79" s="481"/>
      <c r="D79" s="481"/>
      <c r="E79" s="481"/>
      <c r="F79" s="481"/>
      <c r="G79" s="481"/>
      <c r="H79" s="481"/>
      <c r="I79" s="481"/>
      <c r="J79" s="481"/>
      <c r="K79" s="481"/>
      <c r="L79" s="481"/>
      <c r="M79" s="481"/>
      <c r="N79" s="481"/>
      <c r="O79" s="481"/>
      <c r="P79" s="481"/>
      <c r="Q79" s="481"/>
      <c r="R79" s="481"/>
      <c r="S79" s="481"/>
      <c r="T79" s="481"/>
      <c r="U79" s="482"/>
    </row>
    <row r="80" spans="1:21" ht="13.5" x14ac:dyDescent="0.15">
      <c r="A80" s="483"/>
      <c r="B80" s="481"/>
      <c r="C80" s="481"/>
      <c r="D80" s="481"/>
      <c r="E80" s="481"/>
      <c r="F80" s="481"/>
      <c r="G80" s="481"/>
      <c r="H80" s="481"/>
      <c r="I80" s="481"/>
      <c r="J80" s="481"/>
      <c r="K80" s="481"/>
      <c r="L80" s="481"/>
      <c r="M80" s="481"/>
      <c r="N80" s="481"/>
      <c r="O80" s="481"/>
      <c r="P80" s="481"/>
      <c r="Q80" s="481"/>
      <c r="R80" s="481"/>
      <c r="S80" s="481"/>
      <c r="T80" s="481"/>
      <c r="U80" s="482"/>
    </row>
    <row r="81" spans="1:21" ht="13.5" x14ac:dyDescent="0.15">
      <c r="A81" s="483"/>
      <c r="B81" s="481"/>
      <c r="C81" s="481"/>
      <c r="D81" s="481"/>
      <c r="E81" s="481"/>
      <c r="F81" s="481"/>
      <c r="G81" s="481"/>
      <c r="H81" s="481"/>
      <c r="I81" s="481"/>
      <c r="J81" s="481"/>
      <c r="K81" s="481"/>
      <c r="L81" s="481"/>
      <c r="M81" s="481"/>
      <c r="N81" s="481"/>
      <c r="O81" s="481"/>
      <c r="P81" s="481"/>
      <c r="Q81" s="481"/>
      <c r="R81" s="481"/>
      <c r="S81" s="481"/>
      <c r="T81" s="481"/>
      <c r="U81" s="482"/>
    </row>
    <row r="82" spans="1:21" ht="13.5" x14ac:dyDescent="0.15">
      <c r="A82" s="483"/>
      <c r="B82" s="481"/>
      <c r="C82" s="481"/>
      <c r="D82" s="481"/>
      <c r="E82" s="481"/>
      <c r="F82" s="481"/>
      <c r="G82" s="481"/>
      <c r="H82" s="481"/>
      <c r="I82" s="481"/>
      <c r="J82" s="481"/>
      <c r="K82" s="481"/>
      <c r="L82" s="481"/>
      <c r="M82" s="481"/>
      <c r="N82" s="481"/>
      <c r="O82" s="481"/>
      <c r="P82" s="481"/>
      <c r="Q82" s="481"/>
      <c r="R82" s="481"/>
      <c r="S82" s="481"/>
      <c r="T82" s="481"/>
      <c r="U82" s="482"/>
    </row>
    <row r="83" spans="1:21" ht="13.5" x14ac:dyDescent="0.15">
      <c r="A83" s="483"/>
      <c r="B83" s="481"/>
      <c r="C83" s="481"/>
      <c r="D83" s="481"/>
      <c r="E83" s="481"/>
      <c r="F83" s="481"/>
      <c r="G83" s="481"/>
      <c r="H83" s="481"/>
      <c r="I83" s="481"/>
      <c r="J83" s="481"/>
      <c r="K83" s="481"/>
      <c r="L83" s="481"/>
      <c r="M83" s="481"/>
      <c r="N83" s="481"/>
      <c r="O83" s="481"/>
      <c r="P83" s="481"/>
      <c r="Q83" s="481"/>
      <c r="R83" s="481"/>
      <c r="S83" s="481"/>
      <c r="T83" s="481"/>
      <c r="U83" s="482"/>
    </row>
    <row r="84" spans="1:21" ht="13.5" x14ac:dyDescent="0.15">
      <c r="A84" s="483"/>
      <c r="B84" s="481"/>
      <c r="C84" s="481"/>
      <c r="D84" s="481"/>
      <c r="E84" s="481"/>
      <c r="F84" s="481"/>
      <c r="G84" s="481"/>
      <c r="H84" s="481"/>
      <c r="I84" s="481"/>
      <c r="J84" s="481"/>
      <c r="K84" s="481"/>
      <c r="L84" s="481"/>
      <c r="M84" s="481"/>
      <c r="N84" s="481"/>
      <c r="O84" s="481"/>
      <c r="P84" s="481"/>
      <c r="Q84" s="481"/>
      <c r="R84" s="481"/>
      <c r="S84" s="481"/>
      <c r="T84" s="481"/>
      <c r="U84" s="482"/>
    </row>
    <row r="85" spans="1:21" ht="13.5" x14ac:dyDescent="0.15">
      <c r="A85" s="483"/>
      <c r="B85" s="481"/>
      <c r="C85" s="481"/>
      <c r="D85" s="481"/>
      <c r="E85" s="481"/>
      <c r="F85" s="481"/>
      <c r="G85" s="481"/>
      <c r="H85" s="481"/>
      <c r="I85" s="481"/>
      <c r="J85" s="481"/>
      <c r="K85" s="481"/>
      <c r="L85" s="481"/>
      <c r="M85" s="481"/>
      <c r="N85" s="481"/>
      <c r="O85" s="481"/>
      <c r="P85" s="481"/>
      <c r="Q85" s="481"/>
      <c r="R85" s="481"/>
      <c r="S85" s="481"/>
      <c r="T85" s="481"/>
      <c r="U85" s="482"/>
    </row>
    <row r="86" spans="1:21" ht="13.5" x14ac:dyDescent="0.15">
      <c r="A86" s="483"/>
      <c r="B86" s="481"/>
      <c r="C86" s="481"/>
      <c r="D86" s="481"/>
      <c r="E86" s="481"/>
      <c r="F86" s="481"/>
      <c r="G86" s="481"/>
      <c r="H86" s="481"/>
      <c r="I86" s="481"/>
      <c r="J86" s="481"/>
      <c r="K86" s="481"/>
      <c r="L86" s="481"/>
      <c r="M86" s="481"/>
      <c r="N86" s="481"/>
      <c r="O86" s="481"/>
      <c r="P86" s="481"/>
      <c r="Q86" s="481"/>
      <c r="R86" s="481"/>
      <c r="S86" s="481"/>
      <c r="T86" s="481"/>
      <c r="U86" s="482"/>
    </row>
    <row r="87" spans="1:21" ht="13.5" x14ac:dyDescent="0.15">
      <c r="A87" s="483"/>
      <c r="B87" s="481"/>
      <c r="C87" s="481"/>
      <c r="D87" s="481"/>
      <c r="E87" s="481"/>
      <c r="F87" s="481"/>
      <c r="G87" s="481"/>
      <c r="H87" s="481"/>
      <c r="I87" s="481"/>
      <c r="J87" s="481"/>
      <c r="K87" s="481"/>
      <c r="L87" s="481"/>
      <c r="M87" s="481"/>
      <c r="N87" s="481"/>
      <c r="O87" s="481"/>
      <c r="P87" s="481"/>
      <c r="Q87" s="481"/>
      <c r="R87" s="481"/>
      <c r="S87" s="481"/>
      <c r="T87" s="481"/>
      <c r="U87" s="482"/>
    </row>
    <row r="88" spans="1:21" ht="13.5" x14ac:dyDescent="0.15">
      <c r="A88" s="483"/>
      <c r="B88" s="481"/>
      <c r="C88" s="481"/>
      <c r="D88" s="481"/>
      <c r="E88" s="481"/>
      <c r="F88" s="481"/>
      <c r="G88" s="481"/>
      <c r="H88" s="481"/>
      <c r="I88" s="481"/>
      <c r="J88" s="481"/>
      <c r="K88" s="481"/>
      <c r="L88" s="481"/>
      <c r="M88" s="481"/>
      <c r="N88" s="481"/>
      <c r="O88" s="481"/>
      <c r="P88" s="481"/>
      <c r="Q88" s="481"/>
      <c r="R88" s="481"/>
      <c r="S88" s="481"/>
      <c r="T88" s="481"/>
      <c r="U88" s="482"/>
    </row>
    <row r="89" spans="1:21" ht="13.5" x14ac:dyDescent="0.15">
      <c r="A89" s="483"/>
      <c r="B89" s="481"/>
      <c r="C89" s="481"/>
      <c r="D89" s="481"/>
      <c r="E89" s="481"/>
      <c r="F89" s="481"/>
      <c r="G89" s="481"/>
      <c r="H89" s="481"/>
      <c r="I89" s="481"/>
      <c r="J89" s="481"/>
      <c r="K89" s="481"/>
      <c r="L89" s="481"/>
      <c r="M89" s="481"/>
      <c r="N89" s="481"/>
      <c r="O89" s="481"/>
      <c r="P89" s="481"/>
      <c r="Q89" s="481"/>
      <c r="R89" s="481"/>
      <c r="S89" s="481"/>
      <c r="T89" s="481"/>
      <c r="U89" s="482"/>
    </row>
    <row r="90" spans="1:21" x14ac:dyDescent="0.15">
      <c r="A90" s="73"/>
      <c r="B90" s="178"/>
      <c r="C90" s="178"/>
      <c r="D90" s="178"/>
      <c r="E90" s="178"/>
      <c r="F90" s="178"/>
      <c r="G90" s="178"/>
      <c r="H90" s="178"/>
      <c r="I90" s="178"/>
      <c r="J90" s="178"/>
      <c r="K90" s="178"/>
      <c r="L90" s="178"/>
      <c r="M90" s="178"/>
      <c r="N90" s="178"/>
      <c r="O90" s="178"/>
      <c r="P90" s="178"/>
      <c r="Q90" s="178"/>
      <c r="R90" s="178"/>
      <c r="S90" s="178"/>
      <c r="T90" s="178"/>
      <c r="U90" s="179"/>
    </row>
    <row r="91" spans="1:21" x14ac:dyDescent="0.15">
      <c r="A91" s="73"/>
      <c r="B91" s="178"/>
      <c r="C91" s="178"/>
      <c r="D91" s="178"/>
      <c r="E91" s="178"/>
      <c r="F91" s="178"/>
      <c r="G91" s="178"/>
      <c r="H91" s="178"/>
      <c r="I91" s="178"/>
      <c r="J91" s="178"/>
      <c r="K91" s="178"/>
      <c r="L91" s="178"/>
      <c r="M91" s="178"/>
      <c r="N91" s="178"/>
      <c r="O91" s="178"/>
      <c r="P91" s="178"/>
      <c r="Q91" s="178"/>
      <c r="R91" s="178"/>
      <c r="S91" s="178"/>
      <c r="T91" s="178"/>
      <c r="U91" s="179"/>
    </row>
    <row r="92" spans="1:21" x14ac:dyDescent="0.15">
      <c r="A92" s="73"/>
      <c r="B92" s="178"/>
      <c r="C92" s="178"/>
      <c r="D92" s="178"/>
      <c r="E92" s="178"/>
      <c r="F92" s="178"/>
      <c r="G92" s="178"/>
      <c r="H92" s="178"/>
      <c r="I92" s="178"/>
      <c r="J92" s="178"/>
      <c r="K92" s="178"/>
      <c r="L92" s="178"/>
      <c r="M92" s="178"/>
      <c r="N92" s="178"/>
      <c r="O92" s="178"/>
      <c r="P92" s="178"/>
      <c r="Q92" s="178"/>
      <c r="R92" s="178"/>
      <c r="S92" s="178"/>
      <c r="T92" s="178"/>
      <c r="U92" s="179"/>
    </row>
    <row r="93" spans="1:21" x14ac:dyDescent="0.15">
      <c r="A93" s="73"/>
      <c r="B93" s="63"/>
      <c r="C93" s="63"/>
      <c r="D93" s="63"/>
      <c r="E93" s="63"/>
      <c r="F93" s="63"/>
      <c r="G93" s="63"/>
      <c r="H93" s="63"/>
      <c r="I93" s="63"/>
      <c r="J93" s="63"/>
      <c r="K93" s="63"/>
      <c r="L93" s="63"/>
      <c r="M93" s="63"/>
      <c r="N93" s="63"/>
      <c r="O93" s="173"/>
      <c r="P93" s="173"/>
      <c r="Q93" s="173"/>
      <c r="R93" s="173"/>
      <c r="S93" s="173"/>
      <c r="T93" s="63"/>
      <c r="U93" s="139"/>
    </row>
    <row r="94" spans="1:21" x14ac:dyDescent="0.15">
      <c r="A94" s="73"/>
      <c r="B94" s="63"/>
      <c r="C94" s="63"/>
      <c r="D94" s="63"/>
      <c r="E94" s="63"/>
      <c r="F94" s="63"/>
      <c r="G94" s="63"/>
      <c r="H94" s="63"/>
      <c r="I94" s="63"/>
      <c r="J94" s="63"/>
      <c r="K94" s="63"/>
      <c r="L94" s="63"/>
      <c r="M94" s="63"/>
      <c r="N94" s="63"/>
      <c r="O94" s="173"/>
      <c r="P94" s="173"/>
      <c r="Q94" s="173"/>
      <c r="R94" s="173"/>
      <c r="S94" s="173"/>
      <c r="T94" s="63"/>
      <c r="U94" s="139"/>
    </row>
    <row r="95" spans="1:21" x14ac:dyDescent="0.15">
      <c r="A95" s="73"/>
      <c r="B95" s="63"/>
      <c r="C95" s="63"/>
      <c r="D95" s="63"/>
      <c r="E95" s="63"/>
      <c r="F95" s="63"/>
      <c r="G95" s="63"/>
      <c r="H95" s="63"/>
      <c r="I95" s="63"/>
      <c r="J95" s="63"/>
      <c r="K95" s="63"/>
      <c r="L95" s="63"/>
      <c r="M95" s="63"/>
      <c r="N95" s="63"/>
      <c r="O95" s="173"/>
      <c r="P95" s="173"/>
      <c r="Q95" s="173"/>
      <c r="R95" s="173"/>
      <c r="S95" s="173"/>
      <c r="T95" s="63"/>
      <c r="U95" s="139"/>
    </row>
    <row r="96" spans="1:21" x14ac:dyDescent="0.15">
      <c r="A96" s="73"/>
      <c r="B96" s="63"/>
      <c r="C96" s="63"/>
      <c r="D96" s="63"/>
      <c r="E96" s="63"/>
      <c r="F96" s="63"/>
      <c r="G96" s="63"/>
      <c r="H96" s="63"/>
      <c r="I96" s="63"/>
      <c r="J96" s="63"/>
      <c r="K96" s="63"/>
      <c r="L96" s="63"/>
      <c r="M96" s="63"/>
      <c r="N96" s="63"/>
      <c r="O96" s="173"/>
      <c r="P96" s="173"/>
      <c r="Q96" s="173"/>
      <c r="R96" s="173"/>
      <c r="S96" s="173"/>
      <c r="T96" s="63"/>
      <c r="U96" s="139"/>
    </row>
    <row r="97" spans="1:21" x14ac:dyDescent="0.15">
      <c r="A97" s="73"/>
      <c r="B97" s="63"/>
      <c r="C97" s="63"/>
      <c r="D97" s="63"/>
      <c r="E97" s="63"/>
      <c r="F97" s="63"/>
      <c r="G97" s="63"/>
      <c r="H97" s="63"/>
      <c r="I97" s="63"/>
      <c r="J97" s="63"/>
      <c r="K97" s="63"/>
      <c r="L97" s="63"/>
      <c r="M97" s="63"/>
      <c r="N97" s="63"/>
      <c r="O97" s="173"/>
      <c r="P97" s="173"/>
      <c r="Q97" s="173"/>
      <c r="R97" s="173"/>
      <c r="S97" s="173"/>
      <c r="T97" s="63"/>
      <c r="U97" s="139"/>
    </row>
    <row r="98" spans="1:21" x14ac:dyDescent="0.15">
      <c r="A98" s="73"/>
      <c r="B98" s="63"/>
      <c r="C98" s="63"/>
      <c r="D98" s="63"/>
      <c r="E98" s="63"/>
      <c r="F98" s="63"/>
      <c r="G98" s="63"/>
      <c r="H98" s="63"/>
      <c r="I98" s="63"/>
      <c r="J98" s="63"/>
      <c r="K98" s="63"/>
      <c r="L98" s="63"/>
      <c r="M98" s="63"/>
      <c r="N98" s="63"/>
      <c r="O98" s="173"/>
      <c r="P98" s="173"/>
      <c r="Q98" s="173"/>
      <c r="R98" s="173"/>
      <c r="S98" s="173"/>
      <c r="T98" s="63"/>
      <c r="U98" s="139"/>
    </row>
    <row r="99" spans="1:21" x14ac:dyDescent="0.15">
      <c r="A99" s="73"/>
      <c r="B99" s="63"/>
      <c r="C99" s="63"/>
      <c r="D99" s="63"/>
      <c r="E99" s="63"/>
      <c r="F99" s="63"/>
      <c r="G99" s="63"/>
      <c r="H99" s="63"/>
      <c r="I99" s="63"/>
      <c r="J99" s="63"/>
      <c r="K99" s="63"/>
      <c r="L99" s="63"/>
      <c r="M99" s="63"/>
      <c r="N99" s="63"/>
      <c r="O99" s="173"/>
      <c r="P99" s="173"/>
      <c r="Q99" s="173"/>
      <c r="R99" s="173"/>
      <c r="S99" s="173"/>
      <c r="T99" s="63"/>
      <c r="U99" s="139"/>
    </row>
    <row r="100" spans="1:2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x14ac:dyDescent="0.15">
      <c r="A101" s="131"/>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484" t="str">
        <f>A54</f>
        <v>添付書類：対象契約一覧表</v>
      </c>
      <c r="B112" s="481"/>
      <c r="C112" s="481"/>
      <c r="D112" s="481"/>
      <c r="E112" s="481"/>
      <c r="F112" s="481"/>
      <c r="G112" s="481"/>
      <c r="H112" s="481"/>
      <c r="I112" s="481"/>
      <c r="J112" s="481"/>
      <c r="K112" s="481"/>
      <c r="L112" s="65"/>
      <c r="M112" s="65"/>
      <c r="N112" s="65"/>
      <c r="O112" s="65"/>
      <c r="P112" s="65"/>
      <c r="Q112" s="65"/>
      <c r="R112" s="65"/>
      <c r="S112" s="65"/>
      <c r="T112" s="65"/>
      <c r="U112" s="71"/>
    </row>
    <row r="113" spans="1:21" x14ac:dyDescent="0.15">
      <c r="A113" s="444" t="str">
        <f>A55</f>
        <v>分類番号：Ｅ－１０－１２４</v>
      </c>
      <c r="B113" s="445"/>
      <c r="C113" s="445"/>
      <c r="D113" s="445"/>
      <c r="E113" s="445"/>
      <c r="F113" s="445"/>
      <c r="G113" s="445"/>
      <c r="H113" s="445"/>
      <c r="I113" s="445"/>
      <c r="J113" s="445"/>
      <c r="K113" s="445"/>
      <c r="L113" s="65"/>
      <c r="M113" s="65"/>
      <c r="N113" s="446" t="str">
        <f>N55</f>
        <v>作成年度：２０２０年度</v>
      </c>
      <c r="O113" s="447"/>
      <c r="P113" s="447"/>
      <c r="Q113" s="447"/>
      <c r="R113" s="447"/>
      <c r="S113" s="447"/>
      <c r="T113" s="447"/>
      <c r="U113" s="448"/>
    </row>
    <row r="114" spans="1:21" x14ac:dyDescent="0.15">
      <c r="A114" s="444" t="str">
        <f>A56</f>
        <v>保存期間：１年未満（２）</v>
      </c>
      <c r="B114" s="445"/>
      <c r="C114" s="445"/>
      <c r="D114" s="445"/>
      <c r="E114" s="445"/>
      <c r="F114" s="445"/>
      <c r="G114" s="445"/>
      <c r="H114" s="445"/>
      <c r="I114" s="445"/>
      <c r="J114" s="445"/>
      <c r="K114" s="445"/>
      <c r="L114" s="65"/>
      <c r="M114" s="65"/>
      <c r="N114" s="446" t="str">
        <f>N56</f>
        <v>枚　　数：１枚</v>
      </c>
      <c r="O114" s="447"/>
      <c r="P114" s="447"/>
      <c r="Q114" s="447"/>
      <c r="R114" s="447"/>
      <c r="S114" s="447"/>
      <c r="T114" s="447"/>
      <c r="U114" s="448"/>
    </row>
    <row r="115" spans="1:21" x14ac:dyDescent="0.15">
      <c r="A115" s="449" t="str">
        <f>A57</f>
        <v>保存期間満了時期：２０２１．９．３０</v>
      </c>
      <c r="B115" s="450"/>
      <c r="C115" s="450"/>
      <c r="D115" s="450"/>
      <c r="E115" s="450"/>
      <c r="F115" s="450"/>
      <c r="G115" s="450"/>
      <c r="H115" s="450"/>
      <c r="I115" s="450"/>
      <c r="J115" s="450"/>
      <c r="K115" s="450"/>
      <c r="L115" s="136"/>
      <c r="M115" s="136"/>
      <c r="N115" s="248" t="str">
        <f>N57</f>
        <v>開示判断：開示</v>
      </c>
      <c r="O115" s="451"/>
      <c r="P115" s="451"/>
      <c r="Q115" s="451"/>
      <c r="R115" s="451"/>
      <c r="S115" s="451"/>
      <c r="T115" s="451"/>
      <c r="U115" s="452"/>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4" workbookViewId="0">
      <selection activeCell="G20" sqref="G20"/>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2" customWidth="1"/>
    <col min="17" max="17" width="27.5" style="182" customWidth="1"/>
    <col min="18" max="18" width="33.75" customWidth="1"/>
    <col min="19" max="19" width="12.375" customWidth="1"/>
  </cols>
  <sheetData>
    <row r="1" spans="1:19" ht="64.5" customHeight="1" x14ac:dyDescent="0.15">
      <c r="A1" s="531" t="s">
        <v>9098</v>
      </c>
      <c r="B1" s="531"/>
      <c r="C1" s="531"/>
      <c r="D1" s="531"/>
      <c r="E1" s="531"/>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9354</v>
      </c>
      <c r="R3" s="25"/>
      <c r="S3" s="25"/>
    </row>
    <row r="4" spans="1:19" x14ac:dyDescent="0.15">
      <c r="A4" s="41" t="s">
        <v>9004</v>
      </c>
      <c r="B4" s="26">
        <f t="shared" ref="B4:B32" si="0">LEN(C4)</f>
        <v>20</v>
      </c>
      <c r="C4" s="21" t="s">
        <v>9053</v>
      </c>
      <c r="D4" s="26">
        <f t="shared" ref="D4:D32" si="1">LEN(E4)</f>
        <v>20</v>
      </c>
      <c r="E4" s="38" t="s">
        <v>9154</v>
      </c>
      <c r="F4" s="26">
        <f t="shared" ref="F4:F32" si="2">LEN(G4)</f>
        <v>20</v>
      </c>
      <c r="G4" t="s">
        <v>9008</v>
      </c>
      <c r="H4" s="26">
        <f t="shared" ref="H4:H32" si="3">LEN(I4)</f>
        <v>20</v>
      </c>
      <c r="I4" s="218" t="s">
        <v>9360</v>
      </c>
      <c r="J4" s="26">
        <f t="shared" ref="J4:J32" si="4">LEN(K4)</f>
        <v>20</v>
      </c>
      <c r="K4" t="s">
        <v>39</v>
      </c>
      <c r="L4" s="26">
        <f t="shared" ref="L4:L32" si="5">LEN(M4)</f>
        <v>20</v>
      </c>
      <c r="M4" t="s">
        <v>39</v>
      </c>
      <c r="N4" s="26">
        <f t="shared" ref="N4:N32" si="6">LEN(O4)</f>
        <v>20</v>
      </c>
      <c r="O4" t="s">
        <v>39</v>
      </c>
      <c r="P4" s="26">
        <f t="shared" ref="P4:P32" si="7">LEN(Q4)</f>
        <v>20</v>
      </c>
      <c r="Q4" s="182" t="s">
        <v>39</v>
      </c>
      <c r="R4" s="218" t="s">
        <v>42</v>
      </c>
      <c r="S4" t="s">
        <v>8955</v>
      </c>
    </row>
    <row r="5" spans="1:19" x14ac:dyDescent="0.15">
      <c r="A5" s="41" t="s">
        <v>9347</v>
      </c>
      <c r="B5" s="26">
        <f t="shared" si="0"/>
        <v>20</v>
      </c>
      <c r="C5" s="21" t="s">
        <v>9348</v>
      </c>
      <c r="D5" s="26">
        <f t="shared" si="1"/>
        <v>20</v>
      </c>
      <c r="E5" s="38" t="s">
        <v>9349</v>
      </c>
      <c r="F5" s="26">
        <f t="shared" si="2"/>
        <v>20</v>
      </c>
      <c r="G5" t="s">
        <v>9350</v>
      </c>
      <c r="H5" s="26">
        <f t="shared" si="3"/>
        <v>20</v>
      </c>
      <c r="I5" t="s">
        <v>9097</v>
      </c>
      <c r="J5" s="26">
        <f t="shared" si="4"/>
        <v>20</v>
      </c>
      <c r="K5" t="s">
        <v>9351</v>
      </c>
      <c r="L5" s="26">
        <f t="shared" si="5"/>
        <v>20</v>
      </c>
      <c r="M5" t="s">
        <v>9109</v>
      </c>
      <c r="N5" s="26">
        <f t="shared" si="6"/>
        <v>20</v>
      </c>
      <c r="O5" t="s">
        <v>9352</v>
      </c>
      <c r="P5" s="26">
        <f t="shared" si="7"/>
        <v>20</v>
      </c>
      <c r="Q5" s="182" t="s">
        <v>9353</v>
      </c>
      <c r="R5" t="s">
        <v>86</v>
      </c>
      <c r="S5" t="s">
        <v>8955</v>
      </c>
    </row>
    <row r="6" spans="1:19" x14ac:dyDescent="0.15">
      <c r="A6" s="41" t="s">
        <v>8994</v>
      </c>
      <c r="B6" s="26">
        <f t="shared" si="0"/>
        <v>20</v>
      </c>
      <c r="C6" s="21" t="s">
        <v>9130</v>
      </c>
      <c r="D6" s="26">
        <f t="shared" si="1"/>
        <v>20</v>
      </c>
      <c r="E6" s="38" t="s">
        <v>9363</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2" t="s">
        <v>39</v>
      </c>
      <c r="R6" t="s">
        <v>54</v>
      </c>
    </row>
    <row r="7" spans="1:19" x14ac:dyDescent="0.15">
      <c r="A7" s="41" t="s">
        <v>9178</v>
      </c>
      <c r="B7" s="26">
        <f t="shared" si="0"/>
        <v>20</v>
      </c>
      <c r="C7" s="218" t="s">
        <v>9179</v>
      </c>
      <c r="D7" s="26">
        <f t="shared" si="1"/>
        <v>20</v>
      </c>
      <c r="E7" s="38" t="s">
        <v>9180</v>
      </c>
      <c r="F7" s="26">
        <f t="shared" si="2"/>
        <v>20</v>
      </c>
      <c r="G7" s="218" t="s">
        <v>9181</v>
      </c>
      <c r="H7" s="26">
        <f t="shared" si="3"/>
        <v>20</v>
      </c>
      <c r="I7" t="s">
        <v>9399</v>
      </c>
      <c r="J7" s="26">
        <f t="shared" si="4"/>
        <v>20</v>
      </c>
      <c r="K7" t="s">
        <v>39</v>
      </c>
      <c r="L7" s="26">
        <f t="shared" si="5"/>
        <v>20</v>
      </c>
      <c r="M7" t="s">
        <v>39</v>
      </c>
      <c r="N7" s="26">
        <f t="shared" si="6"/>
        <v>20</v>
      </c>
      <c r="O7" t="s">
        <v>39</v>
      </c>
      <c r="P7" s="26">
        <f t="shared" si="7"/>
        <v>20</v>
      </c>
      <c r="Q7" s="182" t="s">
        <v>39</v>
      </c>
    </row>
    <row r="8" spans="1:19" x14ac:dyDescent="0.15">
      <c r="A8" s="41" t="s">
        <v>9002</v>
      </c>
      <c r="B8" s="26">
        <f t="shared" si="0"/>
        <v>20</v>
      </c>
      <c r="C8" s="21" t="s">
        <v>9049</v>
      </c>
      <c r="D8" s="26">
        <f t="shared" si="1"/>
        <v>20</v>
      </c>
      <c r="E8" s="38" t="s">
        <v>9364</v>
      </c>
      <c r="F8" s="26">
        <f t="shared" si="2"/>
        <v>20</v>
      </c>
      <c r="G8" s="218" t="s">
        <v>9365</v>
      </c>
      <c r="H8" s="26">
        <f t="shared" si="3"/>
        <v>20</v>
      </c>
      <c r="I8" t="s">
        <v>39</v>
      </c>
      <c r="J8" s="26">
        <f t="shared" si="4"/>
        <v>20</v>
      </c>
      <c r="K8" t="s">
        <v>39</v>
      </c>
      <c r="L8" s="26">
        <f t="shared" si="5"/>
        <v>20</v>
      </c>
      <c r="M8" t="s">
        <v>39</v>
      </c>
      <c r="N8" s="26">
        <f t="shared" si="6"/>
        <v>20</v>
      </c>
      <c r="O8" t="s">
        <v>39</v>
      </c>
      <c r="P8" s="26">
        <f t="shared" si="7"/>
        <v>20</v>
      </c>
      <c r="Q8" s="182" t="s">
        <v>39</v>
      </c>
      <c r="R8" t="s">
        <v>44</v>
      </c>
      <c r="S8" s="218" t="s">
        <v>8955</v>
      </c>
    </row>
    <row r="9" spans="1:19" x14ac:dyDescent="0.15">
      <c r="A9" s="41" t="s">
        <v>9001</v>
      </c>
      <c r="B9" s="26">
        <f t="shared" si="0"/>
        <v>20</v>
      </c>
      <c r="C9" s="21" t="s">
        <v>9048</v>
      </c>
      <c r="D9" s="26">
        <f t="shared" si="1"/>
        <v>20</v>
      </c>
      <c r="E9" s="38" t="s">
        <v>9396</v>
      </c>
      <c r="F9" s="26">
        <f t="shared" si="2"/>
        <v>20</v>
      </c>
      <c r="G9" t="s">
        <v>9397</v>
      </c>
      <c r="H9" s="26">
        <f t="shared" si="3"/>
        <v>20</v>
      </c>
      <c r="I9" s="38" t="s">
        <v>9398</v>
      </c>
      <c r="J9" s="26">
        <f t="shared" si="4"/>
        <v>20</v>
      </c>
      <c r="K9" t="s">
        <v>39</v>
      </c>
      <c r="L9" s="26">
        <f t="shared" si="5"/>
        <v>20</v>
      </c>
      <c r="M9" t="s">
        <v>39</v>
      </c>
      <c r="N9" s="26">
        <f t="shared" si="6"/>
        <v>20</v>
      </c>
      <c r="O9" t="s">
        <v>39</v>
      </c>
      <c r="P9" s="26">
        <f t="shared" si="7"/>
        <v>20</v>
      </c>
      <c r="Q9" s="182" t="s">
        <v>39</v>
      </c>
      <c r="R9" t="s">
        <v>45</v>
      </c>
      <c r="S9" t="s">
        <v>8955</v>
      </c>
    </row>
    <row r="10" spans="1:19" x14ac:dyDescent="0.15">
      <c r="A10" s="41" t="s">
        <v>8991</v>
      </c>
      <c r="B10" s="26">
        <f t="shared" si="0"/>
        <v>20</v>
      </c>
      <c r="C10" s="21" t="s">
        <v>9047</v>
      </c>
      <c r="D10" s="26">
        <f t="shared" si="1"/>
        <v>20</v>
      </c>
      <c r="E10" s="38" t="s">
        <v>9400</v>
      </c>
      <c r="F10" s="26">
        <f t="shared" si="2"/>
        <v>20</v>
      </c>
      <c r="G10" t="s">
        <v>9401</v>
      </c>
      <c r="H10" s="26">
        <f t="shared" si="3"/>
        <v>20</v>
      </c>
      <c r="I10" t="s">
        <v>9402</v>
      </c>
      <c r="J10" s="26">
        <f t="shared" si="4"/>
        <v>20</v>
      </c>
      <c r="K10" t="s">
        <v>39</v>
      </c>
      <c r="L10" s="26">
        <f t="shared" si="5"/>
        <v>20</v>
      </c>
      <c r="M10" t="s">
        <v>39</v>
      </c>
      <c r="N10" s="26">
        <f t="shared" si="6"/>
        <v>20</v>
      </c>
      <c r="O10" t="s">
        <v>39</v>
      </c>
      <c r="P10" s="26">
        <f t="shared" si="7"/>
        <v>20</v>
      </c>
      <c r="Q10" s="182" t="s">
        <v>39</v>
      </c>
      <c r="R10" t="s">
        <v>57</v>
      </c>
      <c r="S10" t="s">
        <v>8955</v>
      </c>
    </row>
    <row r="11" spans="1:19" x14ac:dyDescent="0.15">
      <c r="A11" s="41" t="s">
        <v>9391</v>
      </c>
      <c r="B11" s="26">
        <f t="shared" si="0"/>
        <v>20</v>
      </c>
      <c r="C11" s="21" t="s">
        <v>9392</v>
      </c>
      <c r="D11" s="26">
        <f t="shared" si="1"/>
        <v>20</v>
      </c>
      <c r="E11" s="38" t="s">
        <v>9408</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2" t="s">
        <v>39</v>
      </c>
      <c r="R11" t="s">
        <v>53</v>
      </c>
    </row>
    <row r="12" spans="1:19" x14ac:dyDescent="0.15">
      <c r="A12" s="41" t="s">
        <v>9372</v>
      </c>
      <c r="B12" s="26">
        <f t="shared" si="0"/>
        <v>20</v>
      </c>
      <c r="C12" s="21" t="s">
        <v>9370</v>
      </c>
      <c r="D12" s="26">
        <f t="shared" si="1"/>
        <v>20</v>
      </c>
      <c r="E12" s="38" t="s">
        <v>9096</v>
      </c>
      <c r="F12" s="26">
        <f t="shared" si="2"/>
        <v>20</v>
      </c>
      <c r="G12" t="s">
        <v>9078</v>
      </c>
      <c r="H12" s="26">
        <f t="shared" si="3"/>
        <v>20</v>
      </c>
      <c r="I12" t="s">
        <v>9371</v>
      </c>
      <c r="J12" s="26">
        <f t="shared" si="4"/>
        <v>20</v>
      </c>
      <c r="K12" t="s">
        <v>39</v>
      </c>
      <c r="L12" s="26">
        <f t="shared" si="5"/>
        <v>20</v>
      </c>
      <c r="M12" t="s">
        <v>39</v>
      </c>
      <c r="N12" s="26">
        <f t="shared" si="6"/>
        <v>20</v>
      </c>
      <c r="O12" t="s">
        <v>39</v>
      </c>
      <c r="P12" s="26">
        <f t="shared" si="7"/>
        <v>20</v>
      </c>
      <c r="Q12" s="182" t="s">
        <v>39</v>
      </c>
      <c r="R12" t="s">
        <v>48</v>
      </c>
      <c r="S12" t="s">
        <v>8955</v>
      </c>
    </row>
    <row r="13" spans="1:19" x14ac:dyDescent="0.15">
      <c r="A13" s="41" t="s">
        <v>8996</v>
      </c>
      <c r="B13" s="26">
        <f t="shared" si="0"/>
        <v>20</v>
      </c>
      <c r="C13" s="21" t="s">
        <v>9040</v>
      </c>
      <c r="D13" s="26">
        <f t="shared" si="1"/>
        <v>20</v>
      </c>
      <c r="E13" s="38" t="s">
        <v>9383</v>
      </c>
      <c r="F13" s="26">
        <f t="shared" si="2"/>
        <v>22</v>
      </c>
      <c r="G13" t="s">
        <v>9384</v>
      </c>
      <c r="H13" s="26">
        <f t="shared" si="3"/>
        <v>20</v>
      </c>
      <c r="I13" s="38" t="s">
        <v>9385</v>
      </c>
      <c r="J13" s="26">
        <f t="shared" si="4"/>
        <v>20</v>
      </c>
      <c r="K13" t="s">
        <v>39</v>
      </c>
      <c r="L13" s="26">
        <f t="shared" si="5"/>
        <v>20</v>
      </c>
      <c r="M13" t="s">
        <v>39</v>
      </c>
      <c r="N13" s="26">
        <f t="shared" si="6"/>
        <v>20</v>
      </c>
      <c r="O13" t="s">
        <v>39</v>
      </c>
      <c r="P13" s="26">
        <f t="shared" si="7"/>
        <v>20</v>
      </c>
      <c r="Q13" s="182"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2" t="s">
        <v>39</v>
      </c>
      <c r="R14" t="s">
        <v>52</v>
      </c>
    </row>
    <row r="15" spans="1:19" x14ac:dyDescent="0.15">
      <c r="A15" s="41" t="s">
        <v>9403</v>
      </c>
      <c r="B15" s="26">
        <f t="shared" si="0"/>
        <v>20</v>
      </c>
      <c r="C15" s="21" t="s">
        <v>9036</v>
      </c>
      <c r="D15" s="26">
        <f t="shared" si="1"/>
        <v>20</v>
      </c>
      <c r="E15" s="38" t="s">
        <v>9200</v>
      </c>
      <c r="F15" s="26">
        <f t="shared" si="2"/>
        <v>20</v>
      </c>
      <c r="G15" t="s">
        <v>9201</v>
      </c>
      <c r="H15" s="26">
        <f t="shared" si="3"/>
        <v>20</v>
      </c>
      <c r="I15" s="38" t="s">
        <v>9358</v>
      </c>
      <c r="J15" s="26">
        <f t="shared" si="4"/>
        <v>20</v>
      </c>
      <c r="K15" t="s">
        <v>39</v>
      </c>
      <c r="L15" s="26">
        <f t="shared" si="5"/>
        <v>20</v>
      </c>
      <c r="M15" t="s">
        <v>39</v>
      </c>
      <c r="N15" s="26">
        <f t="shared" si="6"/>
        <v>20</v>
      </c>
      <c r="O15" t="s">
        <v>39</v>
      </c>
      <c r="P15" s="26">
        <f t="shared" si="7"/>
        <v>20</v>
      </c>
      <c r="Q15" s="182" t="s">
        <v>39</v>
      </c>
      <c r="R15" s="26"/>
      <c r="S15" t="s">
        <v>8960</v>
      </c>
    </row>
    <row r="16" spans="1:19" x14ac:dyDescent="0.15">
      <c r="A16" s="41" t="s">
        <v>8982</v>
      </c>
      <c r="B16" s="26">
        <f t="shared" si="0"/>
        <v>20</v>
      </c>
      <c r="C16" s="21" t="s">
        <v>9143</v>
      </c>
      <c r="D16" s="26">
        <f t="shared" si="1"/>
        <v>20</v>
      </c>
      <c r="E16" s="38" t="s">
        <v>9355</v>
      </c>
      <c r="F16" s="26">
        <f t="shared" si="2"/>
        <v>20</v>
      </c>
      <c r="G16" t="s">
        <v>9356</v>
      </c>
      <c r="H16" s="26">
        <f t="shared" si="3"/>
        <v>20</v>
      </c>
      <c r="I16" s="218" t="s">
        <v>9357</v>
      </c>
      <c r="J16" s="26">
        <f t="shared" si="4"/>
        <v>20</v>
      </c>
      <c r="K16" t="s">
        <v>39</v>
      </c>
      <c r="L16" s="26">
        <f t="shared" si="5"/>
        <v>20</v>
      </c>
      <c r="M16" t="s">
        <v>39</v>
      </c>
      <c r="N16" s="26">
        <f t="shared" si="6"/>
        <v>20</v>
      </c>
      <c r="O16" t="s">
        <v>39</v>
      </c>
      <c r="P16" s="26">
        <f t="shared" si="7"/>
        <v>20</v>
      </c>
      <c r="Q16" s="182" t="s">
        <v>39</v>
      </c>
      <c r="R16" t="s">
        <v>67</v>
      </c>
      <c r="S16" t="s">
        <v>8955</v>
      </c>
    </row>
    <row r="17" spans="1:19" x14ac:dyDescent="0.15">
      <c r="A17" s="41" t="s">
        <v>8981</v>
      </c>
      <c r="B17" s="26">
        <f t="shared" si="0"/>
        <v>20</v>
      </c>
      <c r="C17" s="21" t="s">
        <v>9035</v>
      </c>
      <c r="D17" s="26">
        <f t="shared" si="1"/>
        <v>20</v>
      </c>
      <c r="E17" s="38" t="s">
        <v>9375</v>
      </c>
      <c r="F17" s="26">
        <f t="shared" si="2"/>
        <v>21</v>
      </c>
      <c r="G17" s="38" t="s">
        <v>9434</v>
      </c>
      <c r="H17" s="26">
        <f t="shared" si="3"/>
        <v>20</v>
      </c>
      <c r="I17" t="s">
        <v>39</v>
      </c>
      <c r="J17" s="26">
        <f t="shared" si="4"/>
        <v>20</v>
      </c>
      <c r="K17" t="s">
        <v>39</v>
      </c>
      <c r="L17" s="26">
        <f t="shared" si="5"/>
        <v>20</v>
      </c>
      <c r="M17" t="s">
        <v>39</v>
      </c>
      <c r="N17" s="26">
        <f t="shared" si="6"/>
        <v>20</v>
      </c>
      <c r="O17" t="s">
        <v>39</v>
      </c>
      <c r="P17" s="26">
        <f t="shared" si="7"/>
        <v>20</v>
      </c>
      <c r="Q17" s="182" t="s">
        <v>39</v>
      </c>
      <c r="R17" t="s">
        <v>68</v>
      </c>
      <c r="S17" t="s">
        <v>8955</v>
      </c>
    </row>
    <row r="18" spans="1:19" x14ac:dyDescent="0.15">
      <c r="A18" s="41" t="s">
        <v>8980</v>
      </c>
      <c r="B18" s="26">
        <f t="shared" si="0"/>
        <v>20</v>
      </c>
      <c r="C18" s="21" t="s">
        <v>9034</v>
      </c>
      <c r="D18" s="26">
        <f t="shared" si="1"/>
        <v>20</v>
      </c>
      <c r="E18" s="38" t="s">
        <v>9359</v>
      </c>
      <c r="F18" s="26">
        <f t="shared" si="2"/>
        <v>20</v>
      </c>
      <c r="G18" t="s">
        <v>9076</v>
      </c>
      <c r="H18" s="26">
        <f t="shared" si="3"/>
        <v>20</v>
      </c>
      <c r="I18" s="218" t="s">
        <v>39</v>
      </c>
      <c r="J18" s="26">
        <f t="shared" si="4"/>
        <v>20</v>
      </c>
      <c r="K18" t="s">
        <v>39</v>
      </c>
      <c r="L18" s="26">
        <f t="shared" si="5"/>
        <v>20</v>
      </c>
      <c r="M18" t="s">
        <v>39</v>
      </c>
      <c r="N18" s="26">
        <f t="shared" si="6"/>
        <v>20</v>
      </c>
      <c r="O18" t="s">
        <v>39</v>
      </c>
      <c r="P18" s="26">
        <f t="shared" si="7"/>
        <v>20</v>
      </c>
      <c r="Q18" s="182" t="s">
        <v>39</v>
      </c>
      <c r="R18" t="s">
        <v>69</v>
      </c>
    </row>
    <row r="19" spans="1:19" x14ac:dyDescent="0.15">
      <c r="A19" s="41" t="s">
        <v>8979</v>
      </c>
      <c r="B19" s="26">
        <f t="shared" si="0"/>
        <v>20</v>
      </c>
      <c r="C19" s="21" t="s">
        <v>9033</v>
      </c>
      <c r="D19" s="26">
        <f t="shared" si="1"/>
        <v>20</v>
      </c>
      <c r="E19" s="38" t="s">
        <v>9368</v>
      </c>
      <c r="F19" s="26">
        <f t="shared" si="2"/>
        <v>20</v>
      </c>
      <c r="G19" t="s">
        <v>9369</v>
      </c>
      <c r="H19" s="26">
        <f t="shared" si="3"/>
        <v>20</v>
      </c>
      <c r="I19" t="s">
        <v>39</v>
      </c>
      <c r="J19" s="26">
        <f t="shared" si="4"/>
        <v>20</v>
      </c>
      <c r="K19" t="s">
        <v>39</v>
      </c>
      <c r="L19" s="26">
        <f t="shared" si="5"/>
        <v>20</v>
      </c>
      <c r="M19" t="s">
        <v>39</v>
      </c>
      <c r="N19" s="26">
        <f t="shared" si="6"/>
        <v>20</v>
      </c>
      <c r="O19" t="s">
        <v>39</v>
      </c>
      <c r="P19" s="26">
        <f t="shared" si="7"/>
        <v>20</v>
      </c>
      <c r="Q19" s="182" t="s">
        <v>39</v>
      </c>
      <c r="R19" t="s">
        <v>70</v>
      </c>
      <c r="S19" t="s">
        <v>8955</v>
      </c>
    </row>
    <row r="20" spans="1:19" x14ac:dyDescent="0.15">
      <c r="A20" s="41" t="s">
        <v>8977</v>
      </c>
      <c r="B20" s="26">
        <f t="shared" si="0"/>
        <v>20</v>
      </c>
      <c r="C20" s="21" t="s">
        <v>9030</v>
      </c>
      <c r="D20" s="26">
        <f t="shared" si="1"/>
        <v>20</v>
      </c>
      <c r="E20" s="38" t="s">
        <v>9376</v>
      </c>
      <c r="F20" s="26">
        <f t="shared" si="2"/>
        <v>20</v>
      </c>
      <c r="G20" t="s">
        <v>9378</v>
      </c>
      <c r="H20" s="26">
        <f t="shared" si="3"/>
        <v>18</v>
      </c>
      <c r="I20" s="38" t="s">
        <v>9377</v>
      </c>
      <c r="J20" s="26">
        <f t="shared" si="4"/>
        <v>20</v>
      </c>
      <c r="K20" t="s">
        <v>39</v>
      </c>
      <c r="L20" s="26">
        <f t="shared" si="5"/>
        <v>20</v>
      </c>
      <c r="M20" t="s">
        <v>39</v>
      </c>
      <c r="N20" s="26">
        <f t="shared" si="6"/>
        <v>20</v>
      </c>
      <c r="O20" t="s">
        <v>39</v>
      </c>
      <c r="P20" s="26">
        <f t="shared" si="7"/>
        <v>20</v>
      </c>
      <c r="Q20" s="182"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8" t="s">
        <v>39</v>
      </c>
      <c r="J21" s="26">
        <f t="shared" si="4"/>
        <v>20</v>
      </c>
      <c r="K21" t="s">
        <v>39</v>
      </c>
      <c r="L21" s="26">
        <f t="shared" si="5"/>
        <v>20</v>
      </c>
      <c r="M21" t="s">
        <v>39</v>
      </c>
      <c r="N21" s="26">
        <f t="shared" si="6"/>
        <v>20</v>
      </c>
      <c r="O21" t="s">
        <v>39</v>
      </c>
      <c r="P21" s="26">
        <f t="shared" si="7"/>
        <v>20</v>
      </c>
      <c r="Q21" s="182" t="s">
        <v>39</v>
      </c>
      <c r="R21" t="s">
        <v>61</v>
      </c>
      <c r="S21" t="s">
        <v>8955</v>
      </c>
    </row>
    <row r="22" spans="1:19" x14ac:dyDescent="0.15">
      <c r="A22" s="41" t="s">
        <v>8974</v>
      </c>
      <c r="B22" s="26">
        <f t="shared" si="0"/>
        <v>20</v>
      </c>
      <c r="C22" s="21" t="s">
        <v>9026</v>
      </c>
      <c r="D22" s="26">
        <f t="shared" si="1"/>
        <v>20</v>
      </c>
      <c r="E22" s="38" t="s">
        <v>9379</v>
      </c>
      <c r="F22" s="26">
        <f t="shared" si="2"/>
        <v>20</v>
      </c>
      <c r="G22" t="s">
        <v>9380</v>
      </c>
      <c r="H22" s="26">
        <f t="shared" si="3"/>
        <v>20</v>
      </c>
      <c r="I22" t="s">
        <v>39</v>
      </c>
      <c r="J22" s="26">
        <f t="shared" si="4"/>
        <v>20</v>
      </c>
      <c r="K22" t="s">
        <v>39</v>
      </c>
      <c r="L22" s="26">
        <f t="shared" si="5"/>
        <v>20</v>
      </c>
      <c r="M22" t="s">
        <v>39</v>
      </c>
      <c r="N22" s="26">
        <f t="shared" si="6"/>
        <v>20</v>
      </c>
      <c r="O22" t="s">
        <v>39</v>
      </c>
      <c r="P22" s="26">
        <f t="shared" si="7"/>
        <v>20</v>
      </c>
      <c r="Q22" s="182" t="s">
        <v>39</v>
      </c>
      <c r="R22" t="s">
        <v>75</v>
      </c>
      <c r="S22" t="s">
        <v>8955</v>
      </c>
    </row>
    <row r="23" spans="1:19" x14ac:dyDescent="0.15">
      <c r="A23" s="41" t="s">
        <v>8973</v>
      </c>
      <c r="B23" s="26">
        <f t="shared" si="0"/>
        <v>20</v>
      </c>
      <c r="C23" s="21" t="s">
        <v>9025</v>
      </c>
      <c r="D23" s="26">
        <f t="shared" si="1"/>
        <v>20</v>
      </c>
      <c r="E23" s="38" t="s">
        <v>9373</v>
      </c>
      <c r="F23" s="26">
        <f t="shared" si="2"/>
        <v>20</v>
      </c>
      <c r="G23" t="s">
        <v>9080</v>
      </c>
      <c r="H23" s="26">
        <f t="shared" si="3"/>
        <v>20</v>
      </c>
      <c r="I23" s="38" t="s">
        <v>9374</v>
      </c>
      <c r="J23" s="26">
        <f t="shared" si="4"/>
        <v>20</v>
      </c>
      <c r="K23" t="s">
        <v>39</v>
      </c>
      <c r="L23" s="26">
        <f t="shared" si="5"/>
        <v>20</v>
      </c>
      <c r="M23" t="s">
        <v>39</v>
      </c>
      <c r="N23" s="26">
        <f t="shared" si="6"/>
        <v>20</v>
      </c>
      <c r="O23" t="s">
        <v>39</v>
      </c>
      <c r="P23" s="26">
        <f t="shared" si="7"/>
        <v>20</v>
      </c>
      <c r="Q23" s="182" t="s">
        <v>39</v>
      </c>
      <c r="R23" t="s">
        <v>76</v>
      </c>
      <c r="S23" t="s">
        <v>8955</v>
      </c>
    </row>
    <row r="24" spans="1:19" x14ac:dyDescent="0.15">
      <c r="A24" s="41" t="s">
        <v>9202</v>
      </c>
      <c r="B24" s="40">
        <f t="shared" si="0"/>
        <v>20</v>
      </c>
      <c r="C24" s="41" t="s">
        <v>9203</v>
      </c>
      <c r="D24" s="40">
        <f t="shared" si="1"/>
        <v>20</v>
      </c>
      <c r="E24" s="41" t="s">
        <v>9367</v>
      </c>
      <c r="F24" s="40">
        <f t="shared" si="2"/>
        <v>20</v>
      </c>
      <c r="G24" s="41" t="s">
        <v>9204</v>
      </c>
      <c r="H24" s="26">
        <f t="shared" si="3"/>
        <v>20</v>
      </c>
      <c r="I24" t="s">
        <v>39</v>
      </c>
      <c r="J24" s="26">
        <f t="shared" si="4"/>
        <v>20</v>
      </c>
      <c r="K24" t="s">
        <v>39</v>
      </c>
      <c r="L24" s="26">
        <f t="shared" si="5"/>
        <v>20</v>
      </c>
      <c r="M24" t="s">
        <v>39</v>
      </c>
      <c r="N24" s="26">
        <f t="shared" si="6"/>
        <v>20</v>
      </c>
      <c r="O24" t="s">
        <v>39</v>
      </c>
      <c r="P24" s="26">
        <f t="shared" si="7"/>
        <v>20</v>
      </c>
      <c r="Q24" s="182" t="s">
        <v>39</v>
      </c>
      <c r="R24" t="s">
        <v>8959</v>
      </c>
      <c r="S24" s="27" t="s">
        <v>8958</v>
      </c>
    </row>
    <row r="25" spans="1:19" x14ac:dyDescent="0.15">
      <c r="A25" s="41" t="s">
        <v>8972</v>
      </c>
      <c r="B25" s="26">
        <f t="shared" si="0"/>
        <v>20</v>
      </c>
      <c r="C25" s="21" t="s">
        <v>9024</v>
      </c>
      <c r="D25" s="26">
        <f t="shared" si="1"/>
        <v>20</v>
      </c>
      <c r="E25" s="38" t="s">
        <v>9361</v>
      </c>
      <c r="F25" s="26">
        <f t="shared" si="2"/>
        <v>20</v>
      </c>
      <c r="G25" t="s">
        <v>9362</v>
      </c>
      <c r="H25" s="26">
        <f t="shared" si="3"/>
        <v>20</v>
      </c>
      <c r="I25" s="218" t="s">
        <v>39</v>
      </c>
      <c r="J25" s="26">
        <f t="shared" si="4"/>
        <v>20</v>
      </c>
      <c r="K25" t="s">
        <v>39</v>
      </c>
      <c r="L25" s="26">
        <f t="shared" si="5"/>
        <v>20</v>
      </c>
      <c r="M25" t="s">
        <v>39</v>
      </c>
      <c r="N25" s="26">
        <f t="shared" si="6"/>
        <v>20</v>
      </c>
      <c r="O25" t="s">
        <v>39</v>
      </c>
      <c r="P25" s="26">
        <f t="shared" si="7"/>
        <v>20</v>
      </c>
      <c r="Q25" s="182" t="s">
        <v>39</v>
      </c>
      <c r="R25" t="s">
        <v>77</v>
      </c>
      <c r="S25" t="s">
        <v>165</v>
      </c>
    </row>
    <row r="26" spans="1:19" x14ac:dyDescent="0.15">
      <c r="A26" s="41" t="s">
        <v>9005</v>
      </c>
      <c r="B26" s="26">
        <f t="shared" si="0"/>
        <v>20</v>
      </c>
      <c r="C26" s="21" t="s">
        <v>9021</v>
      </c>
      <c r="D26" s="26">
        <f t="shared" si="1"/>
        <v>20</v>
      </c>
      <c r="E26" s="38" t="s">
        <v>9366</v>
      </c>
      <c r="F26" s="26">
        <f t="shared" si="2"/>
        <v>20</v>
      </c>
      <c r="G26" t="s">
        <v>9417</v>
      </c>
      <c r="H26" s="26">
        <f t="shared" si="3"/>
        <v>20</v>
      </c>
      <c r="I26" s="38" t="s">
        <v>9420</v>
      </c>
      <c r="J26" s="26">
        <f t="shared" si="4"/>
        <v>20</v>
      </c>
      <c r="K26" t="s">
        <v>39</v>
      </c>
      <c r="L26" s="26">
        <f t="shared" si="5"/>
        <v>20</v>
      </c>
      <c r="M26" t="s">
        <v>39</v>
      </c>
      <c r="N26" s="26">
        <f t="shared" si="6"/>
        <v>20</v>
      </c>
      <c r="O26" t="s">
        <v>39</v>
      </c>
      <c r="P26" s="26">
        <f t="shared" si="7"/>
        <v>20</v>
      </c>
      <c r="Q26" s="182" t="s">
        <v>39</v>
      </c>
      <c r="R26" t="s">
        <v>80</v>
      </c>
      <c r="S26" t="s">
        <v>8955</v>
      </c>
    </row>
    <row r="27" spans="1:19" x14ac:dyDescent="0.15">
      <c r="A27" s="41" t="s">
        <v>8968</v>
      </c>
      <c r="B27" s="26">
        <f t="shared" si="0"/>
        <v>20</v>
      </c>
      <c r="C27" s="21" t="s">
        <v>9019</v>
      </c>
      <c r="D27" s="26">
        <f t="shared" si="1"/>
        <v>20</v>
      </c>
      <c r="E27" s="38" t="s">
        <v>9389</v>
      </c>
      <c r="F27" s="26">
        <f t="shared" si="2"/>
        <v>20</v>
      </c>
      <c r="G27" t="s">
        <v>9390</v>
      </c>
      <c r="H27" s="26">
        <f t="shared" si="3"/>
        <v>20</v>
      </c>
      <c r="I27" t="s">
        <v>39</v>
      </c>
      <c r="J27" s="26">
        <f t="shared" si="4"/>
        <v>20</v>
      </c>
      <c r="K27" t="s">
        <v>39</v>
      </c>
      <c r="L27" s="26">
        <f t="shared" si="5"/>
        <v>20</v>
      </c>
      <c r="M27" t="s">
        <v>39</v>
      </c>
      <c r="N27" s="26">
        <f t="shared" si="6"/>
        <v>20</v>
      </c>
      <c r="O27" t="s">
        <v>39</v>
      </c>
      <c r="P27" s="26">
        <f t="shared" si="7"/>
        <v>20</v>
      </c>
      <c r="Q27" s="182"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8" t="s">
        <v>9100</v>
      </c>
      <c r="J28" s="26">
        <f t="shared" si="4"/>
        <v>20</v>
      </c>
      <c r="K28" t="s">
        <v>39</v>
      </c>
      <c r="L28" s="26">
        <f t="shared" si="5"/>
        <v>20</v>
      </c>
      <c r="M28" t="s">
        <v>39</v>
      </c>
      <c r="N28" s="26">
        <f t="shared" si="6"/>
        <v>20</v>
      </c>
      <c r="O28" t="s">
        <v>39</v>
      </c>
      <c r="P28" s="26">
        <f t="shared" si="7"/>
        <v>20</v>
      </c>
      <c r="Q28" s="182" t="s">
        <v>39</v>
      </c>
      <c r="R28" t="s">
        <v>84</v>
      </c>
      <c r="S28" t="s">
        <v>8955</v>
      </c>
    </row>
    <row r="29" spans="1:19" x14ac:dyDescent="0.15">
      <c r="A29" s="41" t="s">
        <v>8965</v>
      </c>
      <c r="B29" s="26">
        <f t="shared" si="0"/>
        <v>20</v>
      </c>
      <c r="C29" s="21" t="s">
        <v>9016</v>
      </c>
      <c r="D29" s="26">
        <f t="shared" si="1"/>
        <v>20</v>
      </c>
      <c r="E29" s="38" t="s">
        <v>9386</v>
      </c>
      <c r="F29" s="26">
        <f t="shared" si="2"/>
        <v>20</v>
      </c>
      <c r="G29" t="s">
        <v>9387</v>
      </c>
      <c r="H29" s="26">
        <f t="shared" si="3"/>
        <v>20</v>
      </c>
      <c r="I29" t="s">
        <v>9388</v>
      </c>
      <c r="J29" s="26">
        <f t="shared" si="4"/>
        <v>20</v>
      </c>
      <c r="K29" t="s">
        <v>9111</v>
      </c>
      <c r="L29" s="26">
        <f t="shared" si="5"/>
        <v>20</v>
      </c>
      <c r="M29" t="s">
        <v>39</v>
      </c>
      <c r="N29" s="26">
        <f t="shared" si="6"/>
        <v>20</v>
      </c>
      <c r="O29" t="s">
        <v>39</v>
      </c>
      <c r="P29" s="26">
        <f t="shared" si="7"/>
        <v>20</v>
      </c>
      <c r="Q29" s="182" t="s">
        <v>39</v>
      </c>
      <c r="R29" t="s">
        <v>85</v>
      </c>
      <c r="S29" t="s">
        <v>165</v>
      </c>
    </row>
    <row r="30" spans="1:19" x14ac:dyDescent="0.15">
      <c r="A30" s="41" t="s">
        <v>8986</v>
      </c>
      <c r="B30" s="26">
        <f t="shared" si="0"/>
        <v>20</v>
      </c>
      <c r="C30" s="21" t="s">
        <v>9015</v>
      </c>
      <c r="D30" s="26">
        <f t="shared" si="1"/>
        <v>20</v>
      </c>
      <c r="E30" s="38" t="s">
        <v>9381</v>
      </c>
      <c r="F30" s="26">
        <f t="shared" si="2"/>
        <v>20</v>
      </c>
      <c r="G30" t="s">
        <v>9382</v>
      </c>
      <c r="H30" s="26">
        <f t="shared" si="3"/>
        <v>20</v>
      </c>
      <c r="I30" t="s">
        <v>39</v>
      </c>
      <c r="J30" s="26">
        <f t="shared" si="4"/>
        <v>20</v>
      </c>
      <c r="K30" t="s">
        <v>39</v>
      </c>
      <c r="L30" s="26">
        <f t="shared" si="5"/>
        <v>20</v>
      </c>
      <c r="M30" t="s">
        <v>39</v>
      </c>
      <c r="N30" s="26">
        <f t="shared" si="6"/>
        <v>20</v>
      </c>
      <c r="O30" t="s">
        <v>39</v>
      </c>
      <c r="P30" s="26">
        <f t="shared" si="7"/>
        <v>20</v>
      </c>
      <c r="Q30" s="182" t="s">
        <v>39</v>
      </c>
      <c r="R30" t="s">
        <v>62</v>
      </c>
      <c r="S30" t="s">
        <v>8955</v>
      </c>
    </row>
    <row r="31" spans="1:19" x14ac:dyDescent="0.15">
      <c r="A31" s="41" t="s">
        <v>8964</v>
      </c>
      <c r="B31" s="26">
        <f t="shared" si="0"/>
        <v>20</v>
      </c>
      <c r="C31" s="21" t="s">
        <v>9014</v>
      </c>
      <c r="D31" s="26">
        <f t="shared" si="1"/>
        <v>20</v>
      </c>
      <c r="E31" s="38" t="s">
        <v>9148</v>
      </c>
      <c r="F31" s="26">
        <f t="shared" si="2"/>
        <v>10</v>
      </c>
      <c r="G31" t="s">
        <v>9147</v>
      </c>
      <c r="H31" s="26">
        <f t="shared" si="3"/>
        <v>27</v>
      </c>
      <c r="I31" t="s">
        <v>9156</v>
      </c>
      <c r="J31" s="26">
        <f t="shared" si="4"/>
        <v>20</v>
      </c>
      <c r="K31" t="s">
        <v>39</v>
      </c>
      <c r="L31" s="26">
        <f t="shared" si="5"/>
        <v>20</v>
      </c>
      <c r="M31" t="s">
        <v>39</v>
      </c>
      <c r="N31" s="26">
        <f t="shared" si="6"/>
        <v>20</v>
      </c>
      <c r="O31" t="s">
        <v>39</v>
      </c>
      <c r="P31" s="26">
        <f t="shared" si="7"/>
        <v>20</v>
      </c>
      <c r="Q31" s="182" t="s">
        <v>39</v>
      </c>
      <c r="R31" t="s">
        <v>87</v>
      </c>
      <c r="S31" t="s">
        <v>8955</v>
      </c>
    </row>
    <row r="32" spans="1:19" x14ac:dyDescent="0.15">
      <c r="A32" s="41" t="s">
        <v>8963</v>
      </c>
      <c r="B32" s="26">
        <f t="shared" si="0"/>
        <v>20</v>
      </c>
      <c r="C32" s="21" t="s">
        <v>9013</v>
      </c>
      <c r="D32" s="26">
        <f t="shared" si="1"/>
        <v>20</v>
      </c>
      <c r="E32" s="38" t="s">
        <v>9393</v>
      </c>
      <c r="F32" s="26">
        <f t="shared" si="2"/>
        <v>20</v>
      </c>
      <c r="G32" t="s">
        <v>9394</v>
      </c>
      <c r="H32" s="26">
        <f t="shared" si="3"/>
        <v>20</v>
      </c>
      <c r="I32" t="s">
        <v>9395</v>
      </c>
      <c r="J32" s="26">
        <f t="shared" si="4"/>
        <v>20</v>
      </c>
      <c r="K32" t="s">
        <v>39</v>
      </c>
      <c r="L32" s="26">
        <f t="shared" si="5"/>
        <v>20</v>
      </c>
      <c r="M32" t="s">
        <v>39</v>
      </c>
      <c r="N32" s="26">
        <f t="shared" si="6"/>
        <v>20</v>
      </c>
      <c r="O32" t="s">
        <v>39</v>
      </c>
      <c r="P32" s="26">
        <f t="shared" si="7"/>
        <v>20</v>
      </c>
      <c r="Q32" s="182"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2"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2"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2"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2"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2"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2"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2"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2"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2"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2"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2"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2"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2"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2"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2"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2"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2"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2"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2"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2"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2" t="s">
        <v>39</v>
      </c>
      <c r="R53" t="s">
        <v>60</v>
      </c>
      <c r="S53" t="s">
        <v>8955</v>
      </c>
    </row>
    <row r="54" spans="1:19" x14ac:dyDescent="0.15">
      <c r="A54" t="s">
        <v>9150</v>
      </c>
      <c r="B54" s="26">
        <f t="shared" si="8"/>
        <v>8</v>
      </c>
      <c r="C54" t="s">
        <v>9149</v>
      </c>
      <c r="D54" s="26">
        <f t="shared" si="9"/>
        <v>27</v>
      </c>
      <c r="E54" t="s">
        <v>9151</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2"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2"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2"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2" t="s">
        <v>39</v>
      </c>
      <c r="R57" t="s">
        <v>46</v>
      </c>
      <c r="S57" t="s">
        <v>8955</v>
      </c>
    </row>
    <row r="58" spans="1:19" x14ac:dyDescent="0.15">
      <c r="A58" t="s">
        <v>9152</v>
      </c>
      <c r="B58" s="26">
        <f t="shared" si="8"/>
        <v>9</v>
      </c>
      <c r="C58" t="s">
        <v>9153</v>
      </c>
      <c r="D58" s="26">
        <f t="shared" si="9"/>
        <v>30</v>
      </c>
      <c r="E58" s="38" t="s">
        <v>9155</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2"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2"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2"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2"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2"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2"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2"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2"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2"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2"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2"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2"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2"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2"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2"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2"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2"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2"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2"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2"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2"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2"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2"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2"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2"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2"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2"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2"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2"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2"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2"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2"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2"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2"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2"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2"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2"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2"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2"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2"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2"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2"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2"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2"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2"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2"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2"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2"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2"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2"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2"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2"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2"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2"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2"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2"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2"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2"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2"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2"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2"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2"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2"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2"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2"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2"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2"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2"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2"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2"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2"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2"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2"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2"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2"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2"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2"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2"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2"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2"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2"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2"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2"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2"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2"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2"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2"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2"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2"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2"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2"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2"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2"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2"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2"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2"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2"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2"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2"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2"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2"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2"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2"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2"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2"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2"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2"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2"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2"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2"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2"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2"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2"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2"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2"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2"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2"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2"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2"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2"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2"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2"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2"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2"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2"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2"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2"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2"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2"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2"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2"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2"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2"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2"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2"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2"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2"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2"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2"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2"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2"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2"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2"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2"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2"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2"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2"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2"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2"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2"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2"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2"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2"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2"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2"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sheetPr>
  <dimension ref="A2:BP78"/>
  <sheetViews>
    <sheetView view="pageBreakPreview" topLeftCell="A4" zoomScaleNormal="100" zoomScaleSheetLayoutView="100" workbookViewId="0">
      <selection activeCell="AG14" sqref="AG14"/>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0" t="s">
        <v>9157</v>
      </c>
      <c r="B2" s="261"/>
      <c r="C2" s="261"/>
      <c r="D2" s="262"/>
      <c r="E2" s="263" t="s">
        <v>9429</v>
      </c>
      <c r="F2" s="264"/>
      <c r="G2" s="264"/>
      <c r="H2" s="265"/>
      <c r="I2" s="263" t="s">
        <v>9158</v>
      </c>
      <c r="J2" s="264"/>
      <c r="K2" s="264"/>
      <c r="L2" s="265"/>
      <c r="M2" s="263" t="s">
        <v>9159</v>
      </c>
      <c r="N2" s="264"/>
      <c r="O2" s="264"/>
      <c r="P2" s="265"/>
      <c r="Q2" s="263" t="s">
        <v>9160</v>
      </c>
      <c r="R2" s="264"/>
      <c r="S2" s="264"/>
      <c r="T2" s="265"/>
      <c r="U2" s="242"/>
      <c r="V2" s="243"/>
      <c r="W2" s="243"/>
      <c r="X2" s="243"/>
      <c r="Z2" s="242"/>
      <c r="AA2" s="243"/>
      <c r="AB2" s="243"/>
      <c r="AC2" s="243"/>
      <c r="AD2" s="243"/>
      <c r="AE2" s="243"/>
    </row>
    <row r="3" spans="1:67" ht="11.25" customHeight="1" x14ac:dyDescent="0.15">
      <c r="A3" s="250"/>
      <c r="B3" s="251"/>
      <c r="C3" s="251"/>
      <c r="D3" s="252"/>
      <c r="E3" s="250"/>
      <c r="F3" s="251"/>
      <c r="G3" s="251"/>
      <c r="H3" s="252"/>
      <c r="I3" s="250"/>
      <c r="J3" s="251"/>
      <c r="K3" s="251"/>
      <c r="L3" s="252"/>
      <c r="M3" s="250"/>
      <c r="N3" s="251"/>
      <c r="O3" s="251"/>
      <c r="P3" s="252"/>
      <c r="Q3" s="250"/>
      <c r="R3" s="251"/>
      <c r="S3" s="251"/>
      <c r="T3" s="252"/>
      <c r="U3" s="244"/>
      <c r="V3" s="245"/>
      <c r="W3" s="245"/>
      <c r="X3" s="245"/>
      <c r="Z3" s="246"/>
      <c r="AA3" s="247"/>
      <c r="AB3" s="247"/>
      <c r="AC3" s="247"/>
      <c r="AD3" s="247"/>
      <c r="AE3" s="247"/>
    </row>
    <row r="4" spans="1:67" ht="11.25" customHeight="1" x14ac:dyDescent="0.15">
      <c r="A4" s="253"/>
      <c r="B4" s="254"/>
      <c r="C4" s="254"/>
      <c r="D4" s="255"/>
      <c r="E4" s="253"/>
      <c r="F4" s="254"/>
      <c r="G4" s="254"/>
      <c r="H4" s="255"/>
      <c r="I4" s="253"/>
      <c r="J4" s="254"/>
      <c r="K4" s="254"/>
      <c r="L4" s="255"/>
      <c r="M4" s="253"/>
      <c r="N4" s="254"/>
      <c r="O4" s="254"/>
      <c r="P4" s="255"/>
      <c r="Q4" s="253"/>
      <c r="R4" s="259"/>
      <c r="S4" s="259"/>
      <c r="T4" s="255"/>
      <c r="U4" s="245"/>
      <c r="V4" s="245"/>
      <c r="W4" s="245"/>
      <c r="X4" s="245"/>
      <c r="Z4" s="247"/>
      <c r="AA4" s="247"/>
      <c r="AB4" s="247"/>
      <c r="AC4" s="247"/>
      <c r="AD4" s="247"/>
      <c r="AE4" s="247"/>
    </row>
    <row r="5" spans="1:67" ht="11.25" customHeight="1" x14ac:dyDescent="0.15">
      <c r="A5" s="253"/>
      <c r="B5" s="254"/>
      <c r="C5" s="254"/>
      <c r="D5" s="255"/>
      <c r="E5" s="253"/>
      <c r="F5" s="254"/>
      <c r="G5" s="254"/>
      <c r="H5" s="255"/>
      <c r="I5" s="253"/>
      <c r="J5" s="254"/>
      <c r="K5" s="254"/>
      <c r="L5" s="255"/>
      <c r="M5" s="253"/>
      <c r="N5" s="254"/>
      <c r="O5" s="254"/>
      <c r="P5" s="255"/>
      <c r="Q5" s="253"/>
      <c r="R5" s="259"/>
      <c r="S5" s="259"/>
      <c r="T5" s="255"/>
      <c r="U5" s="245"/>
      <c r="V5" s="245"/>
      <c r="W5" s="245"/>
      <c r="X5" s="245"/>
      <c r="Z5" s="242"/>
      <c r="AA5" s="243"/>
      <c r="AB5" s="243"/>
      <c r="AC5" s="243"/>
      <c r="AD5" s="243"/>
      <c r="AE5" s="243"/>
    </row>
    <row r="6" spans="1:67" ht="19.5" customHeight="1" x14ac:dyDescent="0.15">
      <c r="A6" s="256"/>
      <c r="B6" s="257"/>
      <c r="C6" s="257"/>
      <c r="D6" s="258"/>
      <c r="E6" s="256"/>
      <c r="F6" s="257"/>
      <c r="G6" s="257"/>
      <c r="H6" s="258"/>
      <c r="I6" s="256"/>
      <c r="J6" s="257"/>
      <c r="K6" s="257"/>
      <c r="L6" s="258"/>
      <c r="M6" s="256"/>
      <c r="N6" s="257"/>
      <c r="O6" s="257"/>
      <c r="P6" s="258"/>
      <c r="Q6" s="256"/>
      <c r="R6" s="257"/>
      <c r="S6" s="257"/>
      <c r="T6" s="258"/>
      <c r="U6" s="245"/>
      <c r="V6" s="245"/>
      <c r="W6" s="245"/>
      <c r="X6" s="245"/>
      <c r="Z6" s="243"/>
      <c r="AA6" s="243"/>
      <c r="AB6" s="243"/>
      <c r="AC6" s="243"/>
      <c r="AD6" s="243"/>
      <c r="AE6" s="243"/>
    </row>
    <row r="7" spans="1:67" ht="19.5" customHeight="1" thickBot="1" x14ac:dyDescent="0.2">
      <c r="A7" s="235"/>
      <c r="B7" s="235"/>
      <c r="C7" s="235"/>
      <c r="D7" s="235"/>
      <c r="E7" s="235"/>
      <c r="F7" s="235"/>
      <c r="G7" s="235"/>
      <c r="H7" s="235"/>
      <c r="I7" s="235"/>
      <c r="J7" s="235"/>
      <c r="K7" s="235"/>
      <c r="L7" s="235"/>
      <c r="M7" s="235"/>
      <c r="N7" s="235"/>
      <c r="O7" s="235"/>
      <c r="P7" s="235"/>
      <c r="Q7" s="235"/>
      <c r="R7" s="235"/>
      <c r="S7" s="235"/>
      <c r="T7" s="235"/>
      <c r="U7" s="236"/>
      <c r="V7" s="236"/>
      <c r="W7" s="236"/>
      <c r="X7" s="236"/>
      <c r="Z7" s="237"/>
      <c r="AA7" s="237"/>
      <c r="AB7" s="237"/>
      <c r="AC7" s="237"/>
      <c r="AD7" s="237"/>
      <c r="AE7" s="237"/>
    </row>
    <row r="8" spans="1:67" ht="15" thickBot="1" x14ac:dyDescent="0.2">
      <c r="L8" s="58"/>
      <c r="U8" s="268" t="str">
        <f>IF($AF$8="","第４補給処公示第　　　号",CONCATENATE("第４補給処公示第",DBCS(AF8),"号"))</f>
        <v>第４補給処公示第３７号</v>
      </c>
      <c r="V8" s="269"/>
      <c r="W8" s="269"/>
      <c r="X8" s="269"/>
      <c r="Y8" s="269"/>
      <c r="Z8" s="269"/>
      <c r="AA8" s="269"/>
      <c r="AB8" s="269"/>
      <c r="AC8" s="269"/>
      <c r="AD8" s="269"/>
      <c r="AE8" s="269"/>
      <c r="AF8" s="276">
        <v>37</v>
      </c>
      <c r="AG8" s="277"/>
      <c r="AH8" s="277"/>
      <c r="AI8" s="278"/>
    </row>
    <row r="9" spans="1:67" ht="15" thickBot="1" x14ac:dyDescent="0.2">
      <c r="U9" s="270">
        <f>IF($AF$9="","令和　　年　　月　　日",AF9)</f>
        <v>44621</v>
      </c>
      <c r="V9" s="271"/>
      <c r="W9" s="271"/>
      <c r="X9" s="271"/>
      <c r="Y9" s="271"/>
      <c r="Z9" s="271"/>
      <c r="AA9" s="271"/>
      <c r="AB9" s="271"/>
      <c r="AC9" s="271"/>
      <c r="AD9" s="271"/>
      <c r="AE9" s="271"/>
      <c r="AF9" s="279">
        <v>44621</v>
      </c>
      <c r="AG9" s="280"/>
      <c r="AH9" s="280"/>
      <c r="AI9" s="281"/>
    </row>
    <row r="12" spans="1:67" x14ac:dyDescent="0.15">
      <c r="O12" s="272" t="s">
        <v>9161</v>
      </c>
      <c r="P12" s="273"/>
      <c r="Q12" s="273"/>
      <c r="R12" s="273"/>
      <c r="S12" s="273"/>
      <c r="T12" s="273"/>
      <c r="U12" s="273"/>
      <c r="V12" s="273"/>
      <c r="W12" s="273"/>
      <c r="X12" s="273"/>
      <c r="Y12" s="273"/>
      <c r="Z12" s="273"/>
      <c r="AA12" s="273"/>
      <c r="AB12" s="273"/>
      <c r="AC12" s="273"/>
      <c r="AD12" s="273"/>
      <c r="AE12" s="273"/>
    </row>
    <row r="13" spans="1:67" x14ac:dyDescent="0.15">
      <c r="O13" s="272" t="s">
        <v>9162</v>
      </c>
      <c r="P13" s="273"/>
      <c r="Q13" s="273"/>
      <c r="R13" s="273"/>
      <c r="S13" s="273"/>
      <c r="T13" s="273"/>
      <c r="U13" s="273"/>
      <c r="V13" s="273"/>
      <c r="W13" s="273"/>
      <c r="X13" s="273"/>
      <c r="Y13" s="273"/>
      <c r="Z13" s="273"/>
      <c r="AA13" s="273"/>
      <c r="AB13" s="273"/>
      <c r="AC13" s="273"/>
      <c r="AD13" s="273"/>
      <c r="AE13" s="273"/>
    </row>
    <row r="14" spans="1:67" x14ac:dyDescent="0.15">
      <c r="P14" s="272" t="s">
        <v>9430</v>
      </c>
      <c r="Q14" s="273"/>
      <c r="R14" s="273"/>
      <c r="S14" s="273"/>
      <c r="T14" s="273"/>
      <c r="U14" s="273"/>
      <c r="V14" s="273"/>
      <c r="W14" s="273"/>
      <c r="X14" s="273"/>
      <c r="Y14" s="273"/>
      <c r="Z14" s="273"/>
      <c r="AA14" s="273"/>
      <c r="AB14" s="273"/>
      <c r="AC14" s="273"/>
      <c r="AD14" s="273"/>
      <c r="AE14" s="273"/>
    </row>
    <row r="15" spans="1:67" x14ac:dyDescent="0.15">
      <c r="AK15" s="272"/>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row>
    <row r="17" spans="1:68" x14ac:dyDescent="0.15">
      <c r="AK17" s="272"/>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row>
    <row r="18" spans="1:68" x14ac:dyDescent="0.15">
      <c r="A18" s="272" t="s">
        <v>9176</v>
      </c>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K18" s="272"/>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row>
    <row r="20" spans="1:68" ht="14.25" customHeight="1" x14ac:dyDescent="0.15">
      <c r="A20" s="274" t="s">
        <v>9435</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K20" s="266"/>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row>
    <row r="21" spans="1:68" x14ac:dyDescent="0.15">
      <c r="A21" s="275"/>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row>
    <row r="22" spans="1:68" ht="14.25" customHeight="1" x14ac:dyDescent="0.15">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row>
    <row r="23" spans="1:68" x14ac:dyDescent="0.15">
      <c r="AL23" s="267"/>
      <c r="AM23" s="267"/>
      <c r="AN23" s="267"/>
      <c r="AO23" s="267"/>
      <c r="AP23" s="267"/>
      <c r="AQ23" s="267"/>
      <c r="AR23" s="267"/>
      <c r="AS23" s="267"/>
      <c r="AT23" s="267"/>
      <c r="AU23" s="267"/>
      <c r="AV23" s="267"/>
      <c r="AW23" s="267"/>
      <c r="AX23" s="267"/>
      <c r="AY23" s="267"/>
      <c r="AZ23" s="267"/>
      <c r="BA23" s="267"/>
      <c r="BB23" s="267"/>
      <c r="BC23" s="267"/>
      <c r="BD23" s="267"/>
      <c r="BE23" s="267"/>
      <c r="BF23" s="267"/>
      <c r="BG23" s="267"/>
      <c r="BH23" s="267"/>
      <c r="BI23" s="267"/>
      <c r="BJ23" s="267"/>
      <c r="BK23" s="267"/>
      <c r="BL23" s="267"/>
      <c r="BM23" s="267"/>
      <c r="BN23" s="267"/>
      <c r="BO23" s="267"/>
      <c r="BP23" s="267"/>
    </row>
    <row r="34" ht="27.75" customHeight="1" x14ac:dyDescent="0.15"/>
    <row r="36" ht="29.25" customHeight="1" x14ac:dyDescent="0.15"/>
    <row r="39" ht="36" customHeight="1" x14ac:dyDescent="0.15"/>
    <row r="41" ht="16.5" customHeight="1" x14ac:dyDescent="0.15"/>
    <row r="42" ht="16.5" customHeight="1" x14ac:dyDescent="0.15"/>
    <row r="43" ht="16.5" customHeight="1" x14ac:dyDescent="0.15"/>
    <row r="44" ht="16.5" customHeight="1" x14ac:dyDescent="0.15"/>
    <row r="45" ht="16.5" customHeight="1" x14ac:dyDescent="0.15"/>
    <row r="48" ht="19.5" customHeight="1" x14ac:dyDescent="0.15"/>
    <row r="49" spans="1:31" x14ac:dyDescent="0.15">
      <c r="A49" s="58"/>
      <c r="B49" s="59"/>
      <c r="C49" s="59"/>
      <c r="D49" s="59"/>
      <c r="E49" s="59"/>
      <c r="F49" s="59"/>
      <c r="G49" s="59"/>
      <c r="H49" s="59"/>
      <c r="I49" s="59"/>
      <c r="J49" s="59"/>
      <c r="K49" s="59"/>
      <c r="L49" s="59"/>
      <c r="M49" s="59"/>
      <c r="N49" s="59"/>
      <c r="O49" s="59"/>
      <c r="P49" s="59"/>
      <c r="Q49" s="59"/>
      <c r="R49" s="59"/>
    </row>
    <row r="50" spans="1:31" x14ac:dyDescent="0.15">
      <c r="A50" s="58" t="s">
        <v>9177</v>
      </c>
      <c r="B50" s="59"/>
      <c r="C50" s="59"/>
      <c r="D50" s="59"/>
      <c r="E50" s="59"/>
      <c r="F50" s="59"/>
      <c r="G50" s="59"/>
      <c r="H50" s="59"/>
      <c r="I50" s="59"/>
      <c r="J50" s="59"/>
      <c r="K50" s="59"/>
      <c r="L50" s="59"/>
      <c r="M50" s="59"/>
      <c r="N50" s="59"/>
      <c r="O50" s="59"/>
      <c r="P50" s="59"/>
      <c r="Q50" s="59"/>
      <c r="R50" s="59"/>
    </row>
    <row r="51" spans="1:31" x14ac:dyDescent="0.15">
      <c r="A51" s="272" t="s">
        <v>9164</v>
      </c>
      <c r="B51" s="273"/>
      <c r="C51" s="273"/>
      <c r="D51" s="273"/>
      <c r="E51" s="273"/>
      <c r="F51" s="273"/>
      <c r="G51" s="273"/>
      <c r="H51" s="273"/>
      <c r="I51" s="273"/>
      <c r="J51" s="273"/>
      <c r="K51" s="273"/>
      <c r="L51" s="273"/>
      <c r="M51" s="273"/>
      <c r="N51" s="273"/>
      <c r="O51" s="273"/>
      <c r="P51" s="273"/>
      <c r="Q51" s="273"/>
      <c r="R51" s="273"/>
      <c r="S51" s="272" t="s">
        <v>9414</v>
      </c>
      <c r="T51" s="273"/>
      <c r="U51" s="273"/>
      <c r="V51" s="273"/>
      <c r="W51" s="273"/>
      <c r="X51" s="273"/>
      <c r="Y51" s="273"/>
      <c r="Z51" s="273"/>
      <c r="AA51" s="273"/>
      <c r="AB51" s="273"/>
      <c r="AC51" s="273"/>
      <c r="AD51" s="273"/>
      <c r="AE51" s="273"/>
    </row>
    <row r="52" spans="1:31" x14ac:dyDescent="0.15">
      <c r="A52" s="272" t="s">
        <v>9165</v>
      </c>
      <c r="B52" s="273"/>
      <c r="C52" s="273"/>
      <c r="D52" s="273"/>
      <c r="E52" s="273"/>
      <c r="F52" s="273"/>
      <c r="G52" s="273"/>
      <c r="H52" s="273"/>
      <c r="I52" s="273"/>
      <c r="J52" s="273"/>
      <c r="K52" s="273"/>
      <c r="L52" s="273"/>
      <c r="M52" s="273"/>
      <c r="N52" s="273"/>
      <c r="O52" s="273"/>
      <c r="P52" s="273"/>
      <c r="Q52" s="273"/>
      <c r="R52" s="273"/>
      <c r="S52" s="272" t="s">
        <v>9166</v>
      </c>
      <c r="T52" s="273"/>
      <c r="U52" s="273"/>
      <c r="V52" s="273"/>
      <c r="W52" s="273"/>
      <c r="X52" s="273"/>
      <c r="Y52" s="273"/>
      <c r="Z52" s="273"/>
      <c r="AA52" s="273"/>
      <c r="AB52" s="273"/>
      <c r="AC52" s="273"/>
      <c r="AD52" s="273"/>
      <c r="AE52" s="273"/>
    </row>
    <row r="53" spans="1:31" x14ac:dyDescent="0.15">
      <c r="A53" s="272" t="s">
        <v>9415</v>
      </c>
      <c r="B53" s="273"/>
      <c r="C53" s="273"/>
      <c r="D53" s="273"/>
      <c r="E53" s="273"/>
      <c r="F53" s="273"/>
      <c r="G53" s="273"/>
      <c r="H53" s="273"/>
      <c r="I53" s="273"/>
      <c r="J53" s="273"/>
      <c r="K53" s="273"/>
      <c r="L53" s="273"/>
      <c r="M53" s="273"/>
      <c r="N53" s="273"/>
      <c r="O53" s="273"/>
      <c r="P53" s="273"/>
      <c r="Q53" s="273"/>
      <c r="R53" s="273"/>
      <c r="S53" s="272" t="s">
        <v>9167</v>
      </c>
      <c r="T53" s="273"/>
      <c r="U53" s="273"/>
      <c r="V53" s="273"/>
      <c r="W53" s="273"/>
      <c r="X53" s="273"/>
      <c r="Y53" s="273"/>
      <c r="Z53" s="273"/>
      <c r="AA53" s="273"/>
      <c r="AB53" s="273"/>
      <c r="AC53" s="273"/>
      <c r="AD53" s="273"/>
      <c r="AE53" s="273"/>
    </row>
    <row r="76" spans="1:31" x14ac:dyDescent="0.15">
      <c r="A76" s="272"/>
      <c r="B76" s="273"/>
      <c r="C76" s="273"/>
      <c r="D76" s="273"/>
      <c r="E76" s="273"/>
      <c r="F76" s="273"/>
      <c r="G76" s="273"/>
      <c r="H76" s="273"/>
      <c r="I76" s="273"/>
      <c r="J76" s="273"/>
      <c r="K76" s="273"/>
      <c r="L76" s="273"/>
      <c r="M76" s="273"/>
      <c r="N76" s="273"/>
      <c r="O76" s="273"/>
      <c r="P76" s="273"/>
      <c r="Q76" s="273"/>
      <c r="R76" s="273"/>
      <c r="S76" s="272"/>
      <c r="T76" s="273"/>
      <c r="U76" s="273"/>
      <c r="V76" s="273"/>
      <c r="W76" s="273"/>
      <c r="X76" s="273"/>
      <c r="Y76" s="273"/>
      <c r="Z76" s="273"/>
      <c r="AA76" s="273"/>
      <c r="AB76" s="273"/>
      <c r="AC76" s="273"/>
      <c r="AD76" s="273"/>
      <c r="AE76" s="273"/>
    </row>
    <row r="77" spans="1:31" x14ac:dyDescent="0.15">
      <c r="A77" s="272"/>
      <c r="B77" s="273"/>
      <c r="C77" s="273"/>
      <c r="D77" s="273"/>
      <c r="E77" s="273"/>
      <c r="F77" s="273"/>
      <c r="G77" s="273"/>
      <c r="H77" s="273"/>
      <c r="I77" s="273"/>
      <c r="J77" s="273"/>
      <c r="K77" s="273"/>
      <c r="L77" s="273"/>
      <c r="M77" s="273"/>
      <c r="N77" s="273"/>
      <c r="O77" s="273"/>
      <c r="P77" s="273"/>
      <c r="Q77" s="273"/>
      <c r="R77" s="273"/>
      <c r="S77" s="272"/>
      <c r="T77" s="273"/>
      <c r="U77" s="273"/>
      <c r="V77" s="273"/>
      <c r="W77" s="273"/>
      <c r="X77" s="273"/>
      <c r="Y77" s="273"/>
      <c r="Z77" s="273"/>
      <c r="AA77" s="273"/>
      <c r="AB77" s="273"/>
      <c r="AC77" s="273"/>
      <c r="AD77" s="273"/>
      <c r="AE77" s="273"/>
    </row>
    <row r="78" spans="1:31" x14ac:dyDescent="0.15">
      <c r="A78" s="272">
        <f>A49</f>
        <v>0</v>
      </c>
      <c r="B78" s="273"/>
      <c r="C78" s="273"/>
      <c r="D78" s="273"/>
      <c r="E78" s="273"/>
      <c r="F78" s="273"/>
      <c r="G78" s="273"/>
      <c r="H78" s="273"/>
      <c r="I78" s="273"/>
      <c r="J78" s="273"/>
      <c r="K78" s="273"/>
      <c r="L78" s="273"/>
      <c r="M78" s="273"/>
      <c r="N78" s="273"/>
      <c r="O78" s="273"/>
      <c r="P78" s="273"/>
      <c r="Q78" s="273"/>
      <c r="R78" s="273"/>
      <c r="S78" s="272"/>
      <c r="T78" s="273"/>
      <c r="U78" s="273"/>
      <c r="V78" s="273"/>
      <c r="W78" s="273"/>
      <c r="X78" s="273"/>
      <c r="Y78" s="273"/>
      <c r="Z78" s="273"/>
      <c r="AA78" s="273"/>
      <c r="AB78" s="273"/>
      <c r="AC78" s="273"/>
      <c r="AD78" s="273"/>
      <c r="AE78" s="273"/>
    </row>
  </sheetData>
  <mergeCells count="36">
    <mergeCell ref="A76:R76"/>
    <mergeCell ref="S76:AE76"/>
    <mergeCell ref="A77:R77"/>
    <mergeCell ref="S77:AE77"/>
    <mergeCell ref="A78:R78"/>
    <mergeCell ref="S78:AE78"/>
    <mergeCell ref="A51:R51"/>
    <mergeCell ref="S51:AE51"/>
    <mergeCell ref="A52:R52"/>
    <mergeCell ref="S52:AE52"/>
    <mergeCell ref="A53:R53"/>
    <mergeCell ref="S53:AE53"/>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2:D2"/>
    <mergeCell ref="E2:H2"/>
    <mergeCell ref="I2:L2"/>
    <mergeCell ref="M2:P2"/>
    <mergeCell ref="Q2:T2"/>
    <mergeCell ref="A3:D6"/>
    <mergeCell ref="E3:H6"/>
    <mergeCell ref="I3:L6"/>
    <mergeCell ref="M3:P6"/>
    <mergeCell ref="Q3:T6"/>
  </mergeCells>
  <phoneticPr fontId="2"/>
  <pageMargins left="1.1811023622047245" right="0.39370078740157483" top="0.19685039370078741"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正印刷_シート削除_PDF出力">
                <anchor moveWithCells="1" sizeWithCells="1">
                  <from>
                    <xdr:col>36</xdr:col>
                    <xdr:colOff>152400</xdr:colOff>
                    <xdr:row>5</xdr:row>
                    <xdr:rowOff>180975</xdr:rowOff>
                  </from>
                  <to>
                    <xdr:col>41</xdr:col>
                    <xdr:colOff>638175</xdr:colOff>
                    <xdr:row>7</xdr:row>
                    <xdr:rowOff>38100</xdr:rowOff>
                  </to>
                </anchor>
              </controlPr>
            </control>
          </mc:Choice>
        </mc:AlternateContent>
        <mc:AlternateContent xmlns:mc="http://schemas.openxmlformats.org/markup-compatibility/2006">
          <mc:Choice Requires="x14">
            <control shapeId="7170" r:id="rId5" name="Button 2">
              <controlPr defaultSize="0" print="0" autoFill="0" autoPict="0" macro="[0]!原議等印刷">
                <anchor moveWithCells="1" sizeWithCells="1">
                  <from>
                    <xdr:col>36</xdr:col>
                    <xdr:colOff>152400</xdr:colOff>
                    <xdr:row>2</xdr:row>
                    <xdr:rowOff>114300</xdr:rowOff>
                  </from>
                  <to>
                    <xdr:col>40</xdr:col>
                    <xdr:colOff>276225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0" t="s">
        <v>9157</v>
      </c>
      <c r="B2" s="261"/>
      <c r="C2" s="261"/>
      <c r="D2" s="262"/>
      <c r="E2" s="263" t="s">
        <v>9429</v>
      </c>
      <c r="F2" s="264"/>
      <c r="G2" s="264"/>
      <c r="H2" s="265"/>
      <c r="I2" s="263" t="s">
        <v>9158</v>
      </c>
      <c r="J2" s="264"/>
      <c r="K2" s="264"/>
      <c r="L2" s="265"/>
      <c r="M2" s="263" t="s">
        <v>9159</v>
      </c>
      <c r="N2" s="264"/>
      <c r="O2" s="264"/>
      <c r="P2" s="265"/>
      <c r="Q2" s="263" t="s">
        <v>9160</v>
      </c>
      <c r="R2" s="264"/>
      <c r="S2" s="264"/>
      <c r="T2" s="265"/>
      <c r="U2" s="242"/>
      <c r="V2" s="243"/>
      <c r="W2" s="243"/>
      <c r="X2" s="243"/>
      <c r="Z2" s="242"/>
      <c r="AA2" s="243"/>
      <c r="AB2" s="243"/>
      <c r="AC2" s="243"/>
      <c r="AD2" s="243"/>
      <c r="AE2" s="243"/>
    </row>
    <row r="3" spans="1:67" ht="11.25" customHeight="1" x14ac:dyDescent="0.15">
      <c r="A3" s="250"/>
      <c r="B3" s="251"/>
      <c r="C3" s="251"/>
      <c r="D3" s="252"/>
      <c r="E3" s="250"/>
      <c r="F3" s="251"/>
      <c r="G3" s="251"/>
      <c r="H3" s="252"/>
      <c r="I3" s="250"/>
      <c r="J3" s="251"/>
      <c r="K3" s="251"/>
      <c r="L3" s="252"/>
      <c r="M3" s="250"/>
      <c r="N3" s="251"/>
      <c r="O3" s="251"/>
      <c r="P3" s="252"/>
      <c r="Q3" s="250"/>
      <c r="R3" s="251"/>
      <c r="S3" s="251"/>
      <c r="T3" s="252"/>
      <c r="U3" s="244"/>
      <c r="V3" s="245"/>
      <c r="W3" s="245"/>
      <c r="X3" s="245"/>
      <c r="Z3" s="246"/>
      <c r="AA3" s="247"/>
      <c r="AB3" s="247"/>
      <c r="AC3" s="247"/>
      <c r="AD3" s="247"/>
      <c r="AE3" s="247"/>
    </row>
    <row r="4" spans="1:67" ht="11.25" customHeight="1" x14ac:dyDescent="0.15">
      <c r="A4" s="253"/>
      <c r="B4" s="254"/>
      <c r="C4" s="254"/>
      <c r="D4" s="255"/>
      <c r="E4" s="253"/>
      <c r="F4" s="254"/>
      <c r="G4" s="254"/>
      <c r="H4" s="255"/>
      <c r="I4" s="253"/>
      <c r="J4" s="254"/>
      <c r="K4" s="254"/>
      <c r="L4" s="255"/>
      <c r="M4" s="253"/>
      <c r="N4" s="254"/>
      <c r="O4" s="254"/>
      <c r="P4" s="255"/>
      <c r="Q4" s="253"/>
      <c r="R4" s="259"/>
      <c r="S4" s="259"/>
      <c r="T4" s="255"/>
      <c r="U4" s="245"/>
      <c r="V4" s="245"/>
      <c r="W4" s="245"/>
      <c r="X4" s="245"/>
      <c r="Z4" s="247"/>
      <c r="AA4" s="247"/>
      <c r="AB4" s="247"/>
      <c r="AC4" s="247"/>
      <c r="AD4" s="247"/>
      <c r="AE4" s="247"/>
    </row>
    <row r="5" spans="1:67" ht="11.25" customHeight="1" x14ac:dyDescent="0.15">
      <c r="A5" s="253"/>
      <c r="B5" s="254"/>
      <c r="C5" s="254"/>
      <c r="D5" s="255"/>
      <c r="E5" s="253"/>
      <c r="F5" s="254"/>
      <c r="G5" s="254"/>
      <c r="H5" s="255"/>
      <c r="I5" s="253"/>
      <c r="J5" s="254"/>
      <c r="K5" s="254"/>
      <c r="L5" s="255"/>
      <c r="M5" s="253"/>
      <c r="N5" s="254"/>
      <c r="O5" s="254"/>
      <c r="P5" s="255"/>
      <c r="Q5" s="253"/>
      <c r="R5" s="259"/>
      <c r="S5" s="259"/>
      <c r="T5" s="255"/>
      <c r="U5" s="245"/>
      <c r="V5" s="245"/>
      <c r="W5" s="245"/>
      <c r="X5" s="245"/>
      <c r="Z5" s="242"/>
      <c r="AA5" s="243"/>
      <c r="AB5" s="243"/>
      <c r="AC5" s="243"/>
      <c r="AD5" s="243"/>
      <c r="AE5" s="243"/>
    </row>
    <row r="6" spans="1:67" ht="19.5" customHeight="1" x14ac:dyDescent="0.15">
      <c r="A6" s="256"/>
      <c r="B6" s="257"/>
      <c r="C6" s="257"/>
      <c r="D6" s="258"/>
      <c r="E6" s="256"/>
      <c r="F6" s="257"/>
      <c r="G6" s="257"/>
      <c r="H6" s="258"/>
      <c r="I6" s="256"/>
      <c r="J6" s="257"/>
      <c r="K6" s="257"/>
      <c r="L6" s="258"/>
      <c r="M6" s="256"/>
      <c r="N6" s="257"/>
      <c r="O6" s="257"/>
      <c r="P6" s="258"/>
      <c r="Q6" s="256"/>
      <c r="R6" s="257"/>
      <c r="S6" s="257"/>
      <c r="T6" s="258"/>
      <c r="U6" s="245"/>
      <c r="V6" s="245"/>
      <c r="W6" s="245"/>
      <c r="X6" s="245"/>
      <c r="Z6" s="243"/>
      <c r="AA6" s="243"/>
      <c r="AB6" s="243"/>
      <c r="AC6" s="243"/>
      <c r="AD6" s="243"/>
      <c r="AE6" s="243"/>
    </row>
    <row r="7" spans="1:67" ht="19.5" customHeight="1" thickBot="1" x14ac:dyDescent="0.2">
      <c r="A7" s="235"/>
      <c r="B7" s="235"/>
      <c r="C7" s="235"/>
      <c r="D7" s="235"/>
      <c r="E7" s="235"/>
      <c r="F7" s="235"/>
      <c r="G7" s="235"/>
      <c r="H7" s="235"/>
      <c r="I7" s="235"/>
      <c r="J7" s="235"/>
      <c r="K7" s="235"/>
      <c r="L7" s="235"/>
      <c r="M7" s="235"/>
      <c r="N7" s="235"/>
      <c r="O7" s="235"/>
      <c r="P7" s="235"/>
      <c r="Q7" s="235"/>
      <c r="R7" s="235"/>
      <c r="S7" s="235"/>
      <c r="T7" s="235"/>
      <c r="U7" s="236"/>
      <c r="V7" s="236"/>
      <c r="W7" s="236"/>
      <c r="X7" s="236"/>
      <c r="Z7" s="237"/>
      <c r="AA7" s="237"/>
      <c r="AB7" s="237"/>
      <c r="AC7" s="237"/>
      <c r="AD7" s="237"/>
      <c r="AE7" s="237"/>
    </row>
    <row r="8" spans="1:67" ht="15" thickBot="1" x14ac:dyDescent="0.2">
      <c r="L8" s="58"/>
      <c r="U8" s="268" t="str">
        <f>IF($AF$8="","第４補給処公示第　　　号",CONCATENATE("第４補給処公示第",DBCS(AF8),"号"))</f>
        <v>第４補給処公示第３８号</v>
      </c>
      <c r="V8" s="269"/>
      <c r="W8" s="269"/>
      <c r="X8" s="269"/>
      <c r="Y8" s="269"/>
      <c r="Z8" s="269"/>
      <c r="AA8" s="269"/>
      <c r="AB8" s="269"/>
      <c r="AC8" s="269"/>
      <c r="AD8" s="269"/>
      <c r="AE8" s="269"/>
      <c r="AF8" s="282">
        <v>38</v>
      </c>
      <c r="AG8" s="280"/>
      <c r="AH8" s="280"/>
      <c r="AI8" s="281"/>
    </row>
    <row r="9" spans="1:67" x14ac:dyDescent="0.15">
      <c r="U9" s="270">
        <f>'起(公削)'!U9</f>
        <v>44621</v>
      </c>
      <c r="V9" s="271"/>
      <c r="W9" s="271"/>
      <c r="X9" s="271"/>
      <c r="Y9" s="271"/>
      <c r="Z9" s="271"/>
      <c r="AA9" s="271"/>
      <c r="AB9" s="271"/>
      <c r="AC9" s="271"/>
      <c r="AD9" s="271"/>
      <c r="AE9" s="271"/>
    </row>
    <row r="12" spans="1:67" x14ac:dyDescent="0.15">
      <c r="O12" s="272" t="s">
        <v>9161</v>
      </c>
      <c r="P12" s="273"/>
      <c r="Q12" s="273"/>
      <c r="R12" s="273"/>
      <c r="S12" s="273"/>
      <c r="T12" s="273"/>
      <c r="U12" s="273"/>
      <c r="V12" s="273"/>
      <c r="W12" s="273"/>
      <c r="X12" s="273"/>
      <c r="Y12" s="273"/>
      <c r="Z12" s="273"/>
      <c r="AA12" s="273"/>
      <c r="AB12" s="273"/>
      <c r="AC12" s="273"/>
      <c r="AD12" s="273"/>
      <c r="AE12" s="273"/>
    </row>
    <row r="13" spans="1:67" x14ac:dyDescent="0.15">
      <c r="O13" s="272" t="s">
        <v>9162</v>
      </c>
      <c r="P13" s="273"/>
      <c r="Q13" s="273"/>
      <c r="R13" s="273"/>
      <c r="S13" s="273"/>
      <c r="T13" s="273"/>
      <c r="U13" s="273"/>
      <c r="V13" s="273"/>
      <c r="W13" s="273"/>
      <c r="X13" s="273"/>
      <c r="Y13" s="273"/>
      <c r="Z13" s="273"/>
      <c r="AA13" s="273"/>
      <c r="AB13" s="273"/>
      <c r="AC13" s="273"/>
      <c r="AD13" s="273"/>
      <c r="AE13" s="273"/>
    </row>
    <row r="14" spans="1:67" x14ac:dyDescent="0.15">
      <c r="P14" s="272" t="s">
        <v>9430</v>
      </c>
      <c r="Q14" s="273"/>
      <c r="R14" s="273"/>
      <c r="S14" s="273"/>
      <c r="T14" s="273"/>
      <c r="U14" s="273"/>
      <c r="V14" s="273"/>
      <c r="W14" s="273"/>
      <c r="X14" s="273"/>
      <c r="Y14" s="273"/>
      <c r="Z14" s="273"/>
      <c r="AA14" s="273"/>
      <c r="AB14" s="273"/>
      <c r="AC14" s="273"/>
      <c r="AD14" s="273"/>
      <c r="AE14" s="273"/>
    </row>
    <row r="15" spans="1:67" x14ac:dyDescent="0.15">
      <c r="AK15" s="272"/>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row>
    <row r="17" spans="1:68" x14ac:dyDescent="0.15">
      <c r="AK17" s="272"/>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row>
    <row r="18" spans="1:68" x14ac:dyDescent="0.15">
      <c r="A18" s="272" t="s">
        <v>9291</v>
      </c>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K18" s="272"/>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row>
    <row r="20" spans="1:68" ht="14.25" customHeight="1" x14ac:dyDescent="0.15">
      <c r="A20" s="274" t="s">
        <v>9292</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K20" s="266"/>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row>
    <row r="21" spans="1:68" x14ac:dyDescent="0.15">
      <c r="A21" s="275"/>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row>
    <row r="22" spans="1:68" ht="14.25" customHeight="1" x14ac:dyDescent="0.15">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row>
    <row r="23" spans="1:68" x14ac:dyDescent="0.15">
      <c r="AL23" s="267"/>
      <c r="AM23" s="267"/>
      <c r="AN23" s="267"/>
      <c r="AO23" s="267"/>
      <c r="AP23" s="267"/>
      <c r="AQ23" s="267"/>
      <c r="AR23" s="267"/>
      <c r="AS23" s="267"/>
      <c r="AT23" s="267"/>
      <c r="AU23" s="267"/>
      <c r="AV23" s="267"/>
      <c r="AW23" s="267"/>
      <c r="AX23" s="267"/>
      <c r="AY23" s="267"/>
      <c r="AZ23" s="267"/>
      <c r="BA23" s="267"/>
      <c r="BB23" s="267"/>
      <c r="BC23" s="267"/>
      <c r="BD23" s="267"/>
      <c r="BE23" s="267"/>
      <c r="BF23" s="267"/>
      <c r="BG23" s="267"/>
      <c r="BH23" s="267"/>
      <c r="BI23" s="267"/>
      <c r="BJ23" s="267"/>
      <c r="BK23" s="267"/>
      <c r="BL23" s="267"/>
      <c r="BM23" s="267"/>
      <c r="BN23" s="267"/>
      <c r="BO23" s="267"/>
      <c r="BP23" s="267"/>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9163</v>
      </c>
      <c r="B48" s="59"/>
      <c r="C48" s="59"/>
      <c r="D48" s="59"/>
      <c r="E48" s="59"/>
      <c r="F48" s="59"/>
      <c r="G48" s="59"/>
      <c r="H48" s="59"/>
      <c r="I48" s="59"/>
      <c r="J48" s="59"/>
      <c r="K48" s="59"/>
      <c r="L48" s="59"/>
      <c r="M48" s="59"/>
      <c r="N48" s="59"/>
      <c r="O48" s="59"/>
      <c r="P48" s="59"/>
      <c r="Q48" s="59"/>
      <c r="R48" s="59"/>
    </row>
    <row r="49" spans="1:31" x14ac:dyDescent="0.15">
      <c r="A49" s="272" t="s">
        <v>9164</v>
      </c>
      <c r="B49" s="273"/>
      <c r="C49" s="273"/>
      <c r="D49" s="273"/>
      <c r="E49" s="273"/>
      <c r="F49" s="273"/>
      <c r="G49" s="273"/>
      <c r="H49" s="273"/>
      <c r="I49" s="273"/>
      <c r="J49" s="273"/>
      <c r="K49" s="273"/>
      <c r="L49" s="273"/>
      <c r="M49" s="273"/>
      <c r="N49" s="273"/>
      <c r="O49" s="273"/>
      <c r="P49" s="273"/>
      <c r="Q49" s="273"/>
      <c r="R49" s="273"/>
      <c r="S49" s="272" t="s">
        <v>9414</v>
      </c>
      <c r="T49" s="273"/>
      <c r="U49" s="273"/>
      <c r="V49" s="273"/>
      <c r="W49" s="273"/>
      <c r="X49" s="273"/>
      <c r="Y49" s="273"/>
      <c r="Z49" s="273"/>
      <c r="AA49" s="273"/>
      <c r="AB49" s="273"/>
      <c r="AC49" s="273"/>
      <c r="AD49" s="273"/>
      <c r="AE49" s="273"/>
    </row>
    <row r="50" spans="1:31" x14ac:dyDescent="0.15">
      <c r="A50" s="272" t="s">
        <v>9165</v>
      </c>
      <c r="B50" s="273"/>
      <c r="C50" s="273"/>
      <c r="D50" s="273"/>
      <c r="E50" s="273"/>
      <c r="F50" s="273"/>
      <c r="G50" s="273"/>
      <c r="H50" s="273"/>
      <c r="I50" s="273"/>
      <c r="J50" s="273"/>
      <c r="K50" s="273"/>
      <c r="L50" s="273"/>
      <c r="M50" s="273"/>
      <c r="N50" s="273"/>
      <c r="O50" s="273"/>
      <c r="P50" s="273"/>
      <c r="Q50" s="273"/>
      <c r="R50" s="273"/>
      <c r="S50" s="272" t="s">
        <v>9166</v>
      </c>
      <c r="T50" s="273"/>
      <c r="U50" s="273"/>
      <c r="V50" s="273"/>
      <c r="W50" s="273"/>
      <c r="X50" s="273"/>
      <c r="Y50" s="273"/>
      <c r="Z50" s="273"/>
      <c r="AA50" s="273"/>
      <c r="AB50" s="273"/>
      <c r="AC50" s="273"/>
      <c r="AD50" s="273"/>
      <c r="AE50" s="273"/>
    </row>
    <row r="51" spans="1:31" x14ac:dyDescent="0.15">
      <c r="A51" s="272" t="s">
        <v>9415</v>
      </c>
      <c r="B51" s="273"/>
      <c r="C51" s="273"/>
      <c r="D51" s="273"/>
      <c r="E51" s="273"/>
      <c r="F51" s="273"/>
      <c r="G51" s="273"/>
      <c r="H51" s="273"/>
      <c r="I51" s="273"/>
      <c r="J51" s="273"/>
      <c r="K51" s="273"/>
      <c r="L51" s="273"/>
      <c r="M51" s="273"/>
      <c r="N51" s="273"/>
      <c r="O51" s="273"/>
      <c r="P51" s="273"/>
      <c r="Q51" s="273"/>
      <c r="R51" s="273"/>
      <c r="S51" s="272" t="s">
        <v>9167</v>
      </c>
      <c r="T51" s="273"/>
      <c r="U51" s="273"/>
      <c r="V51" s="273"/>
      <c r="W51" s="273"/>
      <c r="X51" s="273"/>
      <c r="Y51" s="273"/>
      <c r="Z51" s="273"/>
      <c r="AA51" s="273"/>
      <c r="AB51" s="273"/>
      <c r="AC51" s="273"/>
      <c r="AD51" s="273"/>
      <c r="AE51" s="273"/>
    </row>
    <row r="74" spans="1:31" x14ac:dyDescent="0.15">
      <c r="A74" s="272"/>
      <c r="B74" s="273"/>
      <c r="C74" s="273"/>
      <c r="D74" s="273"/>
      <c r="E74" s="273"/>
      <c r="F74" s="273"/>
      <c r="G74" s="273"/>
      <c r="H74" s="273"/>
      <c r="I74" s="273"/>
      <c r="J74" s="273"/>
      <c r="K74" s="273"/>
      <c r="L74" s="273"/>
      <c r="M74" s="273"/>
      <c r="N74" s="273"/>
      <c r="O74" s="273"/>
      <c r="P74" s="273"/>
      <c r="Q74" s="273"/>
      <c r="R74" s="273"/>
      <c r="S74" s="272"/>
      <c r="T74" s="273"/>
      <c r="U74" s="273"/>
      <c r="V74" s="273"/>
      <c r="W74" s="273"/>
      <c r="X74" s="273"/>
      <c r="Y74" s="273"/>
      <c r="Z74" s="273"/>
      <c r="AA74" s="273"/>
      <c r="AB74" s="273"/>
      <c r="AC74" s="273"/>
      <c r="AD74" s="273"/>
      <c r="AE74" s="273"/>
    </row>
    <row r="75" spans="1:31" x14ac:dyDescent="0.15">
      <c r="A75" s="272"/>
      <c r="B75" s="273"/>
      <c r="C75" s="273"/>
      <c r="D75" s="273"/>
      <c r="E75" s="273"/>
      <c r="F75" s="273"/>
      <c r="G75" s="273"/>
      <c r="H75" s="273"/>
      <c r="I75" s="273"/>
      <c r="J75" s="273"/>
      <c r="K75" s="273"/>
      <c r="L75" s="273"/>
      <c r="M75" s="273"/>
      <c r="N75" s="273"/>
      <c r="O75" s="273"/>
      <c r="P75" s="273"/>
      <c r="Q75" s="273"/>
      <c r="R75" s="273"/>
      <c r="S75" s="272"/>
      <c r="T75" s="273"/>
      <c r="U75" s="273"/>
      <c r="V75" s="273"/>
      <c r="W75" s="273"/>
      <c r="X75" s="273"/>
      <c r="Y75" s="273"/>
      <c r="Z75" s="273"/>
      <c r="AA75" s="273"/>
      <c r="AB75" s="273"/>
      <c r="AC75" s="273"/>
      <c r="AD75" s="273"/>
      <c r="AE75" s="273"/>
    </row>
    <row r="76" spans="1:31" x14ac:dyDescent="0.15">
      <c r="A76" s="272">
        <f>A47</f>
        <v>0</v>
      </c>
      <c r="B76" s="273"/>
      <c r="C76" s="273"/>
      <c r="D76" s="273"/>
      <c r="E76" s="273"/>
      <c r="F76" s="273"/>
      <c r="G76" s="273"/>
      <c r="H76" s="273"/>
      <c r="I76" s="273"/>
      <c r="J76" s="273"/>
      <c r="K76" s="273"/>
      <c r="L76" s="273"/>
      <c r="M76" s="273"/>
      <c r="N76" s="273"/>
      <c r="O76" s="273"/>
      <c r="P76" s="273"/>
      <c r="Q76" s="273"/>
      <c r="R76" s="273"/>
      <c r="S76" s="272"/>
      <c r="T76" s="273"/>
      <c r="U76" s="273"/>
      <c r="V76" s="273"/>
      <c r="W76" s="273"/>
      <c r="X76" s="273"/>
      <c r="Y76" s="273"/>
      <c r="Z76" s="273"/>
      <c r="AA76" s="273"/>
      <c r="AB76" s="273"/>
      <c r="AC76" s="273"/>
      <c r="AD76" s="273"/>
      <c r="AE76" s="273"/>
    </row>
  </sheetData>
  <mergeCells count="35">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2:D2"/>
    <mergeCell ref="E2:H2"/>
    <mergeCell ref="I2:L2"/>
    <mergeCell ref="M2:P2"/>
    <mergeCell ref="Q2:T2"/>
    <mergeCell ref="A3:D6"/>
    <mergeCell ref="E3:H6"/>
    <mergeCell ref="I3:L6"/>
    <mergeCell ref="M3:P6"/>
    <mergeCell ref="Q3:T6"/>
  </mergeCells>
  <phoneticPr fontId="2"/>
  <pageMargins left="1.1811023622047245" right="0.39370078740157483" top="0.19685039370078741"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原議等印刷">
                <anchor moveWithCells="1" sizeWithCells="1">
                  <from>
                    <xdr:col>36</xdr:col>
                    <xdr:colOff>152400</xdr:colOff>
                    <xdr:row>2</xdr:row>
                    <xdr:rowOff>114300</xdr:rowOff>
                  </from>
                  <to>
                    <xdr:col>40</xdr:col>
                    <xdr:colOff>276225</xdr:colOff>
                    <xdr:row>5</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21"/>
  <sheetViews>
    <sheetView tabSelected="1" view="pageBreakPreview" zoomScale="80" zoomScaleNormal="100" zoomScaleSheetLayoutView="80" workbookViewId="0">
      <selection activeCell="B3" sqref="B3"/>
    </sheetView>
  </sheetViews>
  <sheetFormatPr defaultRowHeight="14.25" x14ac:dyDescent="0.15"/>
  <cols>
    <col min="1" max="1" width="6" style="117"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21" ht="22.5" customHeight="1" x14ac:dyDescent="0.15">
      <c r="A2" s="283" t="s">
        <v>9168</v>
      </c>
      <c r="B2" s="283"/>
      <c r="C2" s="283"/>
      <c r="D2" s="283"/>
      <c r="E2" s="283"/>
      <c r="F2" s="283"/>
      <c r="G2" s="283"/>
      <c r="H2" s="107"/>
      <c r="I2" s="107"/>
      <c r="J2" s="107"/>
      <c r="U2" s="57" t="s">
        <v>9405</v>
      </c>
    </row>
    <row r="3" spans="1:21" ht="21" customHeight="1" x14ac:dyDescent="0.15">
      <c r="A3" s="215" t="s">
        <v>9169</v>
      </c>
    </row>
    <row r="4" spans="1:21" s="108" customFormat="1" ht="52.5" customHeight="1" x14ac:dyDescent="0.15">
      <c r="A4" s="111" t="s">
        <v>9170</v>
      </c>
      <c r="B4" s="112" t="s">
        <v>9171</v>
      </c>
      <c r="C4" s="112" t="s">
        <v>9172</v>
      </c>
      <c r="D4" s="118" t="s">
        <v>9294</v>
      </c>
      <c r="E4" s="112" t="s">
        <v>9173</v>
      </c>
      <c r="F4" s="112" t="s">
        <v>9174</v>
      </c>
      <c r="G4" s="112" t="s">
        <v>9175</v>
      </c>
      <c r="I4" s="217"/>
      <c r="J4" s="227"/>
    </row>
    <row r="5" spans="1:21" s="106" customFormat="1" ht="92.25" customHeight="1" x14ac:dyDescent="0.15">
      <c r="A5" s="119">
        <v>3056</v>
      </c>
      <c r="B5" s="214" t="str">
        <f>調達概要書作業シート!D3</f>
        <v>AIM-7F 誘導制御部 分解</v>
      </c>
      <c r="C5" s="114" t="str">
        <f>IF(調達概要書作業シート!E3=""," ",調達概要書作業シート!E3)</f>
        <v>917AS1155</v>
      </c>
      <c r="D5" s="120" t="s">
        <v>9182</v>
      </c>
      <c r="E5" s="230">
        <v>44621</v>
      </c>
      <c r="F5" s="122" t="str">
        <f>"　契約履行に必要となる"&amp;B5&amp;"(P/N "&amp;C5&amp;")"&amp;"の製造図書（製造図面、組立図及び作業標準並びに検査要領等の企業所有資料）を利用できることが証明できること。"</f>
        <v>　契約履行に必要となるAIM-7F 誘導制御部 分解(P/N 917AS1155)の製造図書（製造図面、組立図及び作業標準並びに検査要領等の企業所有資料）を利用できることが証明できること。</v>
      </c>
      <c r="G5" s="122" t="s">
        <v>9293</v>
      </c>
      <c r="I5" s="226"/>
      <c r="J5" s="216"/>
    </row>
    <row r="6" spans="1:21" s="106" customFormat="1" ht="110.25" hidden="1" customHeight="1" x14ac:dyDescent="0.15">
      <c r="A6" s="119"/>
      <c r="B6" s="214">
        <f>調達概要書作業シート!D4</f>
        <v>0</v>
      </c>
      <c r="C6" s="114" t="str">
        <f>IF(調達概要書作業シート!E4=""," ",調達概要書作業シート!E4)</f>
        <v xml:space="preserve"> </v>
      </c>
      <c r="D6" s="120" t="s">
        <v>9182</v>
      </c>
      <c r="E6" s="230"/>
      <c r="F6" s="122" t="str">
        <f t="shared" ref="F6:F21" si="0">"　契約履行に必要となる"&amp;B6&amp;"(P/N "&amp;C6&amp;")"&amp;"の製造図書（製造図面、組立図及び作業標準並びに検査要領等の企業所有資料）を利用できることが証明できること。"</f>
        <v>　契約履行に必要となる0(P/N  )の製造図書（製造図面、組立図及び作業標準並びに検査要領等の企業所有資料）を利用できることが証明できること。</v>
      </c>
      <c r="G6" s="122" t="s">
        <v>9293</v>
      </c>
    </row>
    <row r="7" spans="1:21" s="106" customFormat="1" ht="75" hidden="1" customHeight="1" x14ac:dyDescent="0.15">
      <c r="A7" s="119">
        <v>2912</v>
      </c>
      <c r="B7" s="214">
        <f>調達概要書作業シート!D5</f>
        <v>0</v>
      </c>
      <c r="C7" s="114" t="str">
        <f>IF(調達概要書作業シート!E5=""," ",調達概要書作業シート!E5)</f>
        <v xml:space="preserve"> </v>
      </c>
      <c r="D7" s="120" t="s">
        <v>9182</v>
      </c>
      <c r="E7" s="230">
        <v>44350</v>
      </c>
      <c r="F7" s="122" t="str">
        <f t="shared" si="0"/>
        <v>　契約履行に必要となる0(P/N  )の製造図書（製造図面、組立図及び作業標準並びに検査要領等の企業所有資料）を利用できることが証明できること。</v>
      </c>
      <c r="G7" s="122" t="s">
        <v>9293</v>
      </c>
    </row>
    <row r="8" spans="1:21" s="106" customFormat="1" ht="75" hidden="1" customHeight="1" x14ac:dyDescent="0.15">
      <c r="A8" s="119"/>
      <c r="B8" s="214">
        <f>調達概要書作業シート!D6</f>
        <v>0</v>
      </c>
      <c r="C8" s="114" t="str">
        <f>IF(調達概要書作業シート!E6=""," ",調達概要書作業シート!E6)</f>
        <v xml:space="preserve"> </v>
      </c>
      <c r="D8" s="120" t="s">
        <v>9182</v>
      </c>
      <c r="E8" s="121"/>
      <c r="F8" s="122" t="str">
        <f t="shared" si="0"/>
        <v>　契約履行に必要となる0(P/N  )の製造図書（製造図面、組立図及び作業標準並びに検査要領等の企業所有資料）を利用できることが証明できること。</v>
      </c>
      <c r="G8" s="122" t="s">
        <v>9293</v>
      </c>
    </row>
    <row r="9" spans="1:21" s="106" customFormat="1" ht="75" hidden="1" customHeight="1" x14ac:dyDescent="0.15">
      <c r="A9" s="119"/>
      <c r="B9" s="214">
        <f>調達概要書作業シート!D7</f>
        <v>0</v>
      </c>
      <c r="C9" s="114" t="str">
        <f>IF(調達概要書作業シート!E7=""," ",調達概要書作業シート!E7)</f>
        <v xml:space="preserve"> </v>
      </c>
      <c r="D9" s="120" t="s">
        <v>9182</v>
      </c>
      <c r="E9" s="121"/>
      <c r="F9" s="122" t="str">
        <f t="shared" si="0"/>
        <v>　契約履行に必要となる0(P/N  )の製造図書（製造図面、組立図及び作業標準並びに検査要領等の企業所有資料）を利用できることが証明できること。</v>
      </c>
      <c r="G9" s="122" t="s">
        <v>9293</v>
      </c>
    </row>
    <row r="10" spans="1:21" s="106" customFormat="1" ht="75" hidden="1" customHeight="1" x14ac:dyDescent="0.15">
      <c r="A10" s="119"/>
      <c r="B10" s="214">
        <f>調達概要書作業シート!D8</f>
        <v>0</v>
      </c>
      <c r="C10" s="114" t="str">
        <f>IF(調達概要書作業シート!E8=""," ",調達概要書作業シート!E8)</f>
        <v xml:space="preserve"> </v>
      </c>
      <c r="D10" s="120" t="s">
        <v>9182</v>
      </c>
      <c r="E10" s="121"/>
      <c r="F10" s="122" t="str">
        <f t="shared" si="0"/>
        <v>　契約履行に必要となる0(P/N  )の製造図書（製造図面、組立図及び作業標準並びに検査要領等の企業所有資料）を利用できることが証明できること。</v>
      </c>
      <c r="G10" s="122" t="s">
        <v>9293</v>
      </c>
    </row>
    <row r="11" spans="1:21" s="106" customFormat="1" ht="75" hidden="1" customHeight="1" x14ac:dyDescent="0.15">
      <c r="A11" s="119"/>
      <c r="B11" s="214">
        <f>調達概要書作業シート!D9</f>
        <v>0</v>
      </c>
      <c r="C11" s="114" t="str">
        <f>IF(調達概要書作業シート!E9=""," ",調達概要書作業シート!E9)</f>
        <v xml:space="preserve"> </v>
      </c>
      <c r="D11" s="120" t="s">
        <v>9182</v>
      </c>
      <c r="E11" s="121"/>
      <c r="F11" s="122" t="str">
        <f t="shared" si="0"/>
        <v>　契約履行に必要となる0(P/N  )の製造図書（製造図面、組立図及び作業標準並びに検査要領等の企業所有資料）を利用できることが証明できること。</v>
      </c>
      <c r="G11" s="122" t="s">
        <v>9293</v>
      </c>
    </row>
    <row r="12" spans="1:21" s="106" customFormat="1" ht="75" hidden="1" customHeight="1" x14ac:dyDescent="0.15">
      <c r="A12" s="119"/>
      <c r="B12" s="214">
        <f>調達概要書作業シート!D10</f>
        <v>0</v>
      </c>
      <c r="C12" s="114" t="str">
        <f>IF(調達概要書作業シート!E10=""," ",調達概要書作業シート!E10)</f>
        <v xml:space="preserve"> </v>
      </c>
      <c r="D12" s="120" t="s">
        <v>9182</v>
      </c>
      <c r="E12" s="121"/>
      <c r="F12" s="122" t="str">
        <f t="shared" si="0"/>
        <v>　契約履行に必要となる0(P/N  )の製造図書（製造図面、組立図及び作業標準並びに検査要領等の企業所有資料）を利用できることが証明できること。</v>
      </c>
      <c r="G12" s="122" t="s">
        <v>9293</v>
      </c>
    </row>
    <row r="13" spans="1:21" s="106" customFormat="1" ht="75" hidden="1" customHeight="1" x14ac:dyDescent="0.15">
      <c r="A13" s="119"/>
      <c r="B13" s="214">
        <f>調達概要書作業シート!D11</f>
        <v>0</v>
      </c>
      <c r="C13" s="114" t="str">
        <f>IF(調達概要書作業シート!E11=""," ",調達概要書作業シート!E11)</f>
        <v xml:space="preserve"> </v>
      </c>
      <c r="D13" s="120" t="s">
        <v>9182</v>
      </c>
      <c r="E13" s="121"/>
      <c r="F13" s="122" t="str">
        <f t="shared" si="0"/>
        <v>　契約履行に必要となる0(P/N  )の製造図書（製造図面、組立図及び作業標準並びに検査要領等の企業所有資料）を利用できることが証明できること。</v>
      </c>
      <c r="G13" s="122" t="s">
        <v>9293</v>
      </c>
    </row>
    <row r="14" spans="1:21" s="106" customFormat="1" ht="75" hidden="1" customHeight="1" x14ac:dyDescent="0.15">
      <c r="A14" s="119"/>
      <c r="B14" s="214">
        <f>調達概要書作業シート!D12</f>
        <v>0</v>
      </c>
      <c r="C14" s="114" t="str">
        <f>IF(調達概要書作業シート!E12=""," ",調達概要書作業シート!E12)</f>
        <v xml:space="preserve"> </v>
      </c>
      <c r="D14" s="120" t="s">
        <v>9182</v>
      </c>
      <c r="E14" s="121"/>
      <c r="F14" s="122" t="str">
        <f t="shared" si="0"/>
        <v>　契約履行に必要となる0(P/N  )の製造図書（製造図面、組立図及び作業標準並びに検査要領等の企業所有資料）を利用できることが証明できること。</v>
      </c>
      <c r="G14" s="122" t="s">
        <v>9293</v>
      </c>
    </row>
    <row r="15" spans="1:21" s="106" customFormat="1" ht="75" hidden="1" customHeight="1" x14ac:dyDescent="0.15">
      <c r="A15" s="119"/>
      <c r="B15" s="214">
        <f>調達概要書作業シート!D13</f>
        <v>0</v>
      </c>
      <c r="C15" s="114" t="str">
        <f>IF(調達概要書作業シート!E13=""," ",調達概要書作業シート!E13)</f>
        <v xml:space="preserve"> </v>
      </c>
      <c r="D15" s="120" t="s">
        <v>9182</v>
      </c>
      <c r="E15" s="121"/>
      <c r="F15" s="122" t="str">
        <f t="shared" si="0"/>
        <v>　契約履行に必要となる0(P/N  )の製造図書（製造図面、組立図及び作業標準並びに検査要領等の企業所有資料）を利用できることが証明できること。</v>
      </c>
      <c r="G15" s="122" t="s">
        <v>9293</v>
      </c>
    </row>
    <row r="16" spans="1:21" s="106" customFormat="1" ht="75" hidden="1" customHeight="1" x14ac:dyDescent="0.15">
      <c r="A16" s="119"/>
      <c r="B16" s="214">
        <f>調達概要書作業シート!D14</f>
        <v>0</v>
      </c>
      <c r="C16" s="114" t="str">
        <f>IF(調達概要書作業シート!E14=""," ",調達概要書作業シート!E14)</f>
        <v xml:space="preserve"> </v>
      </c>
      <c r="D16" s="120" t="s">
        <v>9182</v>
      </c>
      <c r="E16" s="121"/>
      <c r="F16" s="122" t="str">
        <f t="shared" si="0"/>
        <v>　契約履行に必要となる0(P/N  )の製造図書（製造図面、組立図及び作業標準並びに検査要領等の企業所有資料）を利用できることが証明できること。</v>
      </c>
      <c r="G16" s="122" t="s">
        <v>9293</v>
      </c>
    </row>
    <row r="17" spans="1:7" s="106" customFormat="1" ht="75" hidden="1" customHeight="1" x14ac:dyDescent="0.15">
      <c r="A17" s="119"/>
      <c r="B17" s="214">
        <f>調達概要書作業シート!D15</f>
        <v>0</v>
      </c>
      <c r="C17" s="114" t="str">
        <f>IF(調達概要書作業シート!E15=""," ",調達概要書作業シート!E15)</f>
        <v xml:space="preserve"> </v>
      </c>
      <c r="D17" s="120" t="s">
        <v>9182</v>
      </c>
      <c r="E17" s="121"/>
      <c r="F17" s="122" t="str">
        <f t="shared" si="0"/>
        <v>　契約履行に必要となる0(P/N  )の製造図書（製造図面、組立図及び作業標準並びに検査要領等の企業所有資料）を利用できることが証明できること。</v>
      </c>
      <c r="G17" s="122" t="s">
        <v>9293</v>
      </c>
    </row>
    <row r="18" spans="1:7" s="106" customFormat="1" ht="75" hidden="1" customHeight="1" x14ac:dyDescent="0.15">
      <c r="A18" s="119"/>
      <c r="B18" s="214">
        <f>調達概要書作業シート!D16</f>
        <v>0</v>
      </c>
      <c r="C18" s="114" t="str">
        <f>IF(調達概要書作業シート!E16=""," ",調達概要書作業シート!E16)</f>
        <v xml:space="preserve"> </v>
      </c>
      <c r="D18" s="120" t="s">
        <v>9182</v>
      </c>
      <c r="E18" s="121"/>
      <c r="F18" s="122" t="str">
        <f t="shared" si="0"/>
        <v>　契約履行に必要となる0(P/N  )の製造図書（製造図面、組立図及び作業標準並びに検査要領等の企業所有資料）を利用できることが証明できること。</v>
      </c>
      <c r="G18" s="122" t="s">
        <v>9293</v>
      </c>
    </row>
    <row r="19" spans="1:7" ht="75" hidden="1" customHeight="1" x14ac:dyDescent="0.15">
      <c r="A19" s="119"/>
      <c r="B19" s="214">
        <f>調達概要書作業シート!D17</f>
        <v>0</v>
      </c>
      <c r="C19" s="114" t="str">
        <f>IF(調達概要書作業シート!E17=""," ",調達概要書作業シート!E17)</f>
        <v xml:space="preserve"> </v>
      </c>
      <c r="D19" s="120" t="s">
        <v>9182</v>
      </c>
      <c r="E19" s="121"/>
      <c r="F19" s="122" t="str">
        <f t="shared" si="0"/>
        <v>　契約履行に必要となる0(P/N  )の製造図書（製造図面、組立図及び作業標準並びに検査要領等の企業所有資料）を利用できることが証明できること。</v>
      </c>
      <c r="G19" s="122" t="s">
        <v>9293</v>
      </c>
    </row>
    <row r="20" spans="1:7" ht="75" hidden="1" customHeight="1" x14ac:dyDescent="0.15">
      <c r="A20" s="119"/>
      <c r="B20" s="214">
        <f>調達概要書作業シート!D18</f>
        <v>0</v>
      </c>
      <c r="C20" s="114" t="str">
        <f>IF(調達概要書作業シート!E18=""," ",調達概要書作業シート!E18)</f>
        <v xml:space="preserve"> </v>
      </c>
      <c r="D20" s="120" t="s">
        <v>9182</v>
      </c>
      <c r="E20" s="121"/>
      <c r="F20" s="122" t="str">
        <f t="shared" si="0"/>
        <v>　契約履行に必要となる0(P/N  )の製造図書（製造図面、組立図及び作業標準並びに検査要領等の企業所有資料）を利用できることが証明できること。</v>
      </c>
      <c r="G20" s="122" t="s">
        <v>9293</v>
      </c>
    </row>
    <row r="21" spans="1:7" ht="75" hidden="1" customHeight="1" x14ac:dyDescent="0.15">
      <c r="A21" s="119"/>
      <c r="B21" s="214">
        <f>調達概要書作業シート!D19</f>
        <v>0</v>
      </c>
      <c r="C21" s="114" t="str">
        <f>IF(調達概要書作業シート!E19=""," ",調達概要書作業シート!E19)</f>
        <v xml:space="preserve"> </v>
      </c>
      <c r="D21" s="120" t="s">
        <v>9182</v>
      </c>
      <c r="E21" s="121"/>
      <c r="F21" s="122" t="str">
        <f t="shared" si="0"/>
        <v>　契約履行に必要となる0(P/N  )の製造図書（製造図面、組立図及び作業標準並びに検査要領等の企業所有資料）を利用できることが証明できること。</v>
      </c>
      <c r="G21" s="122" t="s">
        <v>9293</v>
      </c>
    </row>
  </sheetData>
  <mergeCells count="1">
    <mergeCell ref="A2:G2"/>
  </mergeCells>
  <phoneticPr fontId="28"/>
  <conditionalFormatting sqref="E5">
    <cfRule type="cellIs" dxfId="2" priority="9" operator="between">
      <formula>43586</formula>
      <formula>43921</formula>
    </cfRule>
  </conditionalFormatting>
  <conditionalFormatting sqref="E7:E21">
    <cfRule type="cellIs" dxfId="1" priority="2" operator="between">
      <formula>43586</formula>
      <formula>43921</formula>
    </cfRule>
  </conditionalFormatting>
  <conditionalFormatting sqref="E6">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view="pageBreakPreview" zoomScale="80" zoomScaleNormal="83" zoomScaleSheetLayoutView="80" zoomScalePageLayoutView="40" workbookViewId="0">
      <pane xSplit="23" ySplit="15" topLeftCell="X16" activePane="bottomRight" state="frozen"/>
      <selection activeCell="AT12" sqref="AT12"/>
      <selection pane="topRight" activeCell="AT12" sqref="AT12"/>
      <selection pane="bottomLeft" activeCell="AT12" sqref="AT12"/>
      <selection pane="bottomRight" activeCell="S24" sqref="S24"/>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9295</v>
      </c>
      <c r="B1" s="17" t="s">
        <v>9432</v>
      </c>
      <c r="C1" s="10"/>
      <c r="D1" s="11"/>
      <c r="E1" s="11"/>
      <c r="F1" s="10"/>
      <c r="G1" s="12"/>
      <c r="H1" s="12"/>
      <c r="I1" s="12"/>
      <c r="J1" s="12"/>
      <c r="K1" s="285" t="s">
        <v>8981</v>
      </c>
      <c r="L1" s="286"/>
      <c r="M1" s="286"/>
      <c r="N1" s="286"/>
      <c r="O1" s="286"/>
      <c r="P1" s="286"/>
      <c r="Q1" s="286"/>
      <c r="R1" s="287"/>
      <c r="S1" s="12"/>
      <c r="T1" s="12"/>
      <c r="U1" s="12"/>
      <c r="V1" s="12"/>
      <c r="W1" s="12"/>
      <c r="X1" s="12"/>
      <c r="Y1" s="12"/>
      <c r="Z1" s="12"/>
    </row>
    <row r="2" spans="1:26" ht="15" thickBot="1" x14ac:dyDescent="0.2">
      <c r="A2" s="9" t="s">
        <v>9296</v>
      </c>
      <c r="B2" s="291">
        <v>44572</v>
      </c>
      <c r="C2" s="291"/>
      <c r="D2" s="292"/>
      <c r="E2" s="46"/>
      <c r="F2" s="11"/>
      <c r="G2" s="12"/>
      <c r="H2" s="12"/>
      <c r="I2" s="13"/>
      <c r="J2" s="13" t="s">
        <v>10</v>
      </c>
      <c r="K2" s="288" t="str">
        <f>VLOOKUP($K$1,会社データ!$A$4:$Q$212,3,FALSE)</f>
        <v>三菱電機特機システム株式会社　　　　　　</v>
      </c>
      <c r="L2" s="289"/>
      <c r="M2" s="289"/>
      <c r="N2" s="289"/>
      <c r="O2" s="289"/>
      <c r="P2" s="289"/>
      <c r="Q2" s="289"/>
      <c r="R2" s="290"/>
      <c r="S2" s="12"/>
      <c r="T2" s="12"/>
      <c r="U2" s="12" t="s">
        <v>9405</v>
      </c>
      <c r="V2" s="12"/>
      <c r="W2" s="12"/>
      <c r="X2" s="12"/>
      <c r="Y2" s="12"/>
      <c r="Z2" s="12"/>
    </row>
    <row r="3" spans="1:26" ht="15" thickBot="1" x14ac:dyDescent="0.2">
      <c r="A3" s="14"/>
      <c r="B3" s="11"/>
      <c r="C3" s="11"/>
      <c r="D3" s="11"/>
      <c r="E3" s="11"/>
      <c r="F3" s="11"/>
      <c r="G3" s="12"/>
      <c r="H3" s="12"/>
      <c r="I3" s="12"/>
      <c r="J3" s="12">
        <v>2</v>
      </c>
      <c r="K3" s="288" t="str">
        <f>VLOOKUP($K$1,会社データ!$A$4:$Q$212,5,FALSE)</f>
        <v>代表取締役　　松岡　秀幸　代理　　　　　</v>
      </c>
      <c r="L3" s="289"/>
      <c r="M3" s="289"/>
      <c r="N3" s="289"/>
      <c r="O3" s="289"/>
      <c r="P3" s="289"/>
      <c r="Q3" s="289"/>
      <c r="R3" s="290"/>
      <c r="S3" s="12"/>
      <c r="T3" s="12"/>
      <c r="U3" s="12"/>
      <c r="V3" s="12"/>
      <c r="W3" s="12"/>
      <c r="X3" s="12"/>
      <c r="Y3" s="12"/>
      <c r="Z3" s="12"/>
    </row>
    <row r="4" spans="1:26" ht="15" thickBot="1" x14ac:dyDescent="0.2">
      <c r="A4" s="9" t="s">
        <v>9297</v>
      </c>
      <c r="B4" s="293" t="s">
        <v>9433</v>
      </c>
      <c r="C4" s="293"/>
      <c r="D4" s="293"/>
      <c r="E4" s="293"/>
      <c r="F4" s="294"/>
      <c r="G4" s="12"/>
      <c r="H4" s="12"/>
      <c r="I4" s="12"/>
      <c r="J4" s="12">
        <v>3</v>
      </c>
      <c r="K4" s="288" t="str">
        <f>VLOOKUP($K$1,会社データ!$A$4:$Q$212,7,FALSE)</f>
        <v>取締役営業本部長　　小沢　政昭　殿　　　　</v>
      </c>
      <c r="L4" s="289"/>
      <c r="M4" s="289"/>
      <c r="N4" s="289"/>
      <c r="O4" s="289"/>
      <c r="P4" s="289"/>
      <c r="Q4" s="289"/>
      <c r="R4" s="290"/>
      <c r="S4" s="12"/>
      <c r="T4" s="12"/>
      <c r="U4" s="12"/>
      <c r="V4" s="12"/>
      <c r="W4" s="12"/>
      <c r="X4" s="12"/>
      <c r="Y4" s="12"/>
      <c r="Z4" s="12"/>
    </row>
    <row r="5" spans="1:26" ht="15" thickBot="1" x14ac:dyDescent="0.2">
      <c r="A5" s="9" t="s">
        <v>11</v>
      </c>
      <c r="B5" s="300">
        <v>44592</v>
      </c>
      <c r="C5" s="300"/>
      <c r="D5" s="300"/>
      <c r="E5" s="300"/>
      <c r="F5" s="301"/>
      <c r="G5" s="12"/>
      <c r="H5" s="12"/>
      <c r="I5" s="12"/>
      <c r="J5" s="12">
        <v>4</v>
      </c>
      <c r="K5" s="288" t="str">
        <f>VLOOKUP($K$1,会社データ!$A$4:$Q$212,9,FALSE)</f>
        <v>　　　　　　　　　　　　　　　　　　　　</v>
      </c>
      <c r="L5" s="289"/>
      <c r="M5" s="289"/>
      <c r="N5" s="289"/>
      <c r="O5" s="289"/>
      <c r="P5" s="289"/>
      <c r="Q5" s="289"/>
      <c r="R5" s="290"/>
      <c r="S5" s="12"/>
      <c r="T5" s="12"/>
      <c r="U5" s="12"/>
      <c r="V5" s="12"/>
      <c r="W5" s="12"/>
      <c r="X5" s="12"/>
      <c r="Y5" s="12"/>
      <c r="Z5" s="12"/>
    </row>
    <row r="6" spans="1:26" ht="15" thickBot="1" x14ac:dyDescent="0.2">
      <c r="A6" s="12"/>
      <c r="B6" s="11"/>
      <c r="C6" s="11"/>
      <c r="D6" s="11"/>
      <c r="E6" s="11"/>
      <c r="F6" s="11"/>
      <c r="G6" s="12"/>
      <c r="H6" s="12"/>
      <c r="I6" s="12"/>
      <c r="J6" s="12">
        <v>5</v>
      </c>
      <c r="K6" s="288" t="str">
        <f>VLOOKUP($K$1,会社データ!$A$4:$Q$212,11,FALSE)</f>
        <v>　　　　　　　　　　　　　　　　　　　　</v>
      </c>
      <c r="L6" s="289"/>
      <c r="M6" s="289"/>
      <c r="N6" s="289"/>
      <c r="O6" s="289"/>
      <c r="P6" s="289"/>
      <c r="Q6" s="289"/>
      <c r="R6" s="290"/>
      <c r="S6" s="12"/>
      <c r="T6" s="12"/>
      <c r="U6" s="12"/>
      <c r="V6" s="12"/>
      <c r="W6" s="12"/>
      <c r="X6" s="12"/>
      <c r="Y6" s="12"/>
      <c r="Z6" s="12"/>
    </row>
    <row r="7" spans="1:26" ht="15" thickBot="1" x14ac:dyDescent="0.2">
      <c r="A7" s="15" t="s">
        <v>30</v>
      </c>
      <c r="B7" s="310"/>
      <c r="C7" s="306"/>
      <c r="D7" s="307"/>
      <c r="E7" s="49"/>
      <c r="F7" s="12"/>
      <c r="G7" s="12"/>
      <c r="H7" s="12"/>
      <c r="I7" s="12"/>
      <c r="J7" s="12">
        <v>6</v>
      </c>
      <c r="K7" s="288" t="str">
        <f>VLOOKUP($K$1,会社データ!$A$4:$Q$212,13,FALSE)</f>
        <v>　　　　　　　　　　　　　　　　　　　　</v>
      </c>
      <c r="L7" s="289"/>
      <c r="M7" s="289"/>
      <c r="N7" s="289"/>
      <c r="O7" s="289"/>
      <c r="P7" s="289"/>
      <c r="Q7" s="289"/>
      <c r="R7" s="290"/>
      <c r="S7" s="12"/>
      <c r="T7" s="12"/>
      <c r="U7" s="12"/>
      <c r="V7" s="12"/>
      <c r="W7" s="12"/>
      <c r="X7" s="12"/>
      <c r="Y7" s="12"/>
      <c r="Z7" s="12"/>
    </row>
    <row r="8" spans="1:26" ht="15" thickBot="1" x14ac:dyDescent="0.2">
      <c r="A8" s="15" t="s">
        <v>31</v>
      </c>
      <c r="B8" s="311">
        <v>4394</v>
      </c>
      <c r="C8" s="312"/>
      <c r="D8" s="313"/>
      <c r="E8" s="51" t="s">
        <v>9099</v>
      </c>
      <c r="F8" s="12"/>
      <c r="G8" s="12"/>
      <c r="H8" s="12"/>
      <c r="I8" s="12"/>
      <c r="J8" s="12">
        <v>7</v>
      </c>
      <c r="K8" s="288" t="str">
        <f>VLOOKUP($K$1,会社データ!$A$4:$Q$212,15,FALSE)</f>
        <v>　　　　　　　　　　　　　　　　　　　　</v>
      </c>
      <c r="L8" s="289"/>
      <c r="M8" s="289"/>
      <c r="N8" s="289"/>
      <c r="O8" s="289"/>
      <c r="P8" s="289"/>
      <c r="Q8" s="289"/>
      <c r="R8" s="290"/>
      <c r="S8" s="12"/>
      <c r="T8" s="12"/>
      <c r="U8" s="12"/>
      <c r="V8" s="12"/>
      <c r="W8" s="12"/>
      <c r="X8" s="12"/>
      <c r="Y8" s="12"/>
      <c r="Z8" s="12"/>
    </row>
    <row r="9" spans="1:26" ht="15" thickBot="1" x14ac:dyDescent="0.2">
      <c r="A9" s="12"/>
      <c r="B9" s="12"/>
      <c r="C9" s="12"/>
      <c r="D9" s="12"/>
      <c r="E9" s="12"/>
      <c r="F9" s="12"/>
      <c r="G9" s="12"/>
      <c r="H9" s="12"/>
      <c r="I9" s="12"/>
      <c r="J9" s="12">
        <v>8</v>
      </c>
      <c r="K9" s="288" t="str">
        <f>VLOOKUP($K$1,会社データ!$A$4:$Q$212,17,FALSE)</f>
        <v>　　　　　　　　　　　　　　　　　　　　</v>
      </c>
      <c r="L9" s="289"/>
      <c r="M9" s="289"/>
      <c r="N9" s="289"/>
      <c r="O9" s="289"/>
      <c r="P9" s="289"/>
      <c r="Q9" s="289"/>
      <c r="R9" s="290"/>
      <c r="S9" s="12"/>
      <c r="T9" s="12"/>
      <c r="U9" s="12"/>
      <c r="V9" s="12"/>
      <c r="W9" s="12"/>
      <c r="X9" s="12"/>
      <c r="Y9" s="12"/>
      <c r="Z9" s="12"/>
    </row>
    <row r="10" spans="1:26" ht="15" thickBot="1" x14ac:dyDescent="0.2">
      <c r="A10" s="15" t="s">
        <v>12</v>
      </c>
      <c r="B10" s="302">
        <v>477</v>
      </c>
      <c r="C10" s="303"/>
      <c r="D10" s="304"/>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05">
        <v>44621</v>
      </c>
      <c r="C11" s="303"/>
      <c r="D11" s="304"/>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06" t="s">
        <v>9431</v>
      </c>
      <c r="C13" s="307"/>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S16" s="18"/>
      <c r="T16" s="239"/>
      <c r="U16" s="240"/>
      <c r="V16" s="240"/>
      <c r="W16" s="12"/>
    </row>
    <row r="17" spans="1:26" x14ac:dyDescent="0.15">
      <c r="S17" s="18"/>
      <c r="T17" s="239"/>
      <c r="U17" s="240"/>
      <c r="V17" s="240"/>
      <c r="W17" s="12"/>
    </row>
    <row r="18" spans="1:26" x14ac:dyDescent="0.15">
      <c r="S18" s="18"/>
      <c r="T18" s="239"/>
      <c r="U18" s="240"/>
      <c r="V18" s="240"/>
      <c r="W18" s="12"/>
    </row>
    <row r="19" spans="1:26" x14ac:dyDescent="0.15">
      <c r="S19" s="18"/>
      <c r="T19" s="239"/>
      <c r="U19" s="240"/>
      <c r="V19" s="240"/>
      <c r="W19" s="12"/>
    </row>
    <row r="20" spans="1:26" ht="18.75" customHeight="1" x14ac:dyDescent="0.15">
      <c r="G20" s="24"/>
      <c r="V20" s="18"/>
      <c r="W20" s="19"/>
      <c r="X20" s="12"/>
      <c r="Y20" s="12"/>
      <c r="Z20" s="12"/>
    </row>
    <row r="21" spans="1:26" x14ac:dyDescent="0.15">
      <c r="B21" s="2"/>
      <c r="C21" s="3"/>
      <c r="H21" s="308" t="str">
        <f>IF($B$10="","４補調（分）第　　　　号",CONCATENATE("４補調（分）第",DBCS($B$10),"号"))</f>
        <v>４補調（分）第４７７号</v>
      </c>
      <c r="I21" s="308"/>
      <c r="J21" s="308"/>
      <c r="K21" s="308"/>
      <c r="M21" s="2"/>
      <c r="N21" s="42"/>
      <c r="O21" s="3"/>
      <c r="S21" s="296" t="str">
        <f>H21</f>
        <v>４補調（分）第４７７号</v>
      </c>
      <c r="T21" s="296"/>
      <c r="U21" s="296"/>
      <c r="V21" s="296"/>
      <c r="W21" s="19"/>
      <c r="X21" s="12"/>
      <c r="Y21" s="12"/>
      <c r="Z21" s="12"/>
    </row>
    <row r="22" spans="1:26" ht="20.25" customHeight="1" x14ac:dyDescent="0.15">
      <c r="B22" s="4"/>
      <c r="C22" s="3"/>
      <c r="H22" s="309">
        <f>IF(B11="","令和　　年　　月　　日",B11)</f>
        <v>44621</v>
      </c>
      <c r="I22" s="309"/>
      <c r="J22" s="309"/>
      <c r="K22" s="309"/>
      <c r="M22" s="4"/>
      <c r="N22" s="4"/>
      <c r="O22" s="3"/>
      <c r="S22" s="297">
        <f>H22</f>
        <v>44621</v>
      </c>
      <c r="T22" s="297"/>
      <c r="U22" s="297"/>
      <c r="V22" s="297"/>
      <c r="W22" s="19"/>
      <c r="X22" s="12"/>
      <c r="Y22" s="12"/>
      <c r="Z22" s="12"/>
    </row>
    <row r="23" spans="1:26" ht="14.25" customHeight="1" x14ac:dyDescent="0.15">
      <c r="A23" s="298" t="str">
        <f>CONCATENATE(K2,K3,K4,K5,K6,K7,K8,K9)</f>
        <v>三菱電機特機システム株式会社　　　　　　代表取締役　　松岡　秀幸　代理　　　　　取締役営業本部長　　小沢　政昭　殿　　　　　　　　　　　　　　　　　　　　　　　　　　　　　　　　　　　　　　　　　　　　　　　　　　　　　　　　　　　　　　　　　　　　　　　　　　　　　　　　　　　　　　　　　　　　　　　　　　　　　　　　</v>
      </c>
      <c r="B23" s="298"/>
      <c r="C23" s="298"/>
      <c r="D23" s="298"/>
      <c r="E23" s="298"/>
      <c r="F23" s="3"/>
      <c r="L23" s="298" t="str">
        <f>A23</f>
        <v>三菱電機特機システム株式会社　　　　　　代表取締役　　松岡　秀幸　代理　　　　　取締役営業本部長　　小沢　政昭　殿　　　　　　　　　　　　　　　　　　　　　　　　　　　　　　　　　　　　　　　　　　　　　　　　　　　　　　　　　　　　　　　　　　　　　　　　　　　　　　　　　　　　　　　　　　　　　　　　　　　　　　　　</v>
      </c>
      <c r="M23" s="298"/>
      <c r="N23" s="298"/>
      <c r="O23" s="298"/>
      <c r="P23" s="298"/>
      <c r="Q23" s="43"/>
      <c r="R23" s="3"/>
      <c r="W23" s="12"/>
      <c r="X23" s="12"/>
      <c r="Y23" s="12"/>
      <c r="Z23" s="12"/>
    </row>
    <row r="24" spans="1:26" x14ac:dyDescent="0.15">
      <c r="A24" s="298"/>
      <c r="B24" s="298"/>
      <c r="C24" s="298"/>
      <c r="D24" s="298"/>
      <c r="E24" s="298"/>
      <c r="F24" s="3"/>
      <c r="L24" s="298"/>
      <c r="M24" s="298"/>
      <c r="N24" s="298"/>
      <c r="O24" s="298"/>
      <c r="P24" s="298"/>
      <c r="Q24" s="43"/>
      <c r="R24" s="3"/>
      <c r="W24" s="12"/>
      <c r="X24" s="12"/>
      <c r="Y24" s="12"/>
      <c r="Z24" s="12"/>
    </row>
    <row r="25" spans="1:26" x14ac:dyDescent="0.15">
      <c r="A25" s="298"/>
      <c r="B25" s="298"/>
      <c r="C25" s="298"/>
      <c r="D25" s="298"/>
      <c r="E25" s="298"/>
      <c r="F25" s="3"/>
      <c r="L25" s="298"/>
      <c r="M25" s="298"/>
      <c r="N25" s="298"/>
      <c r="O25" s="298"/>
      <c r="P25" s="298"/>
      <c r="Q25" s="43"/>
      <c r="R25" s="3"/>
      <c r="W25" s="12"/>
      <c r="X25" s="12"/>
      <c r="Y25" s="12"/>
      <c r="Z25" s="12"/>
    </row>
    <row r="26" spans="1:26" x14ac:dyDescent="0.15">
      <c r="A26" s="298"/>
      <c r="B26" s="298"/>
      <c r="C26" s="298"/>
      <c r="D26" s="298"/>
      <c r="E26" s="298"/>
      <c r="F26" s="3"/>
      <c r="L26" s="298"/>
      <c r="M26" s="298"/>
      <c r="N26" s="298"/>
      <c r="O26" s="298"/>
      <c r="P26" s="298"/>
      <c r="Q26" s="43"/>
      <c r="R26" s="3"/>
      <c r="W26" s="12"/>
      <c r="X26" s="12"/>
      <c r="Y26" s="12"/>
      <c r="Z26" s="12"/>
    </row>
    <row r="27" spans="1:26" x14ac:dyDescent="0.15">
      <c r="A27" s="298"/>
      <c r="B27" s="298"/>
      <c r="C27" s="298"/>
      <c r="D27" s="298"/>
      <c r="E27" s="298"/>
      <c r="F27" s="3"/>
      <c r="L27" s="298"/>
      <c r="M27" s="298"/>
      <c r="N27" s="298"/>
      <c r="O27" s="298"/>
      <c r="P27" s="298"/>
      <c r="Q27" s="43"/>
      <c r="R27" s="3"/>
      <c r="W27" s="12"/>
      <c r="X27" s="12"/>
      <c r="Y27" s="12"/>
      <c r="Z27" s="12"/>
    </row>
    <row r="28" spans="1:26" x14ac:dyDescent="0.15">
      <c r="A28" s="298"/>
      <c r="B28" s="298"/>
      <c r="C28" s="298"/>
      <c r="D28" s="298"/>
      <c r="E28" s="298"/>
      <c r="F28" s="3"/>
      <c r="L28" s="298"/>
      <c r="M28" s="298"/>
      <c r="N28" s="298"/>
      <c r="O28" s="298"/>
      <c r="P28" s="298"/>
      <c r="Q28" s="43"/>
      <c r="R28" s="3"/>
      <c r="W28" s="12"/>
      <c r="X28" s="12"/>
      <c r="Y28" s="12"/>
      <c r="Z28" s="12"/>
    </row>
    <row r="29" spans="1:26" x14ac:dyDescent="0.15">
      <c r="A29" s="298"/>
      <c r="B29" s="298"/>
      <c r="C29" s="298"/>
      <c r="D29" s="298"/>
      <c r="E29" s="298"/>
      <c r="F29" s="3"/>
      <c r="L29" s="298"/>
      <c r="M29" s="298"/>
      <c r="N29" s="298"/>
      <c r="O29" s="298"/>
      <c r="P29" s="298"/>
      <c r="Q29" s="43"/>
      <c r="R29" s="3"/>
      <c r="W29" s="12"/>
      <c r="X29" s="12"/>
      <c r="Y29" s="12"/>
      <c r="Z29" s="12"/>
    </row>
    <row r="30" spans="1:26" x14ac:dyDescent="0.15">
      <c r="A30" s="298"/>
      <c r="B30" s="298"/>
      <c r="C30" s="298"/>
      <c r="D30" s="298"/>
      <c r="E30" s="298"/>
      <c r="F30" s="109"/>
      <c r="L30" s="298"/>
      <c r="M30" s="298"/>
      <c r="N30" s="298"/>
      <c r="O30" s="298"/>
      <c r="P30" s="298"/>
      <c r="Q30" s="181"/>
      <c r="R30" s="109"/>
      <c r="W30" s="12"/>
      <c r="X30" s="12"/>
      <c r="Y30" s="12"/>
      <c r="Z30" s="12"/>
    </row>
    <row r="31" spans="1:26" x14ac:dyDescent="0.15">
      <c r="A31" s="314" t="s">
        <v>39</v>
      </c>
      <c r="B31" s="314"/>
      <c r="C31" s="314"/>
      <c r="D31" s="314"/>
      <c r="E31" s="314"/>
      <c r="F31" s="314"/>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5" t="str">
        <f>$B$13</f>
        <v>藤本　芳信</v>
      </c>
      <c r="I34" s="295"/>
      <c r="O34" s="3"/>
      <c r="R34" s="45" t="str">
        <f>G34</f>
        <v>調達部長</v>
      </c>
      <c r="S34" s="295" t="str">
        <f>$B$13</f>
        <v>藤本　芳信</v>
      </c>
      <c r="T34" s="295"/>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5" t="s">
        <v>9407</v>
      </c>
      <c r="B40" s="315"/>
      <c r="C40" s="315"/>
      <c r="D40" s="315"/>
      <c r="E40" s="315"/>
      <c r="F40" s="315"/>
      <c r="G40" s="315"/>
      <c r="H40" s="315"/>
      <c r="I40" s="315"/>
      <c r="J40" s="315"/>
      <c r="K40" s="22"/>
      <c r="L40" s="284"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84"/>
      <c r="N40" s="284"/>
      <c r="O40" s="284"/>
      <c r="P40" s="284"/>
      <c r="Q40" s="284"/>
      <c r="R40" s="284"/>
      <c r="S40" s="284"/>
      <c r="T40" s="284"/>
      <c r="U40" s="284"/>
      <c r="V40" s="23"/>
      <c r="W40" s="12"/>
      <c r="X40" s="12"/>
      <c r="Y40" s="12"/>
      <c r="Z40" s="12"/>
    </row>
    <row r="41" spans="1:26" x14ac:dyDescent="0.15">
      <c r="A41" s="315"/>
      <c r="B41" s="315"/>
      <c r="C41" s="315"/>
      <c r="D41" s="315"/>
      <c r="E41" s="315"/>
      <c r="F41" s="315"/>
      <c r="G41" s="315"/>
      <c r="H41" s="315"/>
      <c r="I41" s="315"/>
      <c r="J41" s="315"/>
      <c r="K41" s="22"/>
      <c r="L41" s="284"/>
      <c r="M41" s="284"/>
      <c r="N41" s="284"/>
      <c r="O41" s="284"/>
      <c r="P41" s="284"/>
      <c r="Q41" s="284"/>
      <c r="R41" s="284"/>
      <c r="S41" s="284"/>
      <c r="T41" s="284"/>
      <c r="U41" s="284"/>
      <c r="V41" s="23"/>
      <c r="W41" s="12"/>
      <c r="X41" s="12"/>
      <c r="Y41" s="12"/>
      <c r="Z41" s="12"/>
    </row>
    <row r="42" spans="1:26" x14ac:dyDescent="0.15">
      <c r="A42" s="315"/>
      <c r="B42" s="315"/>
      <c r="C42" s="315"/>
      <c r="D42" s="315"/>
      <c r="E42" s="315"/>
      <c r="F42" s="315"/>
      <c r="G42" s="315"/>
      <c r="H42" s="315"/>
      <c r="I42" s="315"/>
      <c r="J42" s="315"/>
      <c r="K42" s="22"/>
      <c r="L42" s="284"/>
      <c r="M42" s="284"/>
      <c r="N42" s="284"/>
      <c r="O42" s="284"/>
      <c r="P42" s="284"/>
      <c r="Q42" s="284"/>
      <c r="R42" s="284"/>
      <c r="S42" s="284"/>
      <c r="T42" s="284"/>
      <c r="U42" s="284"/>
      <c r="V42" s="23"/>
      <c r="W42" s="12"/>
      <c r="X42" s="12"/>
      <c r="Y42" s="12"/>
      <c r="Z42" s="12"/>
    </row>
    <row r="43" spans="1:26" x14ac:dyDescent="0.15">
      <c r="A43" s="315"/>
      <c r="B43" s="315"/>
      <c r="C43" s="315"/>
      <c r="D43" s="315"/>
      <c r="E43" s="315"/>
      <c r="F43" s="315"/>
      <c r="G43" s="315"/>
      <c r="H43" s="315"/>
      <c r="I43" s="315"/>
      <c r="J43" s="315"/>
      <c r="L43" s="284"/>
      <c r="M43" s="284"/>
      <c r="N43" s="284"/>
      <c r="O43" s="284"/>
      <c r="P43" s="284"/>
      <c r="Q43" s="284"/>
      <c r="R43" s="284"/>
      <c r="S43" s="284"/>
      <c r="T43" s="284"/>
      <c r="U43" s="284"/>
      <c r="W43" s="12"/>
      <c r="X43" s="12"/>
      <c r="Y43" s="12"/>
      <c r="Z43" s="12"/>
    </row>
    <row r="44" spans="1:26" x14ac:dyDescent="0.15">
      <c r="A44" s="315"/>
      <c r="B44" s="315"/>
      <c r="C44" s="315"/>
      <c r="D44" s="315"/>
      <c r="E44" s="315"/>
      <c r="F44" s="315"/>
      <c r="G44" s="315"/>
      <c r="H44" s="315"/>
      <c r="I44" s="315"/>
      <c r="J44" s="315"/>
      <c r="L44" s="284"/>
      <c r="M44" s="284"/>
      <c r="N44" s="284"/>
      <c r="O44" s="284"/>
      <c r="P44" s="284"/>
      <c r="Q44" s="284"/>
      <c r="R44" s="284"/>
      <c r="S44" s="284"/>
      <c r="T44" s="284"/>
      <c r="U44" s="284"/>
      <c r="W44" s="12"/>
      <c r="X44" s="12"/>
      <c r="Y44" s="12"/>
      <c r="Z44" s="12"/>
    </row>
    <row r="45" spans="1:26" x14ac:dyDescent="0.15">
      <c r="A45" s="315"/>
      <c r="B45" s="315"/>
      <c r="C45" s="315"/>
      <c r="D45" s="315"/>
      <c r="E45" s="315"/>
      <c r="F45" s="315"/>
      <c r="G45" s="315"/>
      <c r="H45" s="315"/>
      <c r="I45" s="315"/>
      <c r="J45" s="315"/>
      <c r="L45" s="284"/>
      <c r="M45" s="284"/>
      <c r="N45" s="284"/>
      <c r="O45" s="284"/>
      <c r="P45" s="284"/>
      <c r="Q45" s="284"/>
      <c r="R45" s="284"/>
      <c r="S45" s="284"/>
      <c r="T45" s="284"/>
      <c r="U45" s="284"/>
      <c r="W45" s="12"/>
      <c r="X45" s="12"/>
      <c r="Y45" s="12"/>
      <c r="Z45" s="12"/>
    </row>
    <row r="46" spans="1:26" x14ac:dyDescent="0.15">
      <c r="A46" s="315"/>
      <c r="B46" s="315"/>
      <c r="C46" s="315"/>
      <c r="D46" s="315"/>
      <c r="E46" s="315"/>
      <c r="F46" s="315"/>
      <c r="G46" s="315"/>
      <c r="H46" s="315"/>
      <c r="I46" s="315"/>
      <c r="J46" s="315"/>
      <c r="L46" s="284"/>
      <c r="M46" s="284"/>
      <c r="N46" s="284"/>
      <c r="O46" s="284"/>
      <c r="P46" s="284"/>
      <c r="Q46" s="284"/>
      <c r="R46" s="284"/>
      <c r="S46" s="284"/>
      <c r="T46" s="284"/>
      <c r="U46" s="284"/>
      <c r="W46" s="12"/>
      <c r="X46" s="12"/>
      <c r="Y46" s="12"/>
      <c r="Z46" s="12"/>
    </row>
    <row r="47" spans="1:26" x14ac:dyDescent="0.15">
      <c r="A47" s="315"/>
      <c r="B47" s="315"/>
      <c r="C47" s="315"/>
      <c r="D47" s="315"/>
      <c r="E47" s="315"/>
      <c r="F47" s="315"/>
      <c r="G47" s="315"/>
      <c r="H47" s="315"/>
      <c r="I47" s="315"/>
      <c r="J47" s="315"/>
      <c r="L47" s="284"/>
      <c r="M47" s="284"/>
      <c r="N47" s="284"/>
      <c r="O47" s="284"/>
      <c r="P47" s="284"/>
      <c r="Q47" s="284"/>
      <c r="R47" s="284"/>
      <c r="S47" s="284"/>
      <c r="T47" s="284"/>
      <c r="U47" s="284"/>
      <c r="W47" s="12"/>
      <c r="X47" s="12"/>
      <c r="Y47" s="12"/>
      <c r="Z47" s="12"/>
    </row>
    <row r="48" spans="1:26" x14ac:dyDescent="0.15">
      <c r="A48" s="315"/>
      <c r="B48" s="315"/>
      <c r="C48" s="315"/>
      <c r="D48" s="315"/>
      <c r="E48" s="315"/>
      <c r="F48" s="315"/>
      <c r="G48" s="315"/>
      <c r="H48" s="315"/>
      <c r="I48" s="315"/>
      <c r="J48" s="315"/>
      <c r="L48" s="284"/>
      <c r="M48" s="284"/>
      <c r="N48" s="284"/>
      <c r="O48" s="284"/>
      <c r="P48" s="284"/>
      <c r="Q48" s="284"/>
      <c r="R48" s="284"/>
      <c r="S48" s="284"/>
      <c r="T48" s="284"/>
      <c r="U48" s="284"/>
      <c r="W48" s="12"/>
      <c r="X48" s="12"/>
      <c r="Y48" s="12"/>
      <c r="Z48" s="12"/>
    </row>
    <row r="49" spans="1:26" x14ac:dyDescent="0.15">
      <c r="A49" s="315"/>
      <c r="B49" s="315"/>
      <c r="C49" s="315"/>
      <c r="D49" s="315"/>
      <c r="E49" s="315"/>
      <c r="F49" s="315"/>
      <c r="G49" s="315"/>
      <c r="H49" s="315"/>
      <c r="I49" s="315"/>
      <c r="J49" s="315"/>
      <c r="L49" s="284"/>
      <c r="M49" s="284"/>
      <c r="N49" s="284"/>
      <c r="O49" s="284"/>
      <c r="P49" s="284"/>
      <c r="Q49" s="284"/>
      <c r="R49" s="284"/>
      <c r="S49" s="284"/>
      <c r="T49" s="284"/>
      <c r="U49" s="284"/>
      <c r="W49" s="12"/>
      <c r="X49" s="12"/>
      <c r="Y49" s="12"/>
      <c r="Z49" s="12"/>
    </row>
    <row r="50" spans="1:26" x14ac:dyDescent="0.15">
      <c r="A50" s="315"/>
      <c r="B50" s="315"/>
      <c r="C50" s="315"/>
      <c r="D50" s="315"/>
      <c r="E50" s="315"/>
      <c r="F50" s="315"/>
      <c r="G50" s="315"/>
      <c r="H50" s="315"/>
      <c r="I50" s="315"/>
      <c r="J50" s="315"/>
      <c r="L50" s="284"/>
      <c r="M50" s="284"/>
      <c r="N50" s="284"/>
      <c r="O50" s="284"/>
      <c r="P50" s="284"/>
      <c r="Q50" s="284"/>
      <c r="R50" s="284"/>
      <c r="S50" s="284"/>
      <c r="T50" s="284"/>
      <c r="U50" s="284"/>
      <c r="W50" s="12"/>
      <c r="X50" s="12"/>
      <c r="Y50" s="12"/>
      <c r="Z50" s="12"/>
    </row>
    <row r="51" spans="1:26" x14ac:dyDescent="0.15">
      <c r="A51" s="315"/>
      <c r="B51" s="315"/>
      <c r="C51" s="315"/>
      <c r="D51" s="315"/>
      <c r="E51" s="315"/>
      <c r="F51" s="315"/>
      <c r="G51" s="315"/>
      <c r="H51" s="315"/>
      <c r="I51" s="315"/>
      <c r="J51" s="315"/>
      <c r="L51" s="284"/>
      <c r="M51" s="284"/>
      <c r="N51" s="284"/>
      <c r="O51" s="284"/>
      <c r="P51" s="284"/>
      <c r="Q51" s="284"/>
      <c r="R51" s="284"/>
      <c r="S51" s="284"/>
      <c r="T51" s="284"/>
      <c r="U51" s="284"/>
      <c r="W51" s="12"/>
      <c r="X51" s="12"/>
      <c r="Y51" s="12"/>
      <c r="Z51" s="12"/>
    </row>
    <row r="52" spans="1:26" x14ac:dyDescent="0.15">
      <c r="A52" s="315"/>
      <c r="B52" s="315"/>
      <c r="C52" s="315"/>
      <c r="D52" s="315"/>
      <c r="E52" s="315"/>
      <c r="F52" s="315"/>
      <c r="G52" s="315"/>
      <c r="H52" s="315"/>
      <c r="I52" s="315"/>
      <c r="J52" s="315"/>
      <c r="L52" s="284"/>
      <c r="M52" s="284"/>
      <c r="N52" s="284"/>
      <c r="O52" s="284"/>
      <c r="P52" s="284"/>
      <c r="Q52" s="284"/>
      <c r="R52" s="284"/>
      <c r="S52" s="284"/>
      <c r="T52" s="284"/>
      <c r="U52" s="284"/>
      <c r="W52" s="12"/>
      <c r="X52" s="12"/>
      <c r="Y52" s="12"/>
      <c r="Z52" s="12"/>
    </row>
    <row r="53" spans="1:26" x14ac:dyDescent="0.15">
      <c r="A53" s="315"/>
      <c r="B53" s="315"/>
      <c r="C53" s="315"/>
      <c r="D53" s="315"/>
      <c r="E53" s="315"/>
      <c r="F53" s="315"/>
      <c r="G53" s="315"/>
      <c r="H53" s="315"/>
      <c r="I53" s="315"/>
      <c r="J53" s="315"/>
      <c r="L53" s="284"/>
      <c r="M53" s="284"/>
      <c r="N53" s="284"/>
      <c r="O53" s="284"/>
      <c r="P53" s="284"/>
      <c r="Q53" s="284"/>
      <c r="R53" s="284"/>
      <c r="S53" s="284"/>
      <c r="T53" s="284"/>
      <c r="U53" s="284"/>
      <c r="W53" s="12"/>
      <c r="X53" s="12"/>
      <c r="Y53" s="12"/>
      <c r="Z53" s="12"/>
    </row>
    <row r="54" spans="1:26" x14ac:dyDescent="0.15">
      <c r="A54" s="315"/>
      <c r="B54" s="315"/>
      <c r="C54" s="315"/>
      <c r="D54" s="315"/>
      <c r="E54" s="315"/>
      <c r="F54" s="315"/>
      <c r="G54" s="315"/>
      <c r="H54" s="315"/>
      <c r="I54" s="315"/>
      <c r="J54" s="315"/>
      <c r="L54" s="284"/>
      <c r="M54" s="284"/>
      <c r="N54" s="284"/>
      <c r="O54" s="284"/>
      <c r="P54" s="284"/>
      <c r="Q54" s="284"/>
      <c r="R54" s="284"/>
      <c r="S54" s="284"/>
      <c r="T54" s="284"/>
      <c r="U54" s="284"/>
      <c r="W54" s="12"/>
      <c r="X54" s="12"/>
      <c r="Y54" s="12"/>
      <c r="Z54" s="12"/>
    </row>
    <row r="55" spans="1:26" x14ac:dyDescent="0.15">
      <c r="A55" s="315"/>
      <c r="B55" s="315"/>
      <c r="C55" s="315"/>
      <c r="D55" s="315"/>
      <c r="E55" s="315"/>
      <c r="F55" s="315"/>
      <c r="G55" s="315"/>
      <c r="H55" s="315"/>
      <c r="I55" s="315"/>
      <c r="J55" s="315"/>
      <c r="L55" s="2"/>
      <c r="M55" s="2"/>
      <c r="N55" s="42"/>
      <c r="O55" s="3"/>
      <c r="W55" s="12"/>
      <c r="X55" s="12"/>
      <c r="Y55" s="12"/>
      <c r="Z55" s="12"/>
    </row>
    <row r="56" spans="1:26" x14ac:dyDescent="0.15">
      <c r="A56" s="315"/>
      <c r="B56" s="315"/>
      <c r="C56" s="315"/>
      <c r="D56" s="315"/>
      <c r="E56" s="315"/>
      <c r="F56" s="315"/>
      <c r="G56" s="315"/>
      <c r="H56" s="315"/>
      <c r="I56" s="315"/>
      <c r="J56" s="315"/>
      <c r="L56" s="2"/>
      <c r="M56" s="2"/>
      <c r="N56" s="42"/>
      <c r="O56" s="3"/>
      <c r="W56" s="12"/>
      <c r="X56" s="12"/>
      <c r="Y56" s="12"/>
      <c r="Z56" s="12"/>
    </row>
    <row r="57" spans="1:26" x14ac:dyDescent="0.15">
      <c r="A57" s="315"/>
      <c r="B57" s="315"/>
      <c r="C57" s="315"/>
      <c r="D57" s="315"/>
      <c r="E57" s="315"/>
      <c r="F57" s="315"/>
      <c r="G57" s="315"/>
      <c r="H57" s="315"/>
      <c r="I57" s="315"/>
      <c r="J57" s="315"/>
      <c r="L57" s="2"/>
      <c r="M57" s="2"/>
      <c r="N57" s="42"/>
      <c r="O57" s="3"/>
      <c r="W57" s="12"/>
      <c r="X57" s="12"/>
      <c r="Y57" s="12"/>
      <c r="Z57" s="12"/>
    </row>
    <row r="58" spans="1:26" x14ac:dyDescent="0.15">
      <c r="A58" s="315"/>
      <c r="B58" s="315"/>
      <c r="C58" s="315"/>
      <c r="D58" s="315"/>
      <c r="E58" s="315"/>
      <c r="F58" s="315"/>
      <c r="G58" s="315"/>
      <c r="H58" s="315"/>
      <c r="I58" s="315"/>
      <c r="J58" s="315"/>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9206</v>
      </c>
      <c r="B66" s="87" t="str">
        <f>DBCS(CONCATENATE(B4,"（令和",YEAR(B5)-2018,"年",MONTH(B5),"月",DAY(B5),"日）"))</f>
        <v>１２０第２４５１号（令和４年１月３１日）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3" t="s">
        <v>9409</v>
      </c>
      <c r="W68" s="12"/>
      <c r="X68" s="12"/>
      <c r="Y68" s="12"/>
      <c r="Z68" s="12"/>
    </row>
    <row r="69" spans="1:26" x14ac:dyDescent="0.15">
      <c r="A69" s="2" t="s">
        <v>22</v>
      </c>
      <c r="B69" s="2" t="s">
        <v>23</v>
      </c>
      <c r="G69" s="1" t="s">
        <v>24</v>
      </c>
      <c r="H69" s="1" t="s">
        <v>25</v>
      </c>
      <c r="L69" s="2" t="str">
        <f>A66</f>
        <v>関係書類：</v>
      </c>
      <c r="M69" s="7" t="str">
        <f>B66</f>
        <v>１２０第２４５１号（令和４年１月３１日）</v>
      </c>
      <c r="N69" s="7"/>
      <c r="W69" s="12"/>
      <c r="X69" s="12"/>
      <c r="Y69" s="12"/>
      <c r="Z69" s="12"/>
    </row>
    <row r="70" spans="1:26" x14ac:dyDescent="0.15">
      <c r="A70" s="299" t="s">
        <v>26</v>
      </c>
      <c r="B70" s="299"/>
      <c r="C70" s="7" t="s">
        <v>9410</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29">
    <mergeCell ref="A70:B70"/>
    <mergeCell ref="B5:F5"/>
    <mergeCell ref="K6:R6"/>
    <mergeCell ref="K7:R7"/>
    <mergeCell ref="B10:D10"/>
    <mergeCell ref="K8:R8"/>
    <mergeCell ref="B11:D11"/>
    <mergeCell ref="B13:C13"/>
    <mergeCell ref="H21:K21"/>
    <mergeCell ref="H22:K22"/>
    <mergeCell ref="B7:D7"/>
    <mergeCell ref="B8:D8"/>
    <mergeCell ref="A31:F31"/>
    <mergeCell ref="K9:R9"/>
    <mergeCell ref="A23:E30"/>
    <mergeCell ref="A40:J58"/>
    <mergeCell ref="L40:U54"/>
    <mergeCell ref="K1:R1"/>
    <mergeCell ref="K5:R5"/>
    <mergeCell ref="K2:R2"/>
    <mergeCell ref="B2:D2"/>
    <mergeCell ref="K3:R3"/>
    <mergeCell ref="K4:R4"/>
    <mergeCell ref="B4:F4"/>
    <mergeCell ref="S34:T34"/>
    <mergeCell ref="S21:V21"/>
    <mergeCell ref="S22:V22"/>
    <mergeCell ref="L23:P30"/>
    <mergeCell ref="H34:I34"/>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A5" sqref="A5"/>
    </sheetView>
  </sheetViews>
  <sheetFormatPr defaultRowHeight="14.25" x14ac:dyDescent="0.15"/>
  <cols>
    <col min="1" max="1" width="6.25" style="124" customWidth="1"/>
    <col min="2" max="2" width="24.75" style="124" customWidth="1"/>
    <col min="3" max="3" width="22.75" style="124" customWidth="1"/>
    <col min="4" max="4" width="13.5" style="125" customWidth="1"/>
    <col min="5" max="5" width="12.125" style="124" customWidth="1"/>
    <col min="6" max="6" width="49.25" style="124" customWidth="1"/>
    <col min="7" max="7" width="14" style="124" customWidth="1"/>
    <col min="8" max="16384" width="9" style="124"/>
  </cols>
  <sheetData>
    <row r="1" spans="1:21" x14ac:dyDescent="0.15">
      <c r="A1" s="124" t="s">
        <v>9142</v>
      </c>
    </row>
    <row r="2" spans="1:21" ht="22.5" customHeight="1" x14ac:dyDescent="0.15">
      <c r="A2" s="316" t="s">
        <v>9140</v>
      </c>
      <c r="B2" s="316"/>
      <c r="C2" s="316"/>
      <c r="D2" s="316"/>
      <c r="E2" s="316"/>
      <c r="F2" s="316"/>
      <c r="G2" s="316"/>
      <c r="H2" s="1"/>
      <c r="I2" s="1"/>
      <c r="J2" s="1"/>
      <c r="U2" s="124" t="s">
        <v>9405</v>
      </c>
    </row>
    <row r="4" spans="1:21" s="110" customFormat="1" ht="51.75" customHeight="1" x14ac:dyDescent="0.15">
      <c r="A4" s="126" t="s">
        <v>9196</v>
      </c>
      <c r="B4" s="126" t="s">
        <v>9299</v>
      </c>
      <c r="C4" s="126" t="s">
        <v>9141</v>
      </c>
      <c r="D4" s="127" t="s">
        <v>9300</v>
      </c>
      <c r="E4" s="126" t="s">
        <v>9301</v>
      </c>
      <c r="F4" s="126" t="s">
        <v>9302</v>
      </c>
      <c r="G4" s="126" t="s">
        <v>9303</v>
      </c>
    </row>
    <row r="5" spans="1:21" s="109" customFormat="1" ht="117.75" customHeight="1" x14ac:dyDescent="0.15">
      <c r="A5" s="128">
        <f>IF('対象(常続)'!A5="","",'対象(常続)'!A5)</f>
        <v>3056</v>
      </c>
      <c r="B5" s="113" t="str">
        <f>'対象(常続)'!B5</f>
        <v>AIM-7F 誘導制御部 分解</v>
      </c>
      <c r="C5" s="114" t="str">
        <f>'対象(常続)'!C5</f>
        <v>917AS1155</v>
      </c>
      <c r="D5" s="127" t="str">
        <f>調達概要書作業シート!F3</f>
        <v>AIM-7F</v>
      </c>
      <c r="E5" s="229">
        <f>IF('対象(常続)'!E5="","",'対象(常続)'!E5)</f>
        <v>44621</v>
      </c>
      <c r="F5" s="129" t="str">
        <f t="shared" ref="F5:F21" si="0">"貴社が、契約履行に必要となる"&amp;B5&amp;"(P/N "&amp;C5&amp;")"&amp;"の製造図書（製造図面、組立図及び作業標準並びに検査要領等の企業所有資料）を利用できることが証明されたため"</f>
        <v>貴社が、契約履行に必要となるAIM-7F 誘導制御部 分解(P/N 917AS1155)の製造図書（製造図面、組立図及び作業標準並びに検査要領等の企業所有資料）を利用できることが証明されたため</v>
      </c>
      <c r="G5" s="129" t="s">
        <v>9304</v>
      </c>
      <c r="I5" s="318" t="s">
        <v>9305</v>
      </c>
      <c r="J5" s="318"/>
      <c r="K5" s="318"/>
      <c r="L5" s="318"/>
      <c r="M5" s="318"/>
    </row>
    <row r="6" spans="1:21" s="109" customFormat="1" ht="110.25" hidden="1" customHeight="1" x14ac:dyDescent="0.15">
      <c r="A6" s="128" t="str">
        <f>IF('対象(常続)'!A6="","",'対象(常続)'!A6)</f>
        <v/>
      </c>
      <c r="B6" s="113">
        <f>'対象(常続)'!B6</f>
        <v>0</v>
      </c>
      <c r="C6" s="114" t="str">
        <f>'対象(常続)'!C6</f>
        <v xml:space="preserve"> </v>
      </c>
      <c r="D6" s="127">
        <f>調達概要書作業シート!F4</f>
        <v>0</v>
      </c>
      <c r="E6" s="229" t="str">
        <f>IF('対象(常続)'!E6="","",'対象(常続)'!E6)</f>
        <v/>
      </c>
      <c r="F6" s="129" t="str">
        <f t="shared" si="0"/>
        <v>貴社が、契約履行に必要となる0(P/N  )の製造図書（製造図面、組立図及び作業標準並びに検査要領等の企業所有資料）を利用できることが証明されたため</v>
      </c>
      <c r="G6" s="129" t="s">
        <v>9304</v>
      </c>
      <c r="I6" s="1"/>
    </row>
    <row r="7" spans="1:21" s="109" customFormat="1" ht="78" hidden="1" customHeight="1" x14ac:dyDescent="0.15">
      <c r="A7" s="128">
        <f>IF('対象(常続)'!A7="","",'対象(常続)'!A7)</f>
        <v>2912</v>
      </c>
      <c r="B7" s="113">
        <f>'対象(常続)'!B7</f>
        <v>0</v>
      </c>
      <c r="C7" s="114" t="str">
        <f>'対象(常続)'!C7</f>
        <v xml:space="preserve"> </v>
      </c>
      <c r="D7" s="127">
        <f>調達概要書作業シート!F5</f>
        <v>0</v>
      </c>
      <c r="E7" s="229">
        <f>IF('対象(常続)'!E7="","",'対象(常続)'!E7)</f>
        <v>44350</v>
      </c>
      <c r="F7" s="129" t="str">
        <f t="shared" si="0"/>
        <v>貴社が、契約履行に必要となる0(P/N  )の製造図書（製造図面、組立図及び作業標準並びに検査要領等の企業所有資料）を利用できることが証明されたため</v>
      </c>
      <c r="G7" s="129" t="s">
        <v>9304</v>
      </c>
    </row>
    <row r="8" spans="1:21" s="109" customFormat="1" ht="78" hidden="1" customHeight="1" x14ac:dyDescent="0.15">
      <c r="A8" s="128" t="str">
        <f>IF('対象(常続)'!A8="","",'対象(常続)'!A8)</f>
        <v/>
      </c>
      <c r="B8" s="113">
        <f>'対象(常続)'!B8</f>
        <v>0</v>
      </c>
      <c r="C8" s="114" t="str">
        <f>'対象(常続)'!C8</f>
        <v xml:space="preserve"> </v>
      </c>
      <c r="D8" s="127">
        <f>調達概要書作業シート!F6</f>
        <v>0</v>
      </c>
      <c r="E8" s="229" t="str">
        <f>IF('対象(常続)'!E8="","",'対象(常続)'!E8)</f>
        <v/>
      </c>
      <c r="F8" s="129" t="str">
        <f t="shared" si="0"/>
        <v>貴社が、契約履行に必要となる0(P/N  )の製造図書（製造図面、組立図及び作業標準並びに検査要領等の企業所有資料）を利用できることが証明されたため</v>
      </c>
      <c r="G8" s="129" t="s">
        <v>9304</v>
      </c>
    </row>
    <row r="9" spans="1:21" s="109" customFormat="1" ht="78" hidden="1" customHeight="1" x14ac:dyDescent="0.15">
      <c r="A9" s="128" t="str">
        <f>IF('対象(常続)'!A9="","",'対象(常続)'!A9)</f>
        <v/>
      </c>
      <c r="B9" s="113">
        <f>'対象(常続)'!B9</f>
        <v>0</v>
      </c>
      <c r="C9" s="114" t="str">
        <f>'対象(常続)'!C9</f>
        <v xml:space="preserve"> </v>
      </c>
      <c r="D9" s="127">
        <f>調達概要書作業シート!F7</f>
        <v>0</v>
      </c>
      <c r="E9" s="229" t="str">
        <f>IF('対象(常続)'!E9="","",'対象(常続)'!E9)</f>
        <v/>
      </c>
      <c r="F9" s="129" t="str">
        <f t="shared" si="0"/>
        <v>貴社が、契約履行に必要となる0(P/N  )の製造図書（製造図面、組立図及び作業標準並びに検査要領等の企業所有資料）を利用できることが証明されたため</v>
      </c>
      <c r="G9" s="129" t="s">
        <v>9304</v>
      </c>
    </row>
    <row r="10" spans="1:21" s="109" customFormat="1" ht="78" hidden="1" customHeight="1" x14ac:dyDescent="0.15">
      <c r="A10" s="128" t="str">
        <f>IF('対象(常続)'!A10="","",'対象(常続)'!A10)</f>
        <v/>
      </c>
      <c r="B10" s="113">
        <f>'対象(常続)'!B10</f>
        <v>0</v>
      </c>
      <c r="C10" s="114" t="str">
        <f>'対象(常続)'!C10</f>
        <v xml:space="preserve"> </v>
      </c>
      <c r="D10" s="127">
        <f>調達概要書作業シート!F8</f>
        <v>0</v>
      </c>
      <c r="E10" s="229" t="str">
        <f>IF('対象(常続)'!E10="","",'対象(常続)'!E10)</f>
        <v/>
      </c>
      <c r="F10" s="129" t="str">
        <f t="shared" si="0"/>
        <v>貴社が、契約履行に必要となる0(P/N  )の製造図書（製造図面、組立図及び作業標準並びに検査要領等の企業所有資料）を利用できることが証明されたため</v>
      </c>
      <c r="G10" s="129" t="s">
        <v>9304</v>
      </c>
    </row>
    <row r="11" spans="1:21" s="109" customFormat="1" ht="78" hidden="1" customHeight="1" x14ac:dyDescent="0.15">
      <c r="A11" s="128" t="str">
        <f>IF('対象(常続)'!A11="","",'対象(常続)'!A11)</f>
        <v/>
      </c>
      <c r="B11" s="113">
        <f>'対象(常続)'!B11</f>
        <v>0</v>
      </c>
      <c r="C11" s="114" t="str">
        <f>'対象(常続)'!C11</f>
        <v xml:space="preserve"> </v>
      </c>
      <c r="D11" s="127">
        <f>調達概要書作業シート!F9</f>
        <v>0</v>
      </c>
      <c r="E11" s="229" t="str">
        <f>IF('対象(常続)'!E11="","",'対象(常続)'!E11)</f>
        <v/>
      </c>
      <c r="F11" s="129" t="str">
        <f t="shared" si="0"/>
        <v>貴社が、契約履行に必要となる0(P/N  )の製造図書（製造図面、組立図及び作業標準並びに検査要領等の企業所有資料）を利用できることが証明されたため</v>
      </c>
      <c r="G11" s="129" t="s">
        <v>9304</v>
      </c>
    </row>
    <row r="12" spans="1:21" s="109" customFormat="1" ht="78" hidden="1" customHeight="1" x14ac:dyDescent="0.15">
      <c r="A12" s="128" t="str">
        <f>IF('対象(常続)'!A12="","",'対象(常続)'!A12)</f>
        <v/>
      </c>
      <c r="B12" s="113">
        <f>'対象(常続)'!B12</f>
        <v>0</v>
      </c>
      <c r="C12" s="114" t="str">
        <f>'対象(常続)'!C12</f>
        <v xml:space="preserve"> </v>
      </c>
      <c r="D12" s="127">
        <f>調達概要書作業シート!F10</f>
        <v>0</v>
      </c>
      <c r="E12" s="229" t="str">
        <f>IF('対象(常続)'!E12="","",'対象(常続)'!E12)</f>
        <v/>
      </c>
      <c r="F12" s="129" t="str">
        <f t="shared" si="0"/>
        <v>貴社が、契約履行に必要となる0(P/N  )の製造図書（製造図面、組立図及び作業標準並びに検査要領等の企業所有資料）を利用できることが証明されたため</v>
      </c>
      <c r="G12" s="129" t="s">
        <v>9304</v>
      </c>
    </row>
    <row r="13" spans="1:21" s="109" customFormat="1" ht="78" hidden="1" customHeight="1" x14ac:dyDescent="0.15">
      <c r="A13" s="128" t="str">
        <f>IF('対象(常続)'!A13="","",'対象(常続)'!A13)</f>
        <v/>
      </c>
      <c r="B13" s="113">
        <f>'対象(常続)'!B13</f>
        <v>0</v>
      </c>
      <c r="C13" s="114" t="str">
        <f>'対象(常続)'!C13</f>
        <v xml:space="preserve"> </v>
      </c>
      <c r="D13" s="127">
        <f>調達概要書作業シート!F11</f>
        <v>0</v>
      </c>
      <c r="E13" s="229" t="str">
        <f>IF('対象(常続)'!E13="","",'対象(常続)'!E13)</f>
        <v/>
      </c>
      <c r="F13" s="129" t="str">
        <f t="shared" si="0"/>
        <v>貴社が、契約履行に必要となる0(P/N  )の製造図書（製造図面、組立図及び作業標準並びに検査要領等の企業所有資料）を利用できることが証明されたため</v>
      </c>
      <c r="G13" s="129" t="s">
        <v>9304</v>
      </c>
    </row>
    <row r="14" spans="1:21" s="109" customFormat="1" ht="78" hidden="1" customHeight="1" x14ac:dyDescent="0.15">
      <c r="A14" s="128" t="str">
        <f>IF('対象(常続)'!A14="","",'対象(常続)'!A14)</f>
        <v/>
      </c>
      <c r="B14" s="113">
        <f>'対象(常続)'!B14</f>
        <v>0</v>
      </c>
      <c r="C14" s="114" t="str">
        <f>'対象(常続)'!C14</f>
        <v xml:space="preserve"> </v>
      </c>
      <c r="D14" s="127">
        <f>調達概要書作業シート!F12</f>
        <v>0</v>
      </c>
      <c r="E14" s="229" t="str">
        <f>IF('対象(常続)'!E14="","",'対象(常続)'!E14)</f>
        <v/>
      </c>
      <c r="F14" s="129" t="str">
        <f t="shared" si="0"/>
        <v>貴社が、契約履行に必要となる0(P/N  )の製造図書（製造図面、組立図及び作業標準並びに検査要領等の企業所有資料）を利用できることが証明されたため</v>
      </c>
      <c r="G14" s="129" t="s">
        <v>9304</v>
      </c>
    </row>
    <row r="15" spans="1:21" s="109" customFormat="1" ht="78" hidden="1" customHeight="1" x14ac:dyDescent="0.15">
      <c r="A15" s="128" t="str">
        <f>IF('対象(常続)'!A15="","",'対象(常続)'!A15)</f>
        <v/>
      </c>
      <c r="B15" s="113">
        <f>'対象(常続)'!B15</f>
        <v>0</v>
      </c>
      <c r="C15" s="114" t="str">
        <f>'対象(常続)'!C15</f>
        <v xml:space="preserve"> </v>
      </c>
      <c r="D15" s="127">
        <f>調達概要書作業シート!F13</f>
        <v>0</v>
      </c>
      <c r="E15" s="229" t="str">
        <f>IF('対象(常続)'!E15="","",'対象(常続)'!E15)</f>
        <v/>
      </c>
      <c r="F15" s="129" t="str">
        <f t="shared" si="0"/>
        <v>貴社が、契約履行に必要となる0(P/N  )の製造図書（製造図面、組立図及び作業標準並びに検査要領等の企業所有資料）を利用できることが証明されたため</v>
      </c>
      <c r="G15" s="129" t="s">
        <v>9304</v>
      </c>
    </row>
    <row r="16" spans="1:21" s="109" customFormat="1" ht="78" hidden="1" customHeight="1" x14ac:dyDescent="0.15">
      <c r="A16" s="128" t="str">
        <f>IF('対象(常続)'!A16="","",'対象(常続)'!A16)</f>
        <v/>
      </c>
      <c r="B16" s="113">
        <f>'対象(常続)'!B16</f>
        <v>0</v>
      </c>
      <c r="C16" s="114" t="str">
        <f>'対象(常続)'!C16</f>
        <v xml:space="preserve"> </v>
      </c>
      <c r="D16" s="127">
        <f>調達概要書作業シート!F14</f>
        <v>0</v>
      </c>
      <c r="E16" s="229" t="str">
        <f>IF('対象(常続)'!E16="","",'対象(常続)'!E16)</f>
        <v/>
      </c>
      <c r="F16" s="129" t="str">
        <f t="shared" si="0"/>
        <v>貴社が、契約履行に必要となる0(P/N  )の製造図書（製造図面、組立図及び作業標準並びに検査要領等の企業所有資料）を利用できることが証明されたため</v>
      </c>
      <c r="G16" s="129" t="s">
        <v>9304</v>
      </c>
    </row>
    <row r="17" spans="1:7" s="109" customFormat="1" ht="78" hidden="1" customHeight="1" x14ac:dyDescent="0.15">
      <c r="A17" s="128" t="str">
        <f>IF('対象(常続)'!A17="","",'対象(常続)'!A17)</f>
        <v/>
      </c>
      <c r="B17" s="113">
        <f>'対象(常続)'!B17</f>
        <v>0</v>
      </c>
      <c r="C17" s="114" t="str">
        <f>'対象(常続)'!C17</f>
        <v xml:space="preserve"> </v>
      </c>
      <c r="D17" s="127">
        <f>調達概要書作業シート!F15</f>
        <v>0</v>
      </c>
      <c r="E17" s="229" t="str">
        <f>IF('対象(常続)'!E17="","",'対象(常続)'!E17)</f>
        <v/>
      </c>
      <c r="F17" s="129" t="str">
        <f t="shared" si="0"/>
        <v>貴社が、契約履行に必要となる0(P/N  )の製造図書（製造図面、組立図及び作業標準並びに検査要領等の企業所有資料）を利用できることが証明されたため</v>
      </c>
      <c r="G17" s="129" t="s">
        <v>9304</v>
      </c>
    </row>
    <row r="18" spans="1:7" s="109" customFormat="1" ht="78" hidden="1" customHeight="1" x14ac:dyDescent="0.15">
      <c r="A18" s="128" t="str">
        <f>IF('対象(常続)'!A18="","",'対象(常続)'!A18)</f>
        <v/>
      </c>
      <c r="B18" s="113">
        <f>'対象(常続)'!B18</f>
        <v>0</v>
      </c>
      <c r="C18" s="114" t="str">
        <f>'対象(常続)'!C18</f>
        <v xml:space="preserve"> </v>
      </c>
      <c r="D18" s="127">
        <f>調達概要書作業シート!F16</f>
        <v>0</v>
      </c>
      <c r="E18" s="229" t="str">
        <f>IF('対象(常続)'!E18="","",'対象(常続)'!E18)</f>
        <v/>
      </c>
      <c r="F18" s="129" t="str">
        <f t="shared" si="0"/>
        <v>貴社が、契約履行に必要となる0(P/N  )の製造図書（製造図面、組立図及び作業標準並びに検査要領等の企業所有資料）を利用できることが証明されたため</v>
      </c>
      <c r="G18" s="129" t="s">
        <v>9304</v>
      </c>
    </row>
    <row r="19" spans="1:7" s="109" customFormat="1" ht="78" hidden="1" customHeight="1" x14ac:dyDescent="0.15">
      <c r="A19" s="128" t="str">
        <f>IF('対象(常続)'!A19="","",'対象(常続)'!A19)</f>
        <v/>
      </c>
      <c r="B19" s="113">
        <f>'対象(常続)'!B19</f>
        <v>0</v>
      </c>
      <c r="C19" s="114" t="str">
        <f>'対象(常続)'!C19</f>
        <v xml:space="preserve"> </v>
      </c>
      <c r="D19" s="127">
        <f>調達概要書作業シート!F17</f>
        <v>0</v>
      </c>
      <c r="E19" s="229" t="str">
        <f>IF('対象(常続)'!E19="","",'対象(常続)'!E19)</f>
        <v/>
      </c>
      <c r="F19" s="129" t="str">
        <f t="shared" si="0"/>
        <v>貴社が、契約履行に必要となる0(P/N  )の製造図書（製造図面、組立図及び作業標準並びに検査要領等の企業所有資料）を利用できることが証明されたため</v>
      </c>
      <c r="G19" s="129" t="s">
        <v>9304</v>
      </c>
    </row>
    <row r="20" spans="1:7" s="109" customFormat="1" ht="78" hidden="1" customHeight="1" x14ac:dyDescent="0.15">
      <c r="A20" s="128" t="str">
        <f>IF('対象(常続)'!A20="","",'対象(常続)'!A20)</f>
        <v/>
      </c>
      <c r="B20" s="113">
        <f>'対象(常続)'!B20</f>
        <v>0</v>
      </c>
      <c r="C20" s="114" t="str">
        <f>'対象(常続)'!C20</f>
        <v xml:space="preserve"> </v>
      </c>
      <c r="D20" s="127">
        <f>調達概要書作業シート!F18</f>
        <v>0</v>
      </c>
      <c r="E20" s="229" t="str">
        <f>IF('対象(常続)'!E20="","",'対象(常続)'!E20)</f>
        <v/>
      </c>
      <c r="F20" s="129" t="str">
        <f t="shared" si="0"/>
        <v>貴社が、契約履行に必要となる0(P/N  )の製造図書（製造図面、組立図及び作業標準並びに検査要領等の企業所有資料）を利用できることが証明されたため</v>
      </c>
      <c r="G20" s="129" t="s">
        <v>9304</v>
      </c>
    </row>
    <row r="21" spans="1:7" s="109" customFormat="1" ht="25.5" hidden="1" customHeight="1" x14ac:dyDescent="0.15">
      <c r="A21" s="128" t="str">
        <f>IF('対象(常続)'!A21="","",'対象(常続)'!A21)</f>
        <v/>
      </c>
      <c r="B21" s="113">
        <f>'対象(常続)'!B21</f>
        <v>0</v>
      </c>
      <c r="C21" s="114" t="str">
        <f>'対象(常続)'!C21</f>
        <v xml:space="preserve"> </v>
      </c>
      <c r="D21" s="127">
        <f>調達概要書作業シート!F19</f>
        <v>0</v>
      </c>
      <c r="E21" s="229" t="str">
        <f>IF('対象(常続)'!E21="","",'対象(常続)'!E21)</f>
        <v/>
      </c>
      <c r="F21" s="129" t="str">
        <f t="shared" si="0"/>
        <v>貴社が、契約履行に必要となる0(P/N  )の製造図書（製造図面、組立図及び作業標準並びに検査要領等の企業所有資料）を利用できることが証明されたため</v>
      </c>
      <c r="G21" s="129" t="s">
        <v>9304</v>
      </c>
    </row>
    <row r="22" spans="1:7" ht="16.5" customHeight="1" x14ac:dyDescent="0.15">
      <c r="A22" s="317" t="s">
        <v>9298</v>
      </c>
      <c r="B22" s="317"/>
      <c r="C22" s="317"/>
      <c r="D22" s="317"/>
      <c r="E22" s="317"/>
      <c r="F22" s="317"/>
      <c r="G22" s="317"/>
    </row>
    <row r="23" spans="1:7" x14ac:dyDescent="0.15">
      <c r="A23" s="130"/>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F5" sqref="F5:G5"/>
    </sheetView>
  </sheetViews>
  <sheetFormatPr defaultRowHeight="13.5" x14ac:dyDescent="0.15"/>
  <cols>
    <col min="1" max="1" width="9" style="146"/>
    <col min="2" max="2" width="4.75" style="146" customWidth="1"/>
    <col min="3" max="3" width="7.125" style="146" customWidth="1"/>
    <col min="4" max="4" width="9" style="146"/>
    <col min="5" max="5" width="19.5" style="146" customWidth="1"/>
    <col min="6" max="6" width="15.5" style="146" customWidth="1"/>
    <col min="7" max="7" width="7.75" style="146" customWidth="1"/>
    <col min="8" max="8" width="13" style="146" customWidth="1"/>
    <col min="9" max="16384" width="9" style="146"/>
  </cols>
  <sheetData>
    <row r="1" spans="2:12" ht="92.25" customHeight="1" x14ac:dyDescent="0.15">
      <c r="B1" s="367"/>
      <c r="C1" s="367"/>
      <c r="D1" s="367"/>
      <c r="E1" s="367"/>
      <c r="F1" s="367"/>
      <c r="G1" s="367"/>
      <c r="H1" s="367"/>
      <c r="I1" s="367"/>
      <c r="K1" s="147" t="s">
        <v>9306</v>
      </c>
    </row>
    <row r="2" spans="2:12" ht="21" customHeight="1" x14ac:dyDescent="0.15">
      <c r="B2" s="368" t="s">
        <v>9207</v>
      </c>
      <c r="C2" s="368"/>
      <c r="D2" s="368"/>
      <c r="E2" s="368"/>
      <c r="F2" s="368"/>
      <c r="G2" s="368"/>
      <c r="H2" s="368"/>
      <c r="I2" s="368"/>
    </row>
    <row r="3" spans="2:12" ht="21" customHeight="1" thickBot="1" x14ac:dyDescent="0.2">
      <c r="B3" s="369" t="str">
        <f>会社通知!K2</f>
        <v>三菱電機特機システム株式会社　　　　　　</v>
      </c>
      <c r="C3" s="369"/>
      <c r="D3" s="369"/>
      <c r="E3" s="369"/>
    </row>
    <row r="4" spans="2:12" ht="15" thickBot="1" x14ac:dyDescent="0.2">
      <c r="B4" s="148" t="s">
        <v>0</v>
      </c>
      <c r="C4" s="370" t="s">
        <v>9208</v>
      </c>
      <c r="D4" s="371"/>
      <c r="E4" s="372"/>
      <c r="F4" s="370" t="s">
        <v>2</v>
      </c>
      <c r="G4" s="372"/>
      <c r="H4" s="149" t="s">
        <v>3</v>
      </c>
      <c r="I4" s="149" t="s">
        <v>4</v>
      </c>
      <c r="J4" s="150"/>
      <c r="L4" s="146" t="s">
        <v>8</v>
      </c>
    </row>
    <row r="5" spans="2:12" ht="30" customHeight="1" thickBot="1" x14ac:dyDescent="0.2">
      <c r="B5" s="151">
        <v>1</v>
      </c>
      <c r="C5" s="354" t="s">
        <v>5</v>
      </c>
      <c r="D5" s="356"/>
      <c r="E5" s="355"/>
      <c r="F5" s="354" t="s">
        <v>6</v>
      </c>
      <c r="G5" s="355"/>
      <c r="H5" s="152" t="s">
        <v>9</v>
      </c>
      <c r="I5" s="153" t="s">
        <v>9307</v>
      </c>
      <c r="J5" s="154"/>
      <c r="L5" s="146" t="s">
        <v>9308</v>
      </c>
    </row>
    <row r="6" spans="2:12" ht="30" customHeight="1" thickBot="1" x14ac:dyDescent="0.2">
      <c r="B6" s="155">
        <v>2</v>
      </c>
      <c r="C6" s="354" t="s">
        <v>9209</v>
      </c>
      <c r="D6" s="356"/>
      <c r="E6" s="355"/>
      <c r="F6" s="354" t="s">
        <v>9309</v>
      </c>
      <c r="G6" s="355"/>
      <c r="H6" s="156" t="s">
        <v>9210</v>
      </c>
      <c r="I6" s="157" t="s">
        <v>9307</v>
      </c>
      <c r="J6" s="158"/>
      <c r="L6" s="146" t="s">
        <v>9</v>
      </c>
    </row>
    <row r="7" spans="2:12" ht="44.25" customHeight="1" thickBot="1" x14ac:dyDescent="0.2">
      <c r="B7" s="155">
        <v>3</v>
      </c>
      <c r="C7" s="354" t="s">
        <v>9211</v>
      </c>
      <c r="D7" s="356"/>
      <c r="E7" s="355"/>
      <c r="F7" s="354" t="s">
        <v>7</v>
      </c>
      <c r="G7" s="355"/>
      <c r="H7" s="159" t="s">
        <v>9212</v>
      </c>
      <c r="I7" s="160" t="s">
        <v>9</v>
      </c>
      <c r="J7" s="161" t="s">
        <v>9310</v>
      </c>
      <c r="K7" s="146" t="s">
        <v>9404</v>
      </c>
    </row>
    <row r="8" spans="2:12" ht="59.25" customHeight="1" thickBot="1" x14ac:dyDescent="0.2">
      <c r="B8" s="363">
        <v>4</v>
      </c>
      <c r="C8" s="364" t="s">
        <v>9213</v>
      </c>
      <c r="D8" s="365"/>
      <c r="E8" s="366"/>
      <c r="F8" s="364" t="s">
        <v>9214</v>
      </c>
      <c r="G8" s="366"/>
      <c r="H8" s="162" t="s">
        <v>9215</v>
      </c>
      <c r="I8" s="163"/>
      <c r="J8" s="158"/>
      <c r="K8" s="146" t="s">
        <v>9216</v>
      </c>
    </row>
    <row r="9" spans="2:12" ht="59.25" customHeight="1" thickBot="1" x14ac:dyDescent="0.2">
      <c r="B9" s="363"/>
      <c r="C9" s="354" t="s">
        <v>9217</v>
      </c>
      <c r="D9" s="356"/>
      <c r="E9" s="355"/>
      <c r="F9" s="354" t="s">
        <v>9218</v>
      </c>
      <c r="G9" s="355"/>
      <c r="H9" s="156" t="s">
        <v>9219</v>
      </c>
      <c r="I9" s="164" t="s">
        <v>9307</v>
      </c>
      <c r="J9" s="161"/>
    </row>
    <row r="10" spans="2:12" ht="30.75" customHeight="1" thickBot="1" x14ac:dyDescent="0.2">
      <c r="B10" s="155">
        <v>5</v>
      </c>
      <c r="C10" s="354" t="s">
        <v>9220</v>
      </c>
      <c r="D10" s="356"/>
      <c r="E10" s="355"/>
      <c r="F10" s="354" t="s">
        <v>9221</v>
      </c>
      <c r="G10" s="355"/>
      <c r="H10" s="165" t="s">
        <v>9</v>
      </c>
      <c r="I10" s="164" t="s">
        <v>9307</v>
      </c>
      <c r="J10" s="154"/>
    </row>
    <row r="11" spans="2:12" ht="42" customHeight="1" thickBot="1" x14ac:dyDescent="0.2">
      <c r="B11" s="151">
        <v>6</v>
      </c>
      <c r="C11" s="354" t="s">
        <v>9222</v>
      </c>
      <c r="D11" s="356"/>
      <c r="E11" s="355"/>
      <c r="F11" s="354" t="s">
        <v>9223</v>
      </c>
      <c r="G11" s="355"/>
      <c r="H11" s="152" t="s">
        <v>9</v>
      </c>
      <c r="I11" s="153" t="s">
        <v>9307</v>
      </c>
      <c r="J11" s="150"/>
    </row>
    <row r="12" spans="2:12" ht="35.25" customHeight="1" thickBot="1" x14ac:dyDescent="0.2">
      <c r="B12" s="151">
        <v>7</v>
      </c>
      <c r="C12" s="354" t="s">
        <v>9224</v>
      </c>
      <c r="D12" s="356"/>
      <c r="E12" s="355"/>
      <c r="F12" s="354" t="s">
        <v>9225</v>
      </c>
      <c r="G12" s="355"/>
      <c r="H12" s="152" t="s">
        <v>9</v>
      </c>
      <c r="I12" s="153" t="s">
        <v>9307</v>
      </c>
      <c r="J12" s="150"/>
    </row>
    <row r="13" spans="2:12" ht="59.25" customHeight="1" thickBot="1" x14ac:dyDescent="0.2">
      <c r="B13" s="151">
        <v>8</v>
      </c>
      <c r="C13" s="354" t="s">
        <v>9226</v>
      </c>
      <c r="D13" s="356"/>
      <c r="E13" s="355"/>
      <c r="F13" s="354" t="s">
        <v>9227</v>
      </c>
      <c r="G13" s="355"/>
      <c r="H13" s="152" t="s">
        <v>9</v>
      </c>
      <c r="I13" s="166" t="s">
        <v>9307</v>
      </c>
      <c r="J13" s="154"/>
    </row>
    <row r="14" spans="2:12" ht="51" customHeight="1" thickBot="1" x14ac:dyDescent="0.2">
      <c r="B14" s="151">
        <v>9</v>
      </c>
      <c r="C14" s="354" t="s">
        <v>9228</v>
      </c>
      <c r="D14" s="356"/>
      <c r="E14" s="355"/>
      <c r="F14" s="354" t="s">
        <v>9229</v>
      </c>
      <c r="G14" s="355"/>
      <c r="H14" s="152" t="s">
        <v>9</v>
      </c>
      <c r="I14" s="166" t="s">
        <v>9307</v>
      </c>
      <c r="J14" s="154"/>
    </row>
    <row r="15" spans="2:12" ht="31.5" customHeight="1" thickBot="1" x14ac:dyDescent="0.2">
      <c r="B15" s="357">
        <v>10</v>
      </c>
      <c r="C15" s="359" t="s">
        <v>9230</v>
      </c>
      <c r="D15" s="360"/>
      <c r="E15" s="361"/>
      <c r="F15" s="354" t="s">
        <v>9231</v>
      </c>
      <c r="G15" s="355"/>
      <c r="H15" s="349" t="s">
        <v>9232</v>
      </c>
      <c r="I15" s="351" t="s">
        <v>9</v>
      </c>
      <c r="J15" s="353" t="s">
        <v>9310</v>
      </c>
    </row>
    <row r="16" spans="2:12" ht="31.5" customHeight="1" thickBot="1" x14ac:dyDescent="0.2">
      <c r="B16" s="358"/>
      <c r="C16" s="362"/>
      <c r="D16" s="333"/>
      <c r="E16" s="334"/>
      <c r="F16" s="354" t="s">
        <v>9233</v>
      </c>
      <c r="G16" s="355"/>
      <c r="H16" s="350"/>
      <c r="I16" s="352"/>
      <c r="J16" s="353"/>
    </row>
    <row r="17" spans="2:13" ht="55.5" customHeight="1" thickBot="1" x14ac:dyDescent="0.2">
      <c r="B17" s="155">
        <v>11</v>
      </c>
      <c r="C17" s="354" t="s">
        <v>9234</v>
      </c>
      <c r="D17" s="356"/>
      <c r="E17" s="355"/>
      <c r="F17" s="354" t="s">
        <v>9235</v>
      </c>
      <c r="G17" s="355"/>
      <c r="H17" s="165" t="s">
        <v>9</v>
      </c>
      <c r="I17" s="167" t="s">
        <v>8</v>
      </c>
      <c r="J17" s="161"/>
      <c r="K17" s="228"/>
    </row>
    <row r="18" spans="2:13" ht="33.75" customHeight="1" thickBot="1" x14ac:dyDescent="0.2">
      <c r="B18" s="151">
        <v>12</v>
      </c>
      <c r="C18" s="354" t="s">
        <v>9236</v>
      </c>
      <c r="D18" s="356"/>
      <c r="E18" s="355"/>
      <c r="F18" s="354" t="s">
        <v>9237</v>
      </c>
      <c r="G18" s="355"/>
      <c r="H18" s="152" t="s">
        <v>9</v>
      </c>
      <c r="I18" s="166" t="s">
        <v>9307</v>
      </c>
      <c r="J18" s="154"/>
    </row>
    <row r="19" spans="2:13" ht="42" hidden="1" customHeight="1" thickBot="1" x14ac:dyDescent="0.2">
      <c r="B19" s="151">
        <v>13</v>
      </c>
      <c r="C19" s="354" t="s">
        <v>9238</v>
      </c>
      <c r="D19" s="356"/>
      <c r="E19" s="355"/>
      <c r="F19" s="354" t="s">
        <v>9239</v>
      </c>
      <c r="G19" s="355"/>
      <c r="H19" s="152" t="s">
        <v>9</v>
      </c>
      <c r="I19" s="166" t="s">
        <v>9307</v>
      </c>
      <c r="J19" s="154"/>
      <c r="K19" s="319" t="s">
        <v>9311</v>
      </c>
      <c r="L19" s="319"/>
      <c r="M19" s="319"/>
    </row>
    <row r="20" spans="2:13" ht="9.75" customHeight="1" x14ac:dyDescent="0.15">
      <c r="B20" s="346" t="s">
        <v>9240</v>
      </c>
      <c r="C20" s="346"/>
      <c r="D20" s="346"/>
      <c r="E20" s="346"/>
      <c r="F20" s="346"/>
      <c r="G20" s="346"/>
      <c r="H20" s="346"/>
      <c r="I20" s="346"/>
      <c r="J20" s="348"/>
    </row>
    <row r="21" spans="2:13" ht="9.75" customHeight="1" thickBot="1" x14ac:dyDescent="0.2">
      <c r="B21" s="347"/>
      <c r="C21" s="347"/>
      <c r="D21" s="347"/>
      <c r="E21" s="347"/>
      <c r="F21" s="347"/>
      <c r="G21" s="347"/>
      <c r="H21" s="347"/>
      <c r="I21" s="347"/>
      <c r="J21" s="348"/>
    </row>
    <row r="22" spans="2:13" ht="20.25" customHeight="1" thickTop="1" thickBot="1" x14ac:dyDescent="0.2">
      <c r="B22" s="320" t="s">
        <v>9241</v>
      </c>
      <c r="C22" s="321"/>
      <c r="D22" s="326" t="s">
        <v>9242</v>
      </c>
      <c r="E22" s="327"/>
      <c r="F22" s="328"/>
      <c r="G22" s="329" t="s">
        <v>9243</v>
      </c>
      <c r="H22" s="330"/>
      <c r="I22" s="331"/>
      <c r="J22" s="154"/>
    </row>
    <row r="23" spans="2:13" ht="27.75" customHeight="1" thickBot="1" x14ac:dyDescent="0.2">
      <c r="B23" s="322"/>
      <c r="C23" s="323"/>
      <c r="D23" s="332" t="s">
        <v>9244</v>
      </c>
      <c r="E23" s="333"/>
      <c r="F23" s="334"/>
      <c r="G23" s="335" t="s">
        <v>9245</v>
      </c>
      <c r="H23" s="336"/>
      <c r="I23" s="337"/>
      <c r="J23" s="154"/>
    </row>
    <row r="24" spans="2:13" ht="18.75" customHeight="1" thickBot="1" x14ac:dyDescent="0.2">
      <c r="B24" s="322"/>
      <c r="C24" s="323"/>
      <c r="D24" s="153" t="s">
        <v>9246</v>
      </c>
      <c r="E24" s="342" t="s">
        <v>9247</v>
      </c>
      <c r="F24" s="343"/>
      <c r="G24" s="338"/>
      <c r="H24" s="339"/>
      <c r="I24" s="323"/>
      <c r="J24" s="154"/>
    </row>
    <row r="25" spans="2:13" ht="18.75" customHeight="1" thickBot="1" x14ac:dyDescent="0.2">
      <c r="B25" s="324"/>
      <c r="C25" s="325"/>
      <c r="D25" s="168" t="s">
        <v>9418</v>
      </c>
      <c r="E25" s="344" t="s">
        <v>9248</v>
      </c>
      <c r="F25" s="345"/>
      <c r="G25" s="340"/>
      <c r="H25" s="341"/>
      <c r="I25" s="325"/>
      <c r="J25" s="154"/>
    </row>
    <row r="26" spans="2:13" ht="15" thickTop="1" x14ac:dyDescent="0.15">
      <c r="B26" s="154"/>
      <c r="C26" s="154"/>
      <c r="D26" s="154"/>
      <c r="E26" s="154"/>
      <c r="F26" s="154"/>
      <c r="G26" s="154"/>
      <c r="H26" s="154"/>
      <c r="I26" s="154"/>
      <c r="J26" s="150"/>
    </row>
    <row r="27" spans="2:13" x14ac:dyDescent="0.15">
      <c r="B27" s="169"/>
    </row>
    <row r="28" spans="2:13" x14ac:dyDescent="0.15">
      <c r="D28" s="170" t="s">
        <v>9312</v>
      </c>
      <c r="E28" s="171"/>
    </row>
    <row r="29" spans="2:13" x14ac:dyDescent="0.15">
      <c r="D29" s="171"/>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5" sqref="I25"/>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03"/>
      <c r="B6" s="404"/>
      <c r="C6" s="404"/>
      <c r="D6" s="404"/>
      <c r="E6" s="404"/>
      <c r="F6" s="404"/>
      <c r="G6" s="404"/>
      <c r="H6" s="404"/>
      <c r="I6" s="404"/>
    </row>
    <row r="7" spans="1:11" ht="19.5" customHeight="1" x14ac:dyDescent="0.15">
      <c r="A7" s="403"/>
      <c r="B7" s="404"/>
      <c r="C7" s="404"/>
      <c r="D7" s="404"/>
      <c r="E7" s="404"/>
      <c r="F7" s="404"/>
      <c r="G7" s="404"/>
      <c r="H7" s="404"/>
      <c r="I7" s="404"/>
    </row>
    <row r="8" spans="1:11" ht="21" customHeight="1" x14ac:dyDescent="0.15">
      <c r="A8" s="405" t="s">
        <v>9249</v>
      </c>
      <c r="B8" s="406"/>
      <c r="C8" s="406"/>
      <c r="D8" s="406"/>
      <c r="E8" s="406"/>
      <c r="F8" s="406"/>
      <c r="G8" s="406"/>
      <c r="H8" s="406"/>
      <c r="I8" s="406"/>
      <c r="K8" s="103" t="s">
        <v>9283</v>
      </c>
    </row>
    <row r="9" spans="1:11" ht="20.25" thickBot="1" x14ac:dyDescent="0.2">
      <c r="A9" s="96" t="str">
        <f>'審査表(役務)'!B3</f>
        <v>三菱電機特機システム株式会社　　　　　　</v>
      </c>
      <c r="K9" s="103" t="s">
        <v>9284</v>
      </c>
    </row>
    <row r="10" spans="1:11" ht="18" thickBot="1" x14ac:dyDescent="0.2">
      <c r="A10" s="97" t="s">
        <v>9250</v>
      </c>
      <c r="B10" s="407" t="s">
        <v>1</v>
      </c>
      <c r="C10" s="408"/>
      <c r="D10" s="409"/>
      <c r="E10" s="407" t="s">
        <v>2</v>
      </c>
      <c r="F10" s="409"/>
      <c r="G10" s="407" t="s">
        <v>3</v>
      </c>
      <c r="H10" s="409"/>
      <c r="I10" s="98" t="s">
        <v>4</v>
      </c>
      <c r="K10" s="103" t="s">
        <v>9285</v>
      </c>
    </row>
    <row r="11" spans="1:11" ht="63" customHeight="1" x14ac:dyDescent="0.15">
      <c r="A11" s="393">
        <v>1</v>
      </c>
      <c r="B11" s="410" t="s">
        <v>9251</v>
      </c>
      <c r="C11" s="386" t="s">
        <v>9252</v>
      </c>
      <c r="D11" s="388"/>
      <c r="E11" s="386" t="s">
        <v>9253</v>
      </c>
      <c r="F11" s="388"/>
      <c r="G11" s="386" t="s">
        <v>9287</v>
      </c>
      <c r="H11" s="388"/>
      <c r="I11" s="389" t="s">
        <v>9</v>
      </c>
    </row>
    <row r="12" spans="1:11" ht="18" customHeight="1" thickBot="1" x14ac:dyDescent="0.2">
      <c r="A12" s="394"/>
      <c r="B12" s="411"/>
      <c r="C12" s="391"/>
      <c r="D12" s="392"/>
      <c r="E12" s="391"/>
      <c r="F12" s="392"/>
      <c r="G12" s="391"/>
      <c r="H12" s="392"/>
      <c r="I12" s="390"/>
    </row>
    <row r="13" spans="1:11" ht="65.25" customHeight="1" x14ac:dyDescent="0.15">
      <c r="A13" s="394"/>
      <c r="B13" s="411"/>
      <c r="C13" s="386" t="s">
        <v>9254</v>
      </c>
      <c r="D13" s="388"/>
      <c r="E13" s="386" t="s">
        <v>9255</v>
      </c>
      <c r="F13" s="388"/>
      <c r="G13" s="386" t="s">
        <v>9288</v>
      </c>
      <c r="H13" s="388"/>
      <c r="I13" s="389" t="s">
        <v>9</v>
      </c>
    </row>
    <row r="14" spans="1:11" ht="20.25" customHeight="1" thickBot="1" x14ac:dyDescent="0.2">
      <c r="A14" s="395"/>
      <c r="B14" s="412"/>
      <c r="C14" s="391"/>
      <c r="D14" s="392"/>
      <c r="E14" s="391"/>
      <c r="F14" s="392"/>
      <c r="G14" s="391"/>
      <c r="H14" s="392"/>
      <c r="I14" s="390"/>
    </row>
    <row r="15" spans="1:11" ht="34.5" customHeight="1" x14ac:dyDescent="0.15">
      <c r="A15" s="393">
        <v>2</v>
      </c>
      <c r="B15" s="386" t="s">
        <v>9256</v>
      </c>
      <c r="C15" s="387"/>
      <c r="D15" s="388"/>
      <c r="E15" s="386" t="s">
        <v>9257</v>
      </c>
      <c r="F15" s="388"/>
      <c r="G15" s="386" t="s">
        <v>9258</v>
      </c>
      <c r="H15" s="388"/>
      <c r="I15" s="400" t="s">
        <v>9</v>
      </c>
    </row>
    <row r="16" spans="1:11" ht="17.25" x14ac:dyDescent="0.15">
      <c r="A16" s="394"/>
      <c r="B16" s="396"/>
      <c r="C16" s="397"/>
      <c r="D16" s="398"/>
      <c r="E16" s="396"/>
      <c r="F16" s="398"/>
      <c r="G16" s="396" t="s">
        <v>9259</v>
      </c>
      <c r="H16" s="398"/>
      <c r="I16" s="401"/>
    </row>
    <row r="17" spans="1:9" ht="42" customHeight="1" thickBot="1" x14ac:dyDescent="0.2">
      <c r="A17" s="395"/>
      <c r="B17" s="391"/>
      <c r="C17" s="399"/>
      <c r="D17" s="392"/>
      <c r="E17" s="391"/>
      <c r="F17" s="392"/>
      <c r="G17" s="391" t="s">
        <v>9260</v>
      </c>
      <c r="H17" s="392"/>
      <c r="I17" s="402"/>
    </row>
    <row r="18" spans="1:9" ht="17.25" x14ac:dyDescent="0.15">
      <c r="A18" s="393">
        <v>3</v>
      </c>
      <c r="B18" s="386" t="s">
        <v>9261</v>
      </c>
      <c r="C18" s="387"/>
      <c r="D18" s="388"/>
      <c r="E18" s="386" t="s">
        <v>9262</v>
      </c>
      <c r="F18" s="388"/>
      <c r="G18" s="386" t="s">
        <v>9263</v>
      </c>
      <c r="H18" s="388"/>
      <c r="I18" s="400" t="s">
        <v>9</v>
      </c>
    </row>
    <row r="19" spans="1:9" ht="34.5" customHeight="1" x14ac:dyDescent="0.15">
      <c r="A19" s="394"/>
      <c r="B19" s="396"/>
      <c r="C19" s="397"/>
      <c r="D19" s="398"/>
      <c r="E19" s="396"/>
      <c r="F19" s="398"/>
      <c r="G19" s="396" t="s">
        <v>9260</v>
      </c>
      <c r="H19" s="398"/>
      <c r="I19" s="401"/>
    </row>
    <row r="20" spans="1:9" ht="49.5" customHeight="1" thickBot="1" x14ac:dyDescent="0.2">
      <c r="A20" s="395"/>
      <c r="B20" s="391"/>
      <c r="C20" s="399"/>
      <c r="D20" s="392"/>
      <c r="E20" s="391"/>
      <c r="F20" s="392"/>
      <c r="G20" s="391" t="s">
        <v>9258</v>
      </c>
      <c r="H20" s="392"/>
      <c r="I20" s="402"/>
    </row>
    <row r="21" spans="1:9" ht="67.5" customHeight="1" thickBot="1" x14ac:dyDescent="0.2">
      <c r="A21" s="99">
        <v>4</v>
      </c>
      <c r="B21" s="381" t="s">
        <v>9264</v>
      </c>
      <c r="C21" s="382"/>
      <c r="D21" s="383"/>
      <c r="E21" s="381" t="s">
        <v>9265</v>
      </c>
      <c r="F21" s="383"/>
      <c r="G21" s="381" t="s">
        <v>9266</v>
      </c>
      <c r="H21" s="383"/>
      <c r="I21" s="102" t="s">
        <v>9</v>
      </c>
    </row>
    <row r="22" spans="1:9" ht="90" customHeight="1" thickBot="1" x14ac:dyDescent="0.2">
      <c r="A22" s="99">
        <v>5</v>
      </c>
      <c r="B22" s="381" t="s">
        <v>9267</v>
      </c>
      <c r="C22" s="382"/>
      <c r="D22" s="383"/>
      <c r="E22" s="381" t="s">
        <v>9268</v>
      </c>
      <c r="F22" s="383"/>
      <c r="G22" s="381" t="s">
        <v>9269</v>
      </c>
      <c r="H22" s="383"/>
      <c r="I22" s="102" t="s">
        <v>9</v>
      </c>
    </row>
    <row r="23" spans="1:9" ht="99.75" customHeight="1" thickBot="1" x14ac:dyDescent="0.2">
      <c r="A23" s="99">
        <v>6</v>
      </c>
      <c r="B23" s="381" t="s">
        <v>9270</v>
      </c>
      <c r="C23" s="382"/>
      <c r="D23" s="383"/>
      <c r="E23" s="381" t="s">
        <v>9271</v>
      </c>
      <c r="F23" s="383"/>
      <c r="G23" s="381" t="s">
        <v>9272</v>
      </c>
      <c r="H23" s="383"/>
      <c r="I23" s="102" t="s">
        <v>9</v>
      </c>
    </row>
    <row r="24" spans="1:9" ht="81.75" customHeight="1" thickBot="1" x14ac:dyDescent="0.2">
      <c r="A24" s="234">
        <v>7</v>
      </c>
      <c r="B24" s="386" t="s">
        <v>9273</v>
      </c>
      <c r="C24" s="387"/>
      <c r="D24" s="388"/>
      <c r="E24" s="386" t="s">
        <v>9290</v>
      </c>
      <c r="F24" s="388"/>
      <c r="G24" s="386" t="s">
        <v>9289</v>
      </c>
      <c r="H24" s="388"/>
      <c r="I24" s="233" t="s">
        <v>9282</v>
      </c>
    </row>
    <row r="25" spans="1:9" ht="46.5" customHeight="1" thickBot="1" x14ac:dyDescent="0.2">
      <c r="A25" s="97" t="s">
        <v>9274</v>
      </c>
      <c r="B25" s="381" t="s">
        <v>9275</v>
      </c>
      <c r="C25" s="382"/>
      <c r="D25" s="383"/>
      <c r="E25" s="381" t="s">
        <v>9276</v>
      </c>
      <c r="F25" s="383"/>
      <c r="G25" s="381" t="s">
        <v>9277</v>
      </c>
      <c r="H25" s="383"/>
      <c r="I25" s="238" t="s">
        <v>9282</v>
      </c>
    </row>
    <row r="26" spans="1:9" ht="18.75" customHeight="1" x14ac:dyDescent="0.15">
      <c r="A26" s="384" t="s">
        <v>9278</v>
      </c>
      <c r="B26" s="384"/>
      <c r="C26" s="384"/>
      <c r="D26" s="384"/>
      <c r="E26" s="384"/>
      <c r="F26" s="384"/>
      <c r="G26" s="384"/>
      <c r="H26" s="384"/>
      <c r="I26" s="384"/>
    </row>
    <row r="27" spans="1:9" ht="18.75" customHeight="1" x14ac:dyDescent="0.15">
      <c r="A27" s="385" t="s">
        <v>9279</v>
      </c>
      <c r="B27" s="385"/>
      <c r="C27" s="385"/>
      <c r="D27" s="385"/>
      <c r="E27" s="385"/>
      <c r="F27" s="385"/>
      <c r="G27" s="385"/>
      <c r="H27" s="385"/>
      <c r="I27" s="385"/>
    </row>
    <row r="28" spans="1:9" ht="18.75" customHeight="1" thickBot="1" x14ac:dyDescent="0.2">
      <c r="A28" s="373" t="s">
        <v>9280</v>
      </c>
      <c r="B28" s="373"/>
      <c r="C28" s="373"/>
      <c r="D28" s="373"/>
      <c r="E28" s="373"/>
      <c r="F28" s="373"/>
      <c r="G28" s="373"/>
      <c r="H28" s="373"/>
      <c r="I28" s="373"/>
    </row>
    <row r="29" spans="1:9" ht="52.5" customHeight="1" thickTop="1" thickBot="1" x14ac:dyDescent="0.2">
      <c r="A29" s="374" t="s">
        <v>9241</v>
      </c>
      <c r="B29" s="375"/>
      <c r="C29" s="376"/>
      <c r="D29" s="377" t="s">
        <v>9281</v>
      </c>
      <c r="E29" s="378"/>
      <c r="F29" s="379" t="s">
        <v>9243</v>
      </c>
      <c r="G29" s="376"/>
      <c r="H29" s="379" t="s">
        <v>9346</v>
      </c>
      <c r="I29" s="380"/>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2" zoomScale="85" zoomScaleNormal="115" zoomScaleSheetLayoutView="85" workbookViewId="0">
      <selection activeCell="I9" sqref="I9"/>
    </sheetView>
  </sheetViews>
  <sheetFormatPr defaultRowHeight="13.5" x14ac:dyDescent="0.15"/>
  <cols>
    <col min="1" max="1" width="4.5" style="41" customWidth="1"/>
    <col min="2" max="2" width="6.5" style="41" customWidth="1"/>
    <col min="3" max="5" width="5.625" style="41" customWidth="1"/>
    <col min="6" max="6" width="8.25" style="41" customWidth="1"/>
    <col min="7" max="7" width="6.375" style="41" customWidth="1"/>
    <col min="8" max="8" width="9.125" style="41" customWidth="1"/>
    <col min="9" max="9" width="8" style="41" customWidth="1"/>
    <col min="10" max="11" width="5.625" style="41" customWidth="1"/>
    <col min="12" max="12" width="21.125" style="41" customWidth="1"/>
    <col min="13" max="16384" width="9" style="41"/>
  </cols>
  <sheetData>
    <row r="1" spans="1:12" ht="39" customHeight="1" x14ac:dyDescent="0.15">
      <c r="A1" s="420" t="s">
        <v>9129</v>
      </c>
      <c r="B1" s="420"/>
      <c r="C1" s="420"/>
      <c r="D1" s="420"/>
      <c r="E1" s="420"/>
      <c r="F1" s="420"/>
      <c r="G1" s="420"/>
      <c r="H1" s="420"/>
      <c r="I1" s="420"/>
      <c r="J1" s="420"/>
      <c r="K1" s="420"/>
      <c r="L1" s="420"/>
    </row>
    <row r="2" spans="1:12" ht="45" customHeight="1" x14ac:dyDescent="0.15">
      <c r="A2" s="413" t="s">
        <v>9128</v>
      </c>
      <c r="B2" s="414"/>
      <c r="C2" s="415" t="str">
        <f>IF(調達概要書作業シート!D4="",調達概要書作業シート!D3,"別添のとおり")</f>
        <v>AIM-7F 誘導制御部 分解</v>
      </c>
      <c r="D2" s="416"/>
      <c r="E2" s="416"/>
      <c r="F2" s="416"/>
      <c r="G2" s="417" t="s">
        <v>9127</v>
      </c>
      <c r="H2" s="417"/>
      <c r="I2" s="418" t="str">
        <f>会社通知!K2</f>
        <v>三菱電機特機システム株式会社　　　　　　</v>
      </c>
      <c r="J2" s="419"/>
      <c r="K2" s="419"/>
      <c r="L2" s="414"/>
    </row>
    <row r="3" spans="1:12" ht="45" customHeight="1" x14ac:dyDescent="0.15">
      <c r="A3" s="413" t="s">
        <v>9126</v>
      </c>
      <c r="B3" s="414"/>
      <c r="C3" s="421" t="str">
        <f>IF(調達概要書作業シート!E4="",調達概要書作業シート!E3,"別添のとおり")</f>
        <v>917AS1155</v>
      </c>
      <c r="D3" s="422"/>
      <c r="E3" s="422"/>
      <c r="F3" s="422"/>
      <c r="G3" s="417" t="s">
        <v>9125</v>
      </c>
      <c r="H3" s="417"/>
      <c r="I3" s="421" t="str">
        <f>IF(調達概要書作業シート!H4="",調達概要書作業シート!H3,"別添のとおり")</f>
        <v>4補LPS-X142589</v>
      </c>
      <c r="J3" s="422"/>
      <c r="K3" s="422"/>
      <c r="L3" s="423"/>
    </row>
    <row r="4" spans="1:12" ht="45" customHeight="1" x14ac:dyDescent="0.15">
      <c r="A4" s="424" t="s">
        <v>9133</v>
      </c>
      <c r="B4" s="425"/>
      <c r="C4" s="415" t="str">
        <f>IF(調達概要書作業シート!F4="",調達概要書作業シート!F3,"別添のとおり")</f>
        <v>AIM-7F</v>
      </c>
      <c r="D4" s="416"/>
      <c r="E4" s="416"/>
      <c r="F4" s="416"/>
      <c r="G4" s="417"/>
      <c r="H4" s="417"/>
      <c r="I4" s="413"/>
      <c r="J4" s="419"/>
      <c r="K4" s="419"/>
      <c r="L4" s="414"/>
    </row>
    <row r="5" spans="1:12" ht="30" customHeight="1" x14ac:dyDescent="0.15"/>
    <row r="6" spans="1:12" ht="30" customHeight="1" x14ac:dyDescent="0.15">
      <c r="A6" s="61" t="s">
        <v>9139</v>
      </c>
      <c r="B6" s="426" t="s">
        <v>9124</v>
      </c>
      <c r="C6" s="427"/>
      <c r="D6" s="427"/>
      <c r="E6" s="427"/>
      <c r="F6" s="427"/>
      <c r="G6" s="426" t="s">
        <v>9123</v>
      </c>
      <c r="H6" s="428"/>
      <c r="I6" s="55" t="s">
        <v>9122</v>
      </c>
      <c r="J6" s="426" t="s">
        <v>9121</v>
      </c>
      <c r="K6" s="428"/>
      <c r="L6" s="61" t="s">
        <v>9120</v>
      </c>
    </row>
    <row r="7" spans="1:12" ht="45" customHeight="1" x14ac:dyDescent="0.15">
      <c r="A7" s="61">
        <v>1</v>
      </c>
      <c r="B7" s="417" t="s">
        <v>9443</v>
      </c>
      <c r="C7" s="417"/>
      <c r="D7" s="417"/>
      <c r="E7" s="417"/>
      <c r="F7" s="417"/>
      <c r="G7" s="429">
        <v>44616</v>
      </c>
      <c r="H7" s="430"/>
      <c r="I7" s="85" t="s">
        <v>9439</v>
      </c>
      <c r="J7" s="431" t="s">
        <v>9119</v>
      </c>
      <c r="K7" s="431"/>
      <c r="L7" s="53" t="s">
        <v>9440</v>
      </c>
    </row>
    <row r="8" spans="1:12" ht="45" customHeight="1" x14ac:dyDescent="0.15">
      <c r="A8" s="61">
        <v>2</v>
      </c>
      <c r="B8" s="417" t="s">
        <v>9416</v>
      </c>
      <c r="C8" s="417"/>
      <c r="D8" s="417"/>
      <c r="E8" s="417"/>
      <c r="F8" s="417"/>
      <c r="G8" s="429">
        <v>44617</v>
      </c>
      <c r="H8" s="430"/>
      <c r="I8" s="60" t="s">
        <v>9444</v>
      </c>
      <c r="J8" s="431" t="s">
        <v>9119</v>
      </c>
      <c r="K8" s="431"/>
      <c r="L8" s="53" t="s">
        <v>9313</v>
      </c>
    </row>
    <row r="9" spans="1:12" ht="45" customHeight="1" x14ac:dyDescent="0.15">
      <c r="A9" s="184">
        <v>3</v>
      </c>
      <c r="B9" s="417" t="s">
        <v>9442</v>
      </c>
      <c r="C9" s="417"/>
      <c r="D9" s="417"/>
      <c r="E9" s="417"/>
      <c r="F9" s="417"/>
      <c r="G9" s="429">
        <v>44617</v>
      </c>
      <c r="H9" s="430"/>
      <c r="I9" s="183" t="s">
        <v>9441</v>
      </c>
      <c r="J9" s="431" t="s">
        <v>9119</v>
      </c>
      <c r="K9" s="431"/>
      <c r="L9" s="53" t="s">
        <v>9313</v>
      </c>
    </row>
    <row r="10" spans="1:12" ht="45" customHeight="1" x14ac:dyDescent="0.15">
      <c r="A10" s="184">
        <v>4</v>
      </c>
      <c r="B10" s="417"/>
      <c r="C10" s="417"/>
      <c r="D10" s="417"/>
      <c r="E10" s="417"/>
      <c r="F10" s="417"/>
      <c r="G10" s="432"/>
      <c r="H10" s="433"/>
      <c r="I10" s="183"/>
      <c r="J10" s="431" t="s">
        <v>9119</v>
      </c>
      <c r="K10" s="431"/>
      <c r="L10" s="53" t="s">
        <v>9313</v>
      </c>
    </row>
    <row r="11" spans="1:12" ht="45" customHeight="1" x14ac:dyDescent="0.15">
      <c r="A11" s="184">
        <v>5</v>
      </c>
      <c r="B11" s="417"/>
      <c r="C11" s="417"/>
      <c r="D11" s="417"/>
      <c r="E11" s="417"/>
      <c r="F11" s="417"/>
      <c r="G11" s="432"/>
      <c r="H11" s="433"/>
      <c r="I11" s="183"/>
      <c r="J11" s="431" t="s">
        <v>9119</v>
      </c>
      <c r="K11" s="431"/>
      <c r="L11" s="53" t="s">
        <v>9313</v>
      </c>
    </row>
    <row r="12" spans="1:12" ht="45" customHeight="1" x14ac:dyDescent="0.15">
      <c r="A12" s="184">
        <v>6</v>
      </c>
      <c r="B12" s="417"/>
      <c r="C12" s="417"/>
      <c r="D12" s="417"/>
      <c r="E12" s="417"/>
      <c r="F12" s="417"/>
      <c r="G12" s="432"/>
      <c r="H12" s="433"/>
      <c r="I12" s="183"/>
      <c r="J12" s="431" t="s">
        <v>9119</v>
      </c>
      <c r="K12" s="431"/>
      <c r="L12" s="53" t="s">
        <v>9313</v>
      </c>
    </row>
    <row r="13" spans="1:12" ht="45" customHeight="1" x14ac:dyDescent="0.15">
      <c r="A13" s="184">
        <v>7</v>
      </c>
      <c r="B13" s="417"/>
      <c r="C13" s="417"/>
      <c r="D13" s="417"/>
      <c r="E13" s="417"/>
      <c r="F13" s="417"/>
      <c r="G13" s="432"/>
      <c r="H13" s="433"/>
      <c r="I13" s="183"/>
      <c r="J13" s="431" t="s">
        <v>9119</v>
      </c>
      <c r="K13" s="431"/>
      <c r="L13" s="53" t="s">
        <v>9313</v>
      </c>
    </row>
    <row r="14" spans="1:12" ht="45" customHeight="1" x14ac:dyDescent="0.15">
      <c r="A14" s="84">
        <v>8</v>
      </c>
      <c r="B14" s="417"/>
      <c r="C14" s="417"/>
      <c r="D14" s="417"/>
      <c r="E14" s="417"/>
      <c r="F14" s="417"/>
      <c r="G14" s="432" t="s">
        <v>9199</v>
      </c>
      <c r="H14" s="433"/>
      <c r="I14" s="83"/>
      <c r="J14" s="431"/>
      <c r="K14" s="431"/>
      <c r="L14" s="53"/>
    </row>
    <row r="16" spans="1:12" ht="18" customHeight="1" x14ac:dyDescent="0.15">
      <c r="B16" s="54"/>
    </row>
    <row r="17" spans="2:11" ht="36" customHeight="1" x14ac:dyDescent="0.15">
      <c r="B17" s="62"/>
      <c r="C17" s="434"/>
      <c r="D17" s="434"/>
      <c r="E17" s="434"/>
      <c r="F17" s="434"/>
      <c r="G17" s="434"/>
      <c r="H17" s="434"/>
      <c r="I17" s="434"/>
      <c r="J17" s="434"/>
      <c r="K17" s="434"/>
    </row>
    <row r="18" spans="2:11" ht="35.25" customHeight="1" x14ac:dyDescent="0.15">
      <c r="B18" s="62"/>
      <c r="C18" s="434"/>
      <c r="D18" s="434"/>
      <c r="E18" s="434"/>
      <c r="F18" s="434"/>
      <c r="G18" s="434"/>
      <c r="H18" s="434"/>
      <c r="I18" s="434"/>
      <c r="J18" s="434"/>
      <c r="K18" s="434"/>
    </row>
    <row r="19" spans="2:11" ht="36.75" customHeight="1" x14ac:dyDescent="0.15">
      <c r="B19" s="62"/>
      <c r="C19" s="434"/>
      <c r="D19" s="434"/>
      <c r="E19" s="434"/>
      <c r="F19" s="434"/>
      <c r="G19" s="434"/>
      <c r="H19" s="434"/>
      <c r="I19" s="434"/>
      <c r="J19" s="434"/>
      <c r="K19" s="434"/>
    </row>
    <row r="20" spans="2:11" ht="34.5" customHeight="1" x14ac:dyDescent="0.15">
      <c r="B20" s="62"/>
      <c r="C20" s="434"/>
      <c r="D20" s="434"/>
      <c r="E20" s="434"/>
      <c r="F20" s="434"/>
      <c r="G20" s="434"/>
      <c r="H20" s="434"/>
      <c r="I20" s="434"/>
      <c r="J20" s="434"/>
      <c r="K20" s="434"/>
    </row>
    <row r="21" spans="2:11" ht="33.75" customHeight="1" x14ac:dyDescent="0.15">
      <c r="B21" s="62"/>
      <c r="C21" s="434"/>
      <c r="D21" s="434"/>
      <c r="E21" s="434"/>
      <c r="F21" s="434"/>
      <c r="G21" s="434"/>
      <c r="H21" s="434"/>
      <c r="I21" s="434"/>
      <c r="J21" s="434"/>
      <c r="K21" s="434"/>
    </row>
    <row r="22" spans="2:11" ht="18" customHeight="1" x14ac:dyDescent="0.15">
      <c r="B22" s="62"/>
      <c r="C22" s="434"/>
      <c r="D22" s="434"/>
      <c r="E22" s="434"/>
      <c r="F22" s="434"/>
      <c r="G22" s="434"/>
      <c r="H22" s="434"/>
      <c r="I22" s="434"/>
      <c r="J22" s="434"/>
      <c r="K22" s="434"/>
    </row>
    <row r="23" spans="2:11" ht="18" customHeight="1" x14ac:dyDescent="0.15">
      <c r="B23" s="62"/>
      <c r="C23" s="435"/>
      <c r="D23" s="435"/>
      <c r="E23" s="435"/>
      <c r="F23" s="435"/>
      <c r="G23" s="435"/>
      <c r="H23" s="435"/>
      <c r="I23" s="435"/>
      <c r="J23" s="435"/>
      <c r="K23" s="435"/>
    </row>
    <row r="24" spans="2:11" ht="18" customHeight="1" x14ac:dyDescent="0.15">
      <c r="B24" s="62"/>
      <c r="C24" s="435"/>
      <c r="D24" s="435"/>
      <c r="E24" s="435"/>
      <c r="F24" s="435"/>
      <c r="G24" s="435"/>
      <c r="H24" s="435"/>
      <c r="I24" s="435"/>
      <c r="J24" s="435"/>
      <c r="K24" s="435"/>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別添</vt:lpstr>
      <vt:lpstr>事務連（開発宛）</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2022-03-01T05:54:53Z</cp:lastPrinted>
  <dcterms:created xsi:type="dcterms:W3CDTF">2013-08-07T06:24:24Z</dcterms:created>
  <dcterms:modified xsi:type="dcterms:W3CDTF">2022-03-01T05:55:11Z</dcterms:modified>
</cp:coreProperties>
</file>